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0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gen\Documents\"/>
    </mc:Choice>
  </mc:AlternateContent>
  <bookViews>
    <workbookView xWindow="0" yWindow="0" windowWidth="19200" windowHeight="7060" tabRatio="710" xr2:uid="{00000000-000D-0000-FFFF-FFFF00000000}"/>
  </bookViews>
  <sheets>
    <sheet name="Instructions" sheetId="88" r:id="rId1"/>
    <sheet name="Data" sheetId="7" r:id="rId2"/>
    <sheet name="Schedule" sheetId="10" r:id="rId3"/>
    <sheet name="Gameday" sheetId="101" r:id="rId4"/>
    <sheet name="Gameday-5-5-RedSox" sheetId="106" state="hidden" r:id="rId5"/>
    <sheet name="DugoutLineup" sheetId="90" r:id="rId6"/>
  </sheets>
  <definedNames>
    <definedName name="Osborne__Patrick" localSheetId="1">Data!#REF!</definedName>
    <definedName name="_xlnm.Print_Area" localSheetId="3">Gameday!$A$1:$M$26</definedName>
    <definedName name="_xlnm.Print_Area" localSheetId="4">'Gameday-5-5-RedSox'!$A$1:$M$26</definedName>
    <definedName name="Schedule">Schedule!$A$3:$N$22</definedName>
  </definedNames>
  <calcPr calcId="171027"/>
</workbook>
</file>

<file path=xl/calcChain.xml><?xml version="1.0" encoding="utf-8"?>
<calcChain xmlns="http://schemas.openxmlformats.org/spreadsheetml/2006/main">
  <c r="U19" i="106" l="1"/>
  <c r="T19" i="106"/>
  <c r="S19" i="106"/>
  <c r="R19" i="106" s="1"/>
  <c r="Q19" i="106"/>
  <c r="P19" i="106"/>
  <c r="O19" i="106"/>
  <c r="N19" i="106" s="1"/>
  <c r="D19" i="106"/>
  <c r="C19" i="106"/>
  <c r="U18" i="106"/>
  <c r="T18" i="106"/>
  <c r="S18" i="106"/>
  <c r="R18" i="106" s="1"/>
  <c r="Q18" i="106"/>
  <c r="P18" i="106"/>
  <c r="O18" i="106"/>
  <c r="N18" i="106" s="1"/>
  <c r="D18" i="106"/>
  <c r="C18" i="106"/>
  <c r="U17" i="106"/>
  <c r="T17" i="106"/>
  <c r="S17" i="106"/>
  <c r="R17" i="106" s="1"/>
  <c r="Q17" i="106"/>
  <c r="P17" i="106"/>
  <c r="O17" i="106"/>
  <c r="N17" i="106" s="1"/>
  <c r="D17" i="106"/>
  <c r="C17" i="106"/>
  <c r="U16" i="106"/>
  <c r="T16" i="106"/>
  <c r="S16" i="106"/>
  <c r="R16" i="106" s="1"/>
  <c r="Q16" i="106"/>
  <c r="P16" i="106"/>
  <c r="O16" i="106"/>
  <c r="N16" i="106" s="1"/>
  <c r="D16" i="106"/>
  <c r="C16" i="106"/>
  <c r="U15" i="106"/>
  <c r="T15" i="106"/>
  <c r="S15" i="106"/>
  <c r="R15" i="106" s="1"/>
  <c r="Q15" i="106"/>
  <c r="P15" i="106"/>
  <c r="O15" i="106"/>
  <c r="N15" i="106" s="1"/>
  <c r="D15" i="106"/>
  <c r="C15" i="106"/>
  <c r="U14" i="106"/>
  <c r="T14" i="106"/>
  <c r="S14" i="106"/>
  <c r="R14" i="106" s="1"/>
  <c r="Q14" i="106"/>
  <c r="P14" i="106"/>
  <c r="O14" i="106"/>
  <c r="N14" i="106" s="1"/>
  <c r="D14" i="106"/>
  <c r="C14" i="106"/>
  <c r="U13" i="106"/>
  <c r="T13" i="106"/>
  <c r="S13" i="106"/>
  <c r="R13" i="106" s="1"/>
  <c r="Q13" i="106"/>
  <c r="P13" i="106"/>
  <c r="O13" i="106"/>
  <c r="N13" i="106" s="1"/>
  <c r="D13" i="106"/>
  <c r="C13" i="106"/>
  <c r="U12" i="106"/>
  <c r="T12" i="106"/>
  <c r="S12" i="106"/>
  <c r="R12" i="106" s="1"/>
  <c r="Q12" i="106"/>
  <c r="P12" i="106"/>
  <c r="O12" i="106"/>
  <c r="N12" i="106" s="1"/>
  <c r="D12" i="106"/>
  <c r="C12" i="106"/>
  <c r="U11" i="106"/>
  <c r="T11" i="106"/>
  <c r="S11" i="106"/>
  <c r="R11" i="106" s="1"/>
  <c r="Q11" i="106"/>
  <c r="P11" i="106"/>
  <c r="O11" i="106"/>
  <c r="N11" i="106" s="1"/>
  <c r="D11" i="106"/>
  <c r="C11" i="106"/>
  <c r="U10" i="106"/>
  <c r="T10" i="106"/>
  <c r="S10" i="106"/>
  <c r="R10" i="106" s="1"/>
  <c r="Q10" i="106"/>
  <c r="P10" i="106"/>
  <c r="O10" i="106"/>
  <c r="N10" i="106" s="1"/>
  <c r="D10" i="106"/>
  <c r="C10" i="106"/>
  <c r="U9" i="106"/>
  <c r="T9" i="106"/>
  <c r="S9" i="106"/>
  <c r="R9" i="106" s="1"/>
  <c r="Q9" i="106"/>
  <c r="P9" i="106"/>
  <c r="O9" i="106"/>
  <c r="N9" i="106" s="1"/>
  <c r="D9" i="106"/>
  <c r="C9" i="106"/>
  <c r="U8" i="106"/>
  <c r="T8" i="106"/>
  <c r="S8" i="106"/>
  <c r="R8" i="106" s="1"/>
  <c r="Q8" i="106"/>
  <c r="P8" i="106"/>
  <c r="O8" i="106"/>
  <c r="N8" i="106" s="1"/>
  <c r="D8" i="106"/>
  <c r="C8" i="106"/>
  <c r="M5" i="106"/>
  <c r="M4" i="106"/>
  <c r="M3" i="106"/>
  <c r="K3" i="106"/>
  <c r="M2" i="106"/>
  <c r="U19" i="101" l="1"/>
  <c r="T19" i="101"/>
  <c r="R19" i="101" s="1"/>
  <c r="S19" i="101"/>
  <c r="Q19" i="101"/>
  <c r="P19" i="101"/>
  <c r="O19" i="101"/>
  <c r="D19" i="101"/>
  <c r="C19" i="101"/>
  <c r="U18" i="101"/>
  <c r="T18" i="101"/>
  <c r="S18" i="101"/>
  <c r="R18" i="101"/>
  <c r="Q18" i="101"/>
  <c r="P18" i="101"/>
  <c r="O18" i="101"/>
  <c r="N18" i="101"/>
  <c r="D18" i="101"/>
  <c r="C18" i="101"/>
  <c r="U17" i="101"/>
  <c r="T17" i="101"/>
  <c r="S17" i="101"/>
  <c r="Q17" i="101"/>
  <c r="P17" i="101"/>
  <c r="O17" i="101"/>
  <c r="N17" i="101" s="1"/>
  <c r="D17" i="101"/>
  <c r="C17" i="101"/>
  <c r="U16" i="101"/>
  <c r="T16" i="101"/>
  <c r="R16" i="101" s="1"/>
  <c r="S16" i="101"/>
  <c r="Q16" i="101"/>
  <c r="P16" i="101"/>
  <c r="O16" i="101"/>
  <c r="D16" i="101"/>
  <c r="C16" i="101"/>
  <c r="U15" i="101"/>
  <c r="T15" i="101"/>
  <c r="S15" i="101"/>
  <c r="Q15" i="101"/>
  <c r="P15" i="101"/>
  <c r="O15" i="101"/>
  <c r="D15" i="101"/>
  <c r="C15" i="101"/>
  <c r="U14" i="101"/>
  <c r="T14" i="101"/>
  <c r="S14" i="101"/>
  <c r="R14" i="101" s="1"/>
  <c r="Q14" i="101"/>
  <c r="P14" i="101"/>
  <c r="O14" i="101"/>
  <c r="N14" i="101" s="1"/>
  <c r="D14" i="101"/>
  <c r="C14" i="101"/>
  <c r="U13" i="101"/>
  <c r="T13" i="101"/>
  <c r="S13" i="101"/>
  <c r="Q13" i="101"/>
  <c r="P13" i="101"/>
  <c r="O13" i="101"/>
  <c r="D13" i="101"/>
  <c r="C13" i="101"/>
  <c r="U12" i="101"/>
  <c r="T12" i="101"/>
  <c r="S12" i="101"/>
  <c r="Q12" i="101"/>
  <c r="P12" i="101"/>
  <c r="O12" i="101"/>
  <c r="D12" i="101"/>
  <c r="C12" i="101"/>
  <c r="U11" i="101"/>
  <c r="T11" i="101"/>
  <c r="S11" i="101"/>
  <c r="Q11" i="101"/>
  <c r="P11" i="101"/>
  <c r="O11" i="101"/>
  <c r="D11" i="101"/>
  <c r="C11" i="101"/>
  <c r="U10" i="101"/>
  <c r="T10" i="101"/>
  <c r="S10" i="101"/>
  <c r="R10" i="101"/>
  <c r="Q10" i="101"/>
  <c r="P10" i="101"/>
  <c r="O10" i="101"/>
  <c r="N10" i="101"/>
  <c r="D10" i="101"/>
  <c r="C10" i="101"/>
  <c r="U9" i="101"/>
  <c r="T9" i="101"/>
  <c r="S9" i="101"/>
  <c r="Q9" i="101"/>
  <c r="P9" i="101"/>
  <c r="O9" i="101"/>
  <c r="N9" i="101" s="1"/>
  <c r="D9" i="101"/>
  <c r="C9" i="101"/>
  <c r="U8" i="101"/>
  <c r="T8" i="101"/>
  <c r="S8" i="101"/>
  <c r="Q8" i="101"/>
  <c r="P8" i="101"/>
  <c r="O8" i="101"/>
  <c r="N8" i="101" s="1"/>
  <c r="D8" i="101"/>
  <c r="C8" i="101"/>
  <c r="M5" i="101"/>
  <c r="M4" i="101"/>
  <c r="M3" i="101"/>
  <c r="K3" i="101"/>
  <c r="M2" i="101"/>
  <c r="R11" i="101" l="1"/>
  <c r="N16" i="101"/>
  <c r="N12" i="101"/>
  <c r="R12" i="101"/>
  <c r="N13" i="101"/>
  <c r="R8" i="101"/>
  <c r="R15" i="101"/>
  <c r="N19" i="101"/>
  <c r="N11" i="101"/>
  <c r="N15" i="101"/>
  <c r="R9" i="101"/>
  <c r="R13" i="101"/>
  <c r="R17" i="101"/>
  <c r="M37" i="10" l="1"/>
  <c r="L37" i="10"/>
</calcChain>
</file>

<file path=xl/sharedStrings.xml><?xml version="1.0" encoding="utf-8"?>
<sst xmlns="http://schemas.openxmlformats.org/spreadsheetml/2006/main" count="545" uniqueCount="184">
  <si>
    <t>Game #</t>
  </si>
  <si>
    <t>Date:</t>
  </si>
  <si>
    <t>Runs For</t>
  </si>
  <si>
    <t>Opponent:</t>
  </si>
  <si>
    <t>Runs Against</t>
  </si>
  <si>
    <t>Home or Visitor:</t>
  </si>
  <si>
    <t>Innings Completed</t>
  </si>
  <si>
    <t>Location:</t>
  </si>
  <si>
    <t>POSITIONS</t>
  </si>
  <si>
    <t>Full 6 Innings</t>
  </si>
  <si>
    <t>Bat</t>
  </si>
  <si>
    <t>Player</t>
  </si>
  <si>
    <t>#</t>
  </si>
  <si>
    <t>1st Inning</t>
  </si>
  <si>
    <t>2nd Inning</t>
  </si>
  <si>
    <t>3rd Inning</t>
  </si>
  <si>
    <t>5th Inning</t>
  </si>
  <si>
    <t>6th Inning</t>
  </si>
  <si>
    <t>Infield</t>
  </si>
  <si>
    <t>Outfield</t>
  </si>
  <si>
    <t>Out</t>
  </si>
  <si>
    <t>Blank</t>
  </si>
  <si>
    <t>1st Base (3)</t>
  </si>
  <si>
    <t>Catcher (2)</t>
  </si>
  <si>
    <t>Left Field (7)</t>
  </si>
  <si>
    <t>Center Field (8)</t>
  </si>
  <si>
    <t>Pitcher (1)</t>
  </si>
  <si>
    <t>Short Stop (6)</t>
  </si>
  <si>
    <t>Right Field (9)</t>
  </si>
  <si>
    <t>3rd Base (5)</t>
  </si>
  <si>
    <t>2nd Base (4)</t>
  </si>
  <si>
    <t>Little League Pitch Count Regulations</t>
  </si>
  <si>
    <t xml:space="preserve">Little League Age 11-12 </t>
  </si>
  <si>
    <t>Maximum 85 pitches per game/day</t>
  </si>
  <si>
    <t xml:space="preserve">If a player pitches 66 or more pitches in a day, four (4) calendar days of rest must be observed. </t>
  </si>
  <si>
    <t xml:space="preserve">Little League Age 9-10 </t>
  </si>
  <si>
    <t>Maximum 75 pitches per game/day</t>
  </si>
  <si>
    <t xml:space="preserve">If a player pitches 51 - 65 pitches in a day, three (3) calendar days of rest must be observed. </t>
  </si>
  <si>
    <t>Maximum 50 pitches per game/day</t>
  </si>
  <si>
    <t xml:space="preserve">If a player pitches 36 - 50 pitches in a day, two (2) calendar days of rest must be observed. </t>
  </si>
  <si>
    <t>If a player pitches 21- 35 pitches in a day, one (1) calendar day of rest must be observed.</t>
  </si>
  <si>
    <t>If a player pitches 1- 20 pitches in a day, no (0) calendar day of is required.</t>
  </si>
  <si>
    <t xml:space="preserve">Little League Age 7-8     </t>
  </si>
  <si>
    <t>Game Duration</t>
  </si>
  <si>
    <t>Rainout Guidelines</t>
  </si>
  <si>
    <t>School nights: hard stop of 2:15, don't start a new inning after 2 hours</t>
  </si>
  <si>
    <t>Non-School nights: No hard stop unless another team is waiting for the field</t>
  </si>
  <si>
    <t>Pickup game where it left off (ie. Same people on base, outs, at bat)</t>
  </si>
  <si>
    <t>Lineup stays the same.  Remove people who aren't present at makeup game, add new players to bottom of lineup</t>
  </si>
  <si>
    <t>Run caps per inning</t>
  </si>
  <si>
    <t>Innings 1-5: Stop play after 5 runs</t>
  </si>
  <si>
    <t>Inning 6: no run cap</t>
  </si>
  <si>
    <t>Roster Guidelines</t>
  </si>
  <si>
    <t>Bench: Every player must sit out on the bench once before another player sits out twice</t>
  </si>
  <si>
    <t>Play stops at 2:15, batter gets to finish their at-bat</t>
  </si>
  <si>
    <t>The time at end of the previous inning ---- the time the game started = elapsed time in game</t>
  </si>
  <si>
    <t>Event</t>
  </si>
  <si>
    <t>Day</t>
  </si>
  <si>
    <t>Date</t>
  </si>
  <si>
    <t>Field</t>
  </si>
  <si>
    <t>Start</t>
  </si>
  <si>
    <t>End</t>
  </si>
  <si>
    <t>Opponent</t>
  </si>
  <si>
    <t>Home/Visitor</t>
  </si>
  <si>
    <t>Scorekeeper</t>
  </si>
  <si>
    <t>Result</t>
  </si>
  <si>
    <t>RF</t>
  </si>
  <si>
    <t>RA</t>
  </si>
  <si>
    <t>Note</t>
  </si>
  <si>
    <t>Data</t>
  </si>
  <si>
    <t>Game</t>
  </si>
  <si>
    <t>H3</t>
  </si>
  <si>
    <t>RR</t>
  </si>
  <si>
    <t>Wins</t>
  </si>
  <si>
    <t>Losses</t>
  </si>
  <si>
    <t>Ties</t>
  </si>
  <si>
    <t>Fields</t>
  </si>
  <si>
    <t>Alcott</t>
  </si>
  <si>
    <t>Alcott Elementary</t>
  </si>
  <si>
    <t>http://www.rnll.org/Facility.asp?ID=11359&amp;n=&amp;snid=323638594&amp;org=rnll.org</t>
  </si>
  <si>
    <t>EJH</t>
  </si>
  <si>
    <t>Evergreen Junior High</t>
  </si>
  <si>
    <t>http://www.rnll.org/Facility.asp?ID=6511&amp;n=&amp;snid=323638594&amp;org=rnll.org</t>
  </si>
  <si>
    <t>Hartmann Park</t>
  </si>
  <si>
    <t>http://www.rnll.org/Facility.asp?ID=4819&amp;n=&amp;snid=323638594&amp;org=rnll.org</t>
  </si>
  <si>
    <t>MM</t>
  </si>
  <si>
    <t>Marymoor Park</t>
  </si>
  <si>
    <t>http://www.rnll.org/Facility.asp?ID=6512&amp;n=&amp;snid=323638594&amp;org=rnll.org</t>
  </si>
  <si>
    <t>Rosa Parks</t>
  </si>
  <si>
    <t>Rosa Parks Elementary</t>
  </si>
  <si>
    <t>http://www.lwsd.org/Schools/District-Map/Pages/default.aspx?mapType=El&amp;&amp;school=Rosa Parks Elementary</t>
  </si>
  <si>
    <t>Wilder</t>
  </si>
  <si>
    <t>Wilder Elementary</t>
  </si>
  <si>
    <t>http://www.rnll.org/Facility.asp?ID=6546&amp;n=&amp;snid=323638594&amp;org=rnll.org</t>
  </si>
  <si>
    <t>Redmond Ridge</t>
  </si>
  <si>
    <t>Check www.rnll.org for more information.</t>
  </si>
  <si>
    <t>Last</t>
  </si>
  <si>
    <t>Positions</t>
  </si>
  <si>
    <t>Pitch</t>
  </si>
  <si>
    <t>Age</t>
  </si>
  <si>
    <t>Y</t>
  </si>
  <si>
    <t>Roster List</t>
  </si>
  <si>
    <t>Number</t>
  </si>
  <si>
    <t>Playing</t>
  </si>
  <si>
    <t>Manager</t>
  </si>
  <si>
    <t>Yes</t>
  </si>
  <si>
    <t>No</t>
  </si>
  <si>
    <t>Team Name</t>
  </si>
  <si>
    <t>Team League</t>
  </si>
  <si>
    <t>RNLL Coast</t>
  </si>
  <si>
    <t>Reschedule the game with Mike Condon &lt;mike.condon22@gmail.com&gt;</t>
  </si>
  <si>
    <t>Instructions:</t>
  </si>
  <si>
    <t>Configure for your team</t>
  </si>
  <si>
    <t>1) Enter team data on the Data sheet</t>
  </si>
  <si>
    <t>2) Enter schedule information on Schedule sheet</t>
  </si>
  <si>
    <t>y</t>
  </si>
  <si>
    <t>2016 Season Schedule</t>
  </si>
  <si>
    <t xml:space="preserve"> </t>
  </si>
  <si>
    <t>First 5 Innings</t>
  </si>
  <si>
    <t>Infield play: Every player should play 2 innings in an infield position within the first 5 innings</t>
  </si>
  <si>
    <t>Andrew Adams</t>
  </si>
  <si>
    <t>Arjun Tiwari</t>
  </si>
  <si>
    <t>Daniel Ganzarski</t>
  </si>
  <si>
    <t>Daniel O'Brien</t>
  </si>
  <si>
    <t>Dhruv Deepak</t>
  </si>
  <si>
    <t>Gui Marello</t>
  </si>
  <si>
    <t>Jack D'Antonio</t>
  </si>
  <si>
    <t>Jack Duncan</t>
  </si>
  <si>
    <t>Jacob Clark</t>
  </si>
  <si>
    <t>Landon Rodrigues</t>
  </si>
  <si>
    <t>Max Bieber</t>
  </si>
  <si>
    <t>Miguel Novillo</t>
  </si>
  <si>
    <t>Saturday</t>
  </si>
  <si>
    <t>ESP#4</t>
  </si>
  <si>
    <t>EL Rockies</t>
  </si>
  <si>
    <t>Visitor</t>
  </si>
  <si>
    <t>Kristy Frost</t>
  </si>
  <si>
    <t>4th Inning</t>
  </si>
  <si>
    <t>Players not playing</t>
  </si>
  <si>
    <t>n/a</t>
  </si>
  <si>
    <t>Jorge Novillo</t>
  </si>
  <si>
    <t>Angels</t>
  </si>
  <si>
    <t>The strike zone gets bigger with 2 strikes, be ready to swing the bat if it's close!</t>
  </si>
  <si>
    <t>Sunday</t>
  </si>
  <si>
    <t>RR2</t>
  </si>
  <si>
    <t>EL White Sox</t>
  </si>
  <si>
    <t>Home</t>
  </si>
  <si>
    <t>RW A's</t>
  </si>
  <si>
    <t>Do your best not to swing at high pitches!</t>
  </si>
  <si>
    <t>Protect the plate with 2 strikes!</t>
  </si>
  <si>
    <t>Wednesday</t>
  </si>
  <si>
    <t>RR JR</t>
  </si>
  <si>
    <t>RW Braves</t>
  </si>
  <si>
    <t>Jushua Tyler</t>
  </si>
  <si>
    <t xml:space="preserve">Aidan Moeller </t>
  </si>
  <si>
    <t>AAA1</t>
  </si>
  <si>
    <t>AAA2</t>
  </si>
  <si>
    <t>Take 3 deep breaths when on deck</t>
  </si>
  <si>
    <t>Your coaches, teammates, &amp; fans believe in every single player on the team, believe in yourself!!!</t>
  </si>
  <si>
    <t>RR1</t>
  </si>
  <si>
    <t>Dodgers</t>
  </si>
  <si>
    <t>Kathy Duncan</t>
  </si>
  <si>
    <t>Thursday</t>
  </si>
  <si>
    <t>Mets</t>
  </si>
  <si>
    <t>Shorten your swing (no homerun swings) &amp; make contact with the ball</t>
  </si>
  <si>
    <t>Red Sox</t>
  </si>
  <si>
    <t>Friday</t>
  </si>
  <si>
    <t>Cubs</t>
  </si>
  <si>
    <t>Tuesday</t>
  </si>
  <si>
    <t>H6</t>
  </si>
  <si>
    <t>Take the ump out of the game! Do your best not to go down looking at a called 3rd strike!</t>
  </si>
  <si>
    <t>56*</t>
  </si>
  <si>
    <t>* Indicates the pitcher was allowed to exceed pitching limit while facing final batter.</t>
  </si>
  <si>
    <t>Look forward when taking a pitch - don't look back to see if an up calls the pitch a ball or strike</t>
  </si>
  <si>
    <t>Get close to the plate to shrink the inside part of the strike zone</t>
  </si>
  <si>
    <t>We need you on base, so be patient and swing on a 3-0 and 3-1 count only if it's a GREAT pitch to hit</t>
  </si>
  <si>
    <t>H1</t>
  </si>
  <si>
    <t>Friendly reminders for our confident and talented 2016 Angels batters!</t>
  </si>
  <si>
    <t>If we have a runner on 1st, coach will likely ask you to take the first pitch (look for signal from coach)</t>
  </si>
  <si>
    <t>BELIEVE IN YOURSELF &amp; HAVE FUN!!!</t>
  </si>
  <si>
    <t>In the batter's box…</t>
  </si>
  <si>
    <r>
      <t xml:space="preserve">Thought process as pitcher goes into windup: </t>
    </r>
    <r>
      <rPr>
        <u/>
        <sz val="14"/>
        <color theme="1"/>
        <rFont val="Calibri"/>
        <family val="2"/>
        <scheme val="minor"/>
      </rPr>
      <t>YES, YES, YES then switch to NO if it's a ball</t>
    </r>
  </si>
  <si>
    <t>3) Create a game plan in the GameDay tab, start with OUTs (Benched players), then pitching and catching, then fill in the rest of the positions while adhering to all min play rules</t>
  </si>
  <si>
    <t>Reschedule the game with scheduler@rnll.org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</si>
</sst>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d"/>
    <numFmt numFmtId="165" formatCode="m/d;@"/>
    <numFmt numFmtId="166" formatCode="[$-409]h:mm\ AM/PM;@"/>
    <numFmt numFmtId="168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231F20"/>
      <name val="Calibri"/>
      <family val="2"/>
    </font>
    <font>
      <b/>
      <sz val="11"/>
      <color rgb="FF231F20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15" applyNumberFormat="0" applyAlignment="0" applyProtection="0"/>
    <xf numFmtId="0" fontId="24" fillId="10" borderId="16" applyNumberFormat="0" applyAlignment="0" applyProtection="0"/>
    <xf numFmtId="0" fontId="25" fillId="10" borderId="15" applyNumberFormat="0" applyAlignment="0" applyProtection="0"/>
    <xf numFmtId="0" fontId="26" fillId="0" borderId="17" applyNumberFormat="0" applyFill="0" applyAlignment="0" applyProtection="0"/>
    <xf numFmtId="0" fontId="27" fillId="11" borderId="18" applyNumberFormat="0" applyAlignment="0" applyProtection="0"/>
    <xf numFmtId="0" fontId="28" fillId="0" borderId="0" applyNumberFormat="0" applyFill="0" applyBorder="0" applyAlignment="0" applyProtection="0"/>
    <xf numFmtId="0" fontId="16" fillId="12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0" fillId="36" borderId="0" applyNumberFormat="0" applyBorder="0" applyAlignment="0" applyProtection="0"/>
    <xf numFmtId="43" fontId="16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66" fontId="1" fillId="3" borderId="0" xfId="0" applyNumberFormat="1" applyFont="1" applyFill="1" applyAlignment="1">
      <alignment horizontal="left" vertical="center"/>
    </xf>
    <xf numFmtId="166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6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2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33" fillId="0" borderId="0" xfId="2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16" fontId="34" fillId="0" borderId="0" xfId="0" applyNumberFormat="1" applyFont="1" applyBorder="1" applyAlignment="1">
      <alignment vertical="center"/>
    </xf>
    <xf numFmtId="18" fontId="3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/>
    </xf>
    <xf numFmtId="168" fontId="0" fillId="0" borderId="0" xfId="44" applyNumberFormat="1" applyFont="1" applyAlignment="1">
      <alignment horizontal="center" vertical="center"/>
    </xf>
    <xf numFmtId="168" fontId="1" fillId="3" borderId="0" xfId="44" applyNumberFormat="1" applyFont="1" applyFill="1" applyAlignment="1">
      <alignment horizontal="center" vertical="center"/>
    </xf>
    <xf numFmtId="168" fontId="0" fillId="0" borderId="0" xfId="44" applyNumberFormat="1" applyFont="1" applyBorder="1" applyAlignment="1">
      <alignment horizontal="center" vertical="center"/>
    </xf>
    <xf numFmtId="168" fontId="34" fillId="0" borderId="0" xfId="44" applyNumberFormat="1" applyFont="1" applyBorder="1" applyAlignment="1">
      <alignment horizontal="center" vertical="center"/>
    </xf>
    <xf numFmtId="18" fontId="37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6" fontId="36" fillId="0" borderId="0" xfId="0" applyNumberFormat="1" applyFont="1" applyAlignment="1">
      <alignment horizontal="right" vertical="center"/>
    </xf>
    <xf numFmtId="0" fontId="36" fillId="0" borderId="0" xfId="0" applyFont="1" applyAlignment="1">
      <alignment vertical="center"/>
    </xf>
    <xf numFmtId="18" fontId="36" fillId="0" borderId="0" xfId="0" applyNumberFormat="1" applyFont="1" applyAlignment="1">
      <alignment horizontal="right" vertical="center"/>
    </xf>
    <xf numFmtId="16" fontId="0" fillId="0" borderId="0" xfId="0" applyNumberFormat="1" applyAlignment="1"/>
    <xf numFmtId="0" fontId="0" fillId="0" borderId="0" xfId="0"/>
    <xf numFmtId="0" fontId="2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/>
    <xf numFmtId="0" fontId="10" fillId="0" borderId="0" xfId="0" applyFont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165" fontId="32" fillId="5" borderId="0" xfId="0" applyNumberFormat="1" applyFont="1" applyFill="1" applyAlignment="1">
      <alignment horizontal="left" vertical="center"/>
    </xf>
    <xf numFmtId="0" fontId="32" fillId="5" borderId="0" xfId="0" applyFont="1" applyFill="1" applyAlignment="1">
      <alignment horizontal="left" vertical="center"/>
    </xf>
    <xf numFmtId="166" fontId="32" fillId="5" borderId="0" xfId="0" applyNumberFormat="1" applyFont="1" applyFill="1" applyAlignment="1">
      <alignment horizontal="left" vertical="center"/>
    </xf>
    <xf numFmtId="166" fontId="32" fillId="5" borderId="0" xfId="0" applyNumberFormat="1" applyFont="1" applyFill="1" applyAlignment="1">
      <alignment vertical="center"/>
    </xf>
    <xf numFmtId="166" fontId="31" fillId="5" borderId="0" xfId="0" applyNumberFormat="1" applyFont="1" applyFill="1" applyAlignment="1">
      <alignment horizontal="left" vertical="center"/>
    </xf>
    <xf numFmtId="166" fontId="31" fillId="5" borderId="0" xfId="0" applyNumberFormat="1" applyFont="1" applyFill="1" applyAlignment="1">
      <alignment horizontal="center" vertical="center"/>
    </xf>
    <xf numFmtId="0" fontId="32" fillId="5" borderId="0" xfId="0" applyFont="1" applyFill="1" applyAlignment="1">
      <alignment vertical="center"/>
    </xf>
    <xf numFmtId="168" fontId="31" fillId="5" borderId="0" xfId="44" applyNumberFormat="1" applyFont="1" applyFill="1" applyAlignment="1">
      <alignment horizontal="center" vertical="center"/>
    </xf>
    <xf numFmtId="166" fontId="31" fillId="5" borderId="0" xfId="0" applyNumberFormat="1" applyFont="1" applyFill="1" applyAlignment="1">
      <alignment vertical="center"/>
    </xf>
    <xf numFmtId="18" fontId="32" fillId="5" borderId="0" xfId="0" applyNumberFormat="1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168" fontId="31" fillId="5" borderId="0" xfId="44" applyNumberFormat="1" applyFont="1" applyFill="1" applyBorder="1" applyAlignment="1">
      <alignment horizontal="left" vertical="center"/>
    </xf>
    <xf numFmtId="0" fontId="32" fillId="5" borderId="0" xfId="0" applyFont="1" applyFill="1" applyBorder="1" applyAlignment="1">
      <alignment horizontal="left" vertical="center"/>
    </xf>
    <xf numFmtId="0" fontId="32" fillId="5" borderId="0" xfId="0" applyFont="1" applyFill="1" applyBorder="1" applyAlignment="1">
      <alignment vertical="center"/>
    </xf>
    <xf numFmtId="168" fontId="1" fillId="0" borderId="0" xfId="44" applyNumberFormat="1" applyFont="1" applyFill="1" applyBorder="1" applyAlignment="1">
      <alignment horizontal="right" vertical="center"/>
    </xf>
    <xf numFmtId="168" fontId="37" fillId="0" borderId="0" xfId="44" applyNumberFormat="1" applyFont="1" applyBorder="1" applyAlignment="1">
      <alignment horizontal="right" vertical="center"/>
    </xf>
    <xf numFmtId="0" fontId="0" fillId="5" borderId="0" xfId="0" applyFill="1" applyAlignment="1">
      <alignment vertical="center" wrapText="1"/>
    </xf>
    <xf numFmtId="165" fontId="0" fillId="5" borderId="0" xfId="0" applyNumberFormat="1" applyFill="1" applyAlignment="1">
      <alignment horizontal="left" vertical="center" wrapText="1"/>
    </xf>
    <xf numFmtId="18" fontId="0" fillId="5" borderId="0" xfId="0" applyNumberFormat="1" applyFill="1" applyAlignment="1">
      <alignment horizontal="left" vertical="center" wrapText="1"/>
    </xf>
    <xf numFmtId="164" fontId="38" fillId="5" borderId="0" xfId="0" applyNumberFormat="1" applyFont="1" applyFill="1" applyAlignment="1">
      <alignment horizontal="center" vertical="center"/>
    </xf>
    <xf numFmtId="164" fontId="38" fillId="5" borderId="0" xfId="0" applyNumberFormat="1" applyFont="1" applyFill="1" applyAlignment="1">
      <alignment horizontal="left" vertical="center"/>
    </xf>
    <xf numFmtId="165" fontId="38" fillId="5" borderId="0" xfId="0" applyNumberFormat="1" applyFont="1" applyFill="1" applyAlignment="1">
      <alignment horizontal="left" vertical="center"/>
    </xf>
    <xf numFmtId="0" fontId="38" fillId="5" borderId="0" xfId="0" applyFont="1" applyFill="1" applyAlignment="1">
      <alignment horizontal="left" vertical="center"/>
    </xf>
    <xf numFmtId="166" fontId="38" fillId="5" borderId="0" xfId="0" applyNumberFormat="1" applyFont="1" applyFill="1" applyAlignment="1">
      <alignment horizontal="left" vertical="center"/>
    </xf>
    <xf numFmtId="166" fontId="38" fillId="5" borderId="0" xfId="0" applyNumberFormat="1" applyFont="1" applyFill="1" applyAlignment="1">
      <alignment vertical="center"/>
    </xf>
    <xf numFmtId="166" fontId="3" fillId="5" borderId="0" xfId="0" applyNumberFormat="1" applyFont="1" applyFill="1" applyAlignment="1">
      <alignment horizontal="left" vertical="center"/>
    </xf>
    <xf numFmtId="166" fontId="3" fillId="5" borderId="0" xfId="0" applyNumberFormat="1" applyFont="1" applyFill="1" applyAlignment="1">
      <alignment horizontal="center" vertical="center"/>
    </xf>
    <xf numFmtId="168" fontId="3" fillId="5" borderId="0" xfId="44" applyNumberFormat="1" applyFont="1" applyFill="1" applyAlignment="1">
      <alignment horizontal="center" vertical="center"/>
    </xf>
    <xf numFmtId="0" fontId="38" fillId="5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0" fillId="0" borderId="0" xfId="0" applyNumberFormat="1" applyAlignment="1">
      <alignment vertical="center"/>
    </xf>
    <xf numFmtId="0" fontId="1" fillId="3" borderId="0" xfId="0" applyNumberFormat="1" applyFont="1" applyFill="1" applyAlignment="1">
      <alignment horizontal="center" vertical="center"/>
    </xf>
    <xf numFmtId="0" fontId="38" fillId="5" borderId="0" xfId="0" applyNumberFormat="1" applyFont="1" applyFill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1" fillId="3" borderId="0" xfId="0" applyNumberFormat="1" applyFont="1" applyFill="1" applyAlignment="1">
      <alignment vertical="center"/>
    </xf>
    <xf numFmtId="0" fontId="0" fillId="0" borderId="0" xfId="0" applyNumberForma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6" xfId="0" applyFont="1" applyBorder="1"/>
    <xf numFmtId="0" fontId="9" fillId="0" borderId="21" xfId="0" applyFont="1" applyBorder="1" applyAlignment="1">
      <alignment horizontal="left" vertical="center"/>
    </xf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10" fillId="0" borderId="21" xfId="0" applyFont="1" applyBorder="1" applyAlignment="1">
      <alignment horizontal="left" vertical="center" indent="2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4" borderId="6" xfId="0" applyFont="1" applyFill="1" applyBorder="1"/>
    <xf numFmtId="0" fontId="2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/>
    <xf numFmtId="16" fontId="2" fillId="4" borderId="9" xfId="0" applyNumberFormat="1" applyFont="1" applyFill="1" applyBorder="1" applyAlignment="1">
      <alignment horizontal="left" vertical="center"/>
    </xf>
    <xf numFmtId="0" fontId="0" fillId="0" borderId="2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5" fillId="0" borderId="5" xfId="0" applyFont="1" applyBorder="1"/>
    <xf numFmtId="0" fontId="2" fillId="0" borderId="5" xfId="0" applyFont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" fillId="0" borderId="39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5" borderId="0" xfId="0" applyFill="1" applyAlignment="1">
      <alignment horizontal="center" vertical="center"/>
    </xf>
    <xf numFmtId="0" fontId="3" fillId="3" borderId="40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166" fontId="1" fillId="5" borderId="0" xfId="0" applyNumberFormat="1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68" fontId="1" fillId="5" borderId="0" xfId="44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9" fillId="0" borderId="0" xfId="0" applyFont="1"/>
    <xf numFmtId="16" fontId="2" fillId="4" borderId="11" xfId="0" applyNumberFormat="1" applyFont="1" applyFill="1" applyBorder="1" applyAlignment="1">
      <alignment horizontal="left" vertical="center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0" fillId="37" borderId="28" xfId="0" applyFill="1" applyBorder="1" applyAlignment="1">
      <alignment horizontal="center" vertical="center"/>
    </xf>
    <xf numFmtId="0" fontId="0" fillId="37" borderId="29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" fontId="13" fillId="4" borderId="0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0" fillId="0" borderId="4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2" borderId="35" xfId="0" applyFont="1" applyFill="1" applyBorder="1"/>
    <xf numFmtId="0" fontId="3" fillId="2" borderId="46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0" fillId="0" borderId="0" xfId="0" applyFont="1"/>
    <xf numFmtId="0" fontId="35" fillId="0" borderId="0" xfId="0" applyFont="1"/>
    <xf numFmtId="0" fontId="42" fillId="0" borderId="0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9" xfId="0" applyFont="1" applyFill="1" applyBorder="1"/>
    <xf numFmtId="16" fontId="13" fillId="4" borderId="9" xfId="0" applyNumberFormat="1" applyFont="1" applyFill="1" applyBorder="1" applyAlignment="1">
      <alignment horizontal="center"/>
    </xf>
    <xf numFmtId="0" fontId="42" fillId="0" borderId="52" xfId="0" applyFont="1" applyBorder="1" applyAlignment="1">
      <alignment horizontal="center" vertical="center"/>
    </xf>
    <xf numFmtId="0" fontId="43" fillId="0" borderId="0" xfId="0" applyFont="1"/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16" fontId="0" fillId="0" borderId="1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8" fillId="0" borderId="1" xfId="0" applyFont="1" applyBorder="1" applyAlignment="1">
      <alignment horizontal="center" vertical="center"/>
    </xf>
    <xf numFmtId="16" fontId="28" fillId="0" borderId="1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16" fontId="38" fillId="0" borderId="33" xfId="0" applyNumberFormat="1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165" fontId="38" fillId="0" borderId="33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49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6" fillId="0" borderId="50" xfId="0" applyNumberFormat="1" applyFont="1" applyBorder="1" applyAlignment="1" applyProtection="1">
      <alignment vertical="center"/>
      <protection locked="0"/>
    </xf>
    <xf numFmtId="0" fontId="6" fillId="0" borderId="4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49" xfId="0" applyNumberFormat="1" applyFont="1" applyBorder="1" applyAlignment="1" applyProtection="1">
      <alignment vertical="center"/>
      <protection locked="0"/>
    </xf>
    <xf numFmtId="0" fontId="41" fillId="2" borderId="32" xfId="0" applyFont="1" applyFill="1" applyBorder="1" applyAlignment="1">
      <alignment horizontal="center"/>
    </xf>
    <xf numFmtId="0" fontId="41" fillId="2" borderId="47" xfId="0" applyFont="1" applyFill="1" applyBorder="1"/>
    <xf numFmtId="0" fontId="45" fillId="0" borderId="32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46" fillId="0" borderId="0" xfId="0" applyFont="1"/>
    <xf numFmtId="0" fontId="44" fillId="0" borderId="38" xfId="0" applyNumberFormat="1" applyFont="1" applyBorder="1" applyAlignment="1" applyProtection="1">
      <alignment vertical="center"/>
      <protection locked="0"/>
    </xf>
    <xf numFmtId="0" fontId="44" fillId="0" borderId="57" xfId="0" applyNumberFormat="1" applyFont="1" applyBorder="1" applyAlignment="1" applyProtection="1">
      <alignment vertical="center"/>
      <protection locked="0"/>
    </xf>
    <xf numFmtId="0" fontId="44" fillId="0" borderId="29" xfId="0" applyNumberFormat="1" applyFont="1" applyBorder="1" applyAlignment="1" applyProtection="1">
      <alignment vertical="center"/>
      <protection locked="0"/>
    </xf>
    <xf numFmtId="0" fontId="44" fillId="0" borderId="55" xfId="0" applyNumberFormat="1" applyFont="1" applyBorder="1" applyAlignment="1" applyProtection="1">
      <alignment vertical="center"/>
      <protection locked="0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6" fillId="0" borderId="39" xfId="0" applyNumberFormat="1" applyFont="1" applyBorder="1" applyAlignment="1" applyProtection="1">
      <alignment vertical="center"/>
      <protection locked="0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omma 2" xfId="1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2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3D18D"/>
      <color rgb="FFF7EDA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0</xdr:row>
      <xdr:rowOff>82176</xdr:rowOff>
    </xdr:from>
    <xdr:to>
      <xdr:col>2</xdr:col>
      <xdr:colOff>89649</xdr:colOff>
      <xdr:row>5</xdr:row>
      <xdr:rowOff>179295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23" y="82176"/>
          <a:ext cx="1664076" cy="1240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0</xdr:row>
      <xdr:rowOff>82176</xdr:rowOff>
    </xdr:from>
    <xdr:to>
      <xdr:col>2</xdr:col>
      <xdr:colOff>89649</xdr:colOff>
      <xdr:row>5</xdr:row>
      <xdr:rowOff>179295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23" y="82176"/>
          <a:ext cx="1664076" cy="1240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38473</xdr:colOff>
      <xdr:row>0</xdr:row>
      <xdr:rowOff>75826</xdr:rowOff>
    </xdr:from>
    <xdr:to>
      <xdr:col>3</xdr:col>
      <xdr:colOff>1708899</xdr:colOff>
      <xdr:row>7</xdr:row>
      <xdr:rowOff>26895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423" y="75826"/>
          <a:ext cx="1670426" cy="1329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nll.org/Facility.asp?ID=4819&amp;n=&amp;snid=323638594&amp;org=rnll.org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rnll.org/Facility.asp?ID=6511&amp;n=&amp;snid=323638594&amp;org=rnll.org" TargetMode="External"/><Relationship Id="rId1" Type="http://schemas.openxmlformats.org/officeDocument/2006/relationships/hyperlink" Target="http://www.rnll.org/Facility.asp?ID=11359&amp;n=&amp;snid=323638594&amp;org=rnll.org" TargetMode="External"/><Relationship Id="rId6" Type="http://schemas.openxmlformats.org/officeDocument/2006/relationships/hyperlink" Target="http://www.rnll.org/Facility.asp?ID=6546&amp;n=&amp;snid=323638594&amp;org=rnll.org" TargetMode="External"/><Relationship Id="rId5" Type="http://schemas.openxmlformats.org/officeDocument/2006/relationships/hyperlink" Target="http://www.lwsd.org/Schools/District-Map/Pages/default.aspx?mapType=El&amp;&amp;school=Rosa%20Parks%20Elementary" TargetMode="External"/><Relationship Id="rId4" Type="http://schemas.openxmlformats.org/officeDocument/2006/relationships/hyperlink" Target="http://www.rnll.org/Facility.asp?ID=6512&amp;n=&amp;snid=323638594&amp;org=rnll.or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tabSelected="1" workbookViewId="0">
      <selection activeCell="A7" sqref="A7"/>
    </sheetView>
  </sheetViews>
  <sheetFormatPr defaultRowHeight="14.5" x14ac:dyDescent="0.35"/>
  <sheetData>
    <row r="1" spans="1:1" ht="23.5" x14ac:dyDescent="0.55000000000000004">
      <c r="A1" s="152" t="s">
        <v>111</v>
      </c>
    </row>
    <row r="2" spans="1:1" s="40" customFormat="1" ht="23.5" x14ac:dyDescent="0.55000000000000004">
      <c r="A2" s="152"/>
    </row>
    <row r="3" spans="1:1" s="40" customFormat="1" x14ac:dyDescent="0.35">
      <c r="A3" s="141" t="s">
        <v>112</v>
      </c>
    </row>
    <row r="4" spans="1:1" x14ac:dyDescent="0.35">
      <c r="A4" t="s">
        <v>113</v>
      </c>
    </row>
    <row r="5" spans="1:1" x14ac:dyDescent="0.35">
      <c r="A5" t="s">
        <v>114</v>
      </c>
    </row>
    <row r="6" spans="1:1" x14ac:dyDescent="0.35">
      <c r="A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N46"/>
  <sheetViews>
    <sheetView workbookViewId="0">
      <selection activeCell="C14" sqref="C14:C15"/>
    </sheetView>
  </sheetViews>
  <sheetFormatPr defaultColWidth="9.1796875" defaultRowHeight="14.5" x14ac:dyDescent="0.35"/>
  <cols>
    <col min="1" max="1" width="26.08984375" style="3" bestFit="1" customWidth="1"/>
    <col min="2" max="2" width="12.54296875" style="2" bestFit="1" customWidth="1"/>
    <col min="3" max="3" width="4.1796875" style="2" bestFit="1" customWidth="1"/>
    <col min="4" max="5" width="4.1796875" style="48" customWidth="1"/>
    <col min="6" max="6" width="7.08984375" style="3" bestFit="1" customWidth="1"/>
    <col min="7" max="7" width="13.36328125" style="3" bestFit="1" customWidth="1"/>
    <col min="8" max="8" width="11.08984375" style="3" bestFit="1" customWidth="1"/>
    <col min="9" max="9" width="12.08984375" style="49" bestFit="1" customWidth="1"/>
    <col min="10" max="10" width="11.54296875" style="3" bestFit="1" customWidth="1"/>
    <col min="11" max="11" width="20.81640625" style="3" customWidth="1"/>
    <col min="12" max="12" width="11.81640625" style="3" bestFit="1" customWidth="1"/>
    <col min="13" max="16384" width="9.1796875" style="3"/>
  </cols>
  <sheetData>
    <row r="1" spans="1:14" ht="23.5" x14ac:dyDescent="0.55000000000000004">
      <c r="A1" s="191" t="s">
        <v>101</v>
      </c>
      <c r="B1" s="192" t="s">
        <v>102</v>
      </c>
      <c r="C1" s="140" t="s">
        <v>99</v>
      </c>
      <c r="D1" s="225"/>
      <c r="E1" s="225"/>
      <c r="F1" s="5" t="s">
        <v>103</v>
      </c>
      <c r="G1" s="5" t="s">
        <v>97</v>
      </c>
      <c r="H1" s="5" t="s">
        <v>107</v>
      </c>
      <c r="I1" s="5" t="s">
        <v>108</v>
      </c>
      <c r="J1" s="5" t="s">
        <v>104</v>
      </c>
      <c r="K1" s="5"/>
      <c r="L1" s="49"/>
      <c r="M1" s="5"/>
      <c r="N1" s="5"/>
    </row>
    <row r="2" spans="1:14" ht="23.5" x14ac:dyDescent="0.55000000000000004">
      <c r="A2" s="152" t="s">
        <v>120</v>
      </c>
      <c r="B2" s="193">
        <v>12</v>
      </c>
      <c r="C2" s="48">
        <v>9</v>
      </c>
      <c r="F2" s="49" t="s">
        <v>100</v>
      </c>
      <c r="G2" s="49" t="s">
        <v>26</v>
      </c>
      <c r="H2" s="49" t="s">
        <v>141</v>
      </c>
      <c r="I2" s="49" t="s">
        <v>109</v>
      </c>
      <c r="J2" s="49" t="s">
        <v>140</v>
      </c>
      <c r="K2" s="49"/>
      <c r="L2" s="49"/>
      <c r="M2" s="49"/>
      <c r="N2" s="49"/>
    </row>
    <row r="3" spans="1:14" ht="23.5" x14ac:dyDescent="0.55000000000000004">
      <c r="A3" s="152" t="s">
        <v>121</v>
      </c>
      <c r="B3" s="193">
        <v>4</v>
      </c>
      <c r="C3" s="48">
        <v>10</v>
      </c>
      <c r="F3" s="49" t="s">
        <v>100</v>
      </c>
      <c r="G3" s="49" t="s">
        <v>23</v>
      </c>
      <c r="H3" s="49"/>
      <c r="J3" s="49"/>
      <c r="K3" s="49"/>
      <c r="L3" s="49"/>
      <c r="M3" s="49"/>
      <c r="N3" s="49"/>
    </row>
    <row r="4" spans="1:14" ht="23.5" x14ac:dyDescent="0.55000000000000004">
      <c r="A4" s="152" t="s">
        <v>122</v>
      </c>
      <c r="B4" s="193">
        <v>10</v>
      </c>
      <c r="C4" s="48">
        <v>10</v>
      </c>
      <c r="F4" s="49" t="s">
        <v>100</v>
      </c>
      <c r="G4" s="49" t="s">
        <v>22</v>
      </c>
      <c r="H4" s="49"/>
      <c r="J4" s="49"/>
      <c r="K4" s="49"/>
      <c r="L4" s="49"/>
      <c r="M4" s="49"/>
      <c r="N4" s="49"/>
    </row>
    <row r="5" spans="1:14" ht="23.5" x14ac:dyDescent="0.55000000000000004">
      <c r="A5" s="152" t="s">
        <v>123</v>
      </c>
      <c r="B5" s="193">
        <v>13</v>
      </c>
      <c r="C5" s="48">
        <v>11</v>
      </c>
      <c r="F5" s="49" t="s">
        <v>100</v>
      </c>
      <c r="G5" s="49" t="s">
        <v>30</v>
      </c>
      <c r="H5" s="49"/>
      <c r="J5" s="49"/>
      <c r="K5" s="49"/>
      <c r="L5" s="49"/>
      <c r="M5" s="49"/>
      <c r="N5" s="49"/>
    </row>
    <row r="6" spans="1:14" ht="23.5" x14ac:dyDescent="0.55000000000000004">
      <c r="A6" s="152" t="s">
        <v>124</v>
      </c>
      <c r="B6" s="193">
        <v>7</v>
      </c>
      <c r="C6" s="48">
        <v>10</v>
      </c>
      <c r="F6" s="49" t="s">
        <v>100</v>
      </c>
      <c r="G6" s="49" t="s">
        <v>29</v>
      </c>
      <c r="H6" s="49"/>
      <c r="J6" s="49"/>
      <c r="K6" s="49"/>
      <c r="L6" s="49"/>
      <c r="M6" s="49"/>
      <c r="N6" s="49"/>
    </row>
    <row r="7" spans="1:14" ht="23.5" x14ac:dyDescent="0.55000000000000004">
      <c r="A7" s="152" t="s">
        <v>125</v>
      </c>
      <c r="B7" s="193">
        <v>15</v>
      </c>
      <c r="C7" s="48">
        <v>11</v>
      </c>
      <c r="F7" s="49" t="s">
        <v>100</v>
      </c>
      <c r="G7" s="49" t="s">
        <v>27</v>
      </c>
      <c r="H7" s="49"/>
      <c r="J7" s="49"/>
      <c r="K7" s="49"/>
      <c r="L7" s="49"/>
      <c r="M7" s="49"/>
      <c r="N7" s="49"/>
    </row>
    <row r="8" spans="1:14" ht="23.5" x14ac:dyDescent="0.55000000000000004">
      <c r="A8" s="152" t="s">
        <v>126</v>
      </c>
      <c r="B8" s="193">
        <v>11</v>
      </c>
      <c r="C8" s="48">
        <v>11</v>
      </c>
      <c r="F8" s="49" t="s">
        <v>100</v>
      </c>
      <c r="G8" s="49" t="s">
        <v>24</v>
      </c>
      <c r="H8" s="49"/>
      <c r="J8" s="49"/>
      <c r="K8" s="49"/>
      <c r="L8" s="49"/>
      <c r="M8" s="49"/>
      <c r="N8" s="49"/>
    </row>
    <row r="9" spans="1:14" ht="23.5" x14ac:dyDescent="0.55000000000000004">
      <c r="A9" s="152" t="s">
        <v>127</v>
      </c>
      <c r="B9" s="193">
        <v>14</v>
      </c>
      <c r="C9" s="48">
        <v>10</v>
      </c>
      <c r="F9" s="49" t="s">
        <v>100</v>
      </c>
      <c r="G9" s="49" t="s">
        <v>25</v>
      </c>
      <c r="H9" s="49"/>
      <c r="J9" s="49"/>
      <c r="K9" s="49"/>
      <c r="L9" s="49"/>
      <c r="M9" s="39"/>
      <c r="N9" s="49"/>
    </row>
    <row r="10" spans="1:14" ht="23.5" x14ac:dyDescent="0.55000000000000004">
      <c r="A10" s="152" t="s">
        <v>128</v>
      </c>
      <c r="B10" s="193">
        <v>3</v>
      </c>
      <c r="C10" s="48">
        <v>9</v>
      </c>
      <c r="F10" s="49" t="s">
        <v>100</v>
      </c>
      <c r="G10" s="49" t="s">
        <v>28</v>
      </c>
      <c r="H10" s="49"/>
      <c r="J10" s="49"/>
      <c r="K10" s="49"/>
      <c r="L10" s="49"/>
      <c r="M10" s="49"/>
      <c r="N10" s="49"/>
    </row>
    <row r="11" spans="1:14" ht="23.5" x14ac:dyDescent="0.55000000000000004">
      <c r="A11" s="152" t="s">
        <v>129</v>
      </c>
      <c r="B11" s="193">
        <v>8</v>
      </c>
      <c r="C11" s="48">
        <v>10</v>
      </c>
      <c r="F11" s="49" t="s">
        <v>115</v>
      </c>
      <c r="G11" s="49" t="s">
        <v>20</v>
      </c>
      <c r="H11" s="49"/>
      <c r="J11" s="49"/>
      <c r="K11" s="49"/>
      <c r="L11" s="49"/>
      <c r="M11" s="49"/>
      <c r="N11" s="49"/>
    </row>
    <row r="12" spans="1:14" ht="23.5" x14ac:dyDescent="0.55000000000000004">
      <c r="A12" s="152" t="s">
        <v>130</v>
      </c>
      <c r="B12" s="193">
        <v>2</v>
      </c>
      <c r="C12" s="48">
        <v>9</v>
      </c>
      <c r="F12" s="49" t="s">
        <v>100</v>
      </c>
      <c r="G12" s="49" t="s">
        <v>20</v>
      </c>
      <c r="H12" s="49"/>
      <c r="J12" s="49"/>
      <c r="K12" s="49"/>
      <c r="L12" s="49"/>
      <c r="M12" s="49"/>
      <c r="N12" s="49"/>
    </row>
    <row r="13" spans="1:14" ht="23.5" x14ac:dyDescent="0.55000000000000004">
      <c r="A13" s="152" t="s">
        <v>131</v>
      </c>
      <c r="B13" s="193">
        <v>16</v>
      </c>
      <c r="C13" s="48">
        <v>10</v>
      </c>
      <c r="F13" s="49" t="s">
        <v>100</v>
      </c>
      <c r="G13" s="49" t="s">
        <v>20</v>
      </c>
      <c r="H13" s="49"/>
      <c r="J13" s="49"/>
      <c r="K13" s="49"/>
      <c r="L13" s="49"/>
      <c r="M13" s="49"/>
      <c r="N13" s="49"/>
    </row>
    <row r="14" spans="1:14" ht="23.5" x14ac:dyDescent="0.55000000000000004">
      <c r="A14" s="152" t="s">
        <v>153</v>
      </c>
      <c r="B14" s="152" t="s">
        <v>155</v>
      </c>
      <c r="C14" s="48">
        <v>9</v>
      </c>
      <c r="D14" s="152"/>
      <c r="E14" s="155"/>
      <c r="F14" s="154"/>
      <c r="G14" s="49"/>
      <c r="H14" s="49"/>
      <c r="J14" s="49"/>
      <c r="K14" s="49"/>
      <c r="L14" s="49"/>
      <c r="M14" s="49"/>
      <c r="N14" s="49"/>
    </row>
    <row r="15" spans="1:14" ht="23.5" x14ac:dyDescent="0.55000000000000004">
      <c r="A15" s="152" t="s">
        <v>154</v>
      </c>
      <c r="B15" s="152" t="s">
        <v>156</v>
      </c>
      <c r="C15" s="48">
        <v>8</v>
      </c>
      <c r="D15" s="152"/>
      <c r="F15" s="49"/>
      <c r="G15" s="49"/>
      <c r="H15" s="49"/>
      <c r="J15" s="49"/>
      <c r="K15" s="49"/>
      <c r="L15" s="49"/>
      <c r="M15" s="49"/>
      <c r="N15" s="49"/>
    </row>
    <row r="16" spans="1:14" x14ac:dyDescent="0.35">
      <c r="A16" s="49"/>
      <c r="B16" s="48"/>
      <c r="C16" s="48"/>
      <c r="F16" s="49"/>
      <c r="G16" s="49"/>
      <c r="H16" s="49"/>
      <c r="J16" s="49"/>
      <c r="K16" s="49"/>
      <c r="L16" s="49"/>
      <c r="M16" s="49"/>
      <c r="N16" s="49"/>
    </row>
    <row r="17" spans="1:11" x14ac:dyDescent="0.35">
      <c r="B17"/>
      <c r="C17"/>
      <c r="D17" s="40"/>
      <c r="E17" s="40"/>
      <c r="F17"/>
      <c r="G17"/>
      <c r="H17"/>
      <c r="I17" s="40"/>
      <c r="J17" s="49"/>
      <c r="K17" s="49"/>
    </row>
    <row r="18" spans="1:11" x14ac:dyDescent="0.35">
      <c r="B18"/>
      <c r="C18"/>
      <c r="D18" s="40"/>
      <c r="E18" s="40"/>
      <c r="F18"/>
      <c r="G18"/>
      <c r="H18"/>
      <c r="I18" s="40"/>
      <c r="J18" s="49"/>
      <c r="K18" s="49"/>
    </row>
    <row r="19" spans="1:11" x14ac:dyDescent="0.35">
      <c r="B19"/>
      <c r="C19"/>
      <c r="D19" s="40"/>
      <c r="E19" s="40"/>
      <c r="F19"/>
      <c r="G19"/>
      <c r="H19"/>
      <c r="I19" s="40"/>
      <c r="J19" s="49"/>
      <c r="K19" s="49"/>
    </row>
    <row r="20" spans="1:11" x14ac:dyDescent="0.35">
      <c r="B20"/>
      <c r="C20"/>
      <c r="D20" s="40"/>
      <c r="E20" s="40"/>
      <c r="F20"/>
      <c r="G20"/>
      <c r="H20"/>
      <c r="I20" s="40"/>
      <c r="J20" s="49"/>
      <c r="K20" s="49"/>
    </row>
    <row r="21" spans="1:11" x14ac:dyDescent="0.35">
      <c r="B21"/>
      <c r="C21"/>
      <c r="D21" s="40"/>
      <c r="E21" s="40"/>
      <c r="F21"/>
      <c r="G21"/>
      <c r="H21"/>
      <c r="I21" s="40"/>
      <c r="J21" s="49"/>
      <c r="K21" s="49"/>
    </row>
    <row r="22" spans="1:11" x14ac:dyDescent="0.35">
      <c r="B22"/>
      <c r="C22"/>
      <c r="D22" s="40"/>
      <c r="E22" s="40"/>
      <c r="F22"/>
      <c r="G22"/>
      <c r="H22"/>
      <c r="I22" s="40"/>
      <c r="J22" s="49"/>
      <c r="K22" s="49"/>
    </row>
    <row r="23" spans="1:11" x14ac:dyDescent="0.35">
      <c r="B23"/>
      <c r="C23"/>
      <c r="D23" s="40"/>
      <c r="E23" s="40"/>
      <c r="F23"/>
      <c r="G23"/>
      <c r="H23"/>
      <c r="I23" s="40"/>
      <c r="J23" s="49"/>
      <c r="K23" s="49"/>
    </row>
    <row r="24" spans="1:11" x14ac:dyDescent="0.35">
      <c r="B24"/>
      <c r="C24"/>
      <c r="D24" s="40"/>
      <c r="E24" s="40"/>
      <c r="F24"/>
      <c r="G24"/>
      <c r="H24"/>
      <c r="I24" s="40"/>
      <c r="J24" s="49"/>
      <c r="K24" s="49"/>
    </row>
    <row r="25" spans="1:11" x14ac:dyDescent="0.35">
      <c r="B25"/>
      <c r="C25"/>
      <c r="D25" s="40"/>
      <c r="E25" s="40"/>
      <c r="F25"/>
      <c r="G25"/>
      <c r="H25"/>
      <c r="I25" s="40"/>
      <c r="J25" s="49"/>
      <c r="K25" s="49"/>
    </row>
    <row r="26" spans="1:11" x14ac:dyDescent="0.35">
      <c r="B26"/>
      <c r="C26"/>
      <c r="D26" s="40"/>
      <c r="E26" s="40"/>
      <c r="F26"/>
      <c r="G26"/>
      <c r="H26"/>
      <c r="I26" s="40"/>
      <c r="J26" s="49"/>
      <c r="K26" s="49"/>
    </row>
    <row r="27" spans="1:11" x14ac:dyDescent="0.35">
      <c r="B27"/>
      <c r="C27"/>
      <c r="D27" s="40"/>
      <c r="E27" s="40"/>
      <c r="F27"/>
      <c r="G27"/>
      <c r="H27"/>
      <c r="I27" s="40"/>
      <c r="J27" s="49"/>
      <c r="K27" s="49"/>
    </row>
    <row r="28" spans="1:11" x14ac:dyDescent="0.35">
      <c r="B28"/>
      <c r="C28"/>
      <c r="D28" s="40"/>
      <c r="E28" s="40"/>
      <c r="F28"/>
      <c r="G28"/>
      <c r="H28"/>
      <c r="I28" s="40"/>
      <c r="J28" s="49"/>
      <c r="K28" s="49"/>
    </row>
    <row r="29" spans="1:11" x14ac:dyDescent="0.35">
      <c r="A29"/>
      <c r="B29"/>
      <c r="C29"/>
      <c r="D29" s="40"/>
      <c r="E29" s="40"/>
      <c r="F29"/>
      <c r="G29"/>
      <c r="H29"/>
      <c r="I29" s="40"/>
      <c r="J29" s="49"/>
      <c r="K29" s="49"/>
    </row>
    <row r="30" spans="1:11" x14ac:dyDescent="0.35">
      <c r="A30"/>
      <c r="B30"/>
      <c r="C30"/>
      <c r="D30" s="40"/>
      <c r="E30" s="40"/>
      <c r="F30"/>
      <c r="G30"/>
      <c r="H30"/>
      <c r="I30" s="40"/>
      <c r="J30" s="49"/>
      <c r="K30" s="49"/>
    </row>
    <row r="31" spans="1:11" x14ac:dyDescent="0.35">
      <c r="A31"/>
      <c r="B31"/>
      <c r="C31"/>
      <c r="D31" s="40"/>
      <c r="E31" s="40"/>
      <c r="F31"/>
      <c r="G31"/>
      <c r="H31"/>
      <c r="I31" s="40"/>
      <c r="J31" s="49"/>
      <c r="K31" s="49"/>
    </row>
    <row r="32" spans="1:11" x14ac:dyDescent="0.35">
      <c r="A32"/>
      <c r="B32"/>
      <c r="C32"/>
      <c r="D32" s="40"/>
      <c r="E32" s="40"/>
      <c r="F32"/>
      <c r="G32"/>
      <c r="H32"/>
      <c r="I32" s="40"/>
      <c r="J32" s="49"/>
      <c r="K32" s="49"/>
    </row>
    <row r="33" spans="1:9" x14ac:dyDescent="0.35">
      <c r="A33"/>
      <c r="B33"/>
      <c r="C33"/>
      <c r="D33" s="40"/>
      <c r="E33" s="40"/>
      <c r="F33"/>
      <c r="G33"/>
      <c r="H33"/>
      <c r="I33" s="40"/>
    </row>
    <row r="34" spans="1:9" x14ac:dyDescent="0.35">
      <c r="A34"/>
      <c r="B34"/>
      <c r="C34"/>
      <c r="D34" s="40"/>
      <c r="E34" s="40"/>
      <c r="F34"/>
      <c r="G34"/>
      <c r="H34"/>
      <c r="I34" s="40"/>
    </row>
    <row r="35" spans="1:9" x14ac:dyDescent="0.35">
      <c r="A35"/>
      <c r="B35"/>
      <c r="C35"/>
      <c r="D35" s="40"/>
      <c r="E35" s="40"/>
      <c r="F35"/>
      <c r="G35"/>
      <c r="H35"/>
      <c r="I35" s="40"/>
    </row>
    <row r="36" spans="1:9" x14ac:dyDescent="0.35">
      <c r="A36"/>
      <c r="B36"/>
      <c r="C36"/>
      <c r="D36" s="40"/>
      <c r="E36" s="40"/>
      <c r="F36"/>
      <c r="G36"/>
      <c r="H36"/>
      <c r="I36" s="40"/>
    </row>
    <row r="37" spans="1:9" x14ac:dyDescent="0.35">
      <c r="A37"/>
      <c r="B37"/>
      <c r="C37"/>
      <c r="D37" s="40"/>
      <c r="E37" s="40"/>
      <c r="F37"/>
      <c r="G37"/>
      <c r="H37"/>
      <c r="I37" s="40"/>
    </row>
    <row r="38" spans="1:9" x14ac:dyDescent="0.35">
      <c r="A38"/>
      <c r="B38"/>
      <c r="C38"/>
      <c r="D38" s="40"/>
      <c r="E38" s="40"/>
      <c r="F38"/>
      <c r="G38"/>
      <c r="H38"/>
      <c r="I38" s="40"/>
    </row>
    <row r="39" spans="1:9" x14ac:dyDescent="0.35">
      <c r="A39"/>
      <c r="B39"/>
      <c r="C39"/>
      <c r="D39" s="40"/>
      <c r="E39" s="40"/>
      <c r="F39"/>
      <c r="G39"/>
      <c r="H39"/>
      <c r="I39" s="40"/>
    </row>
    <row r="40" spans="1:9" x14ac:dyDescent="0.35">
      <c r="A40"/>
      <c r="B40"/>
      <c r="C40"/>
      <c r="D40" s="40"/>
      <c r="E40" s="40"/>
      <c r="F40"/>
      <c r="G40"/>
      <c r="H40"/>
      <c r="I40" s="40"/>
    </row>
    <row r="41" spans="1:9" x14ac:dyDescent="0.35">
      <c r="A41"/>
      <c r="B41"/>
      <c r="C41"/>
      <c r="D41" s="40"/>
      <c r="E41" s="40"/>
      <c r="F41"/>
      <c r="G41"/>
      <c r="H41"/>
      <c r="I41" s="40"/>
    </row>
    <row r="42" spans="1:9" x14ac:dyDescent="0.35">
      <c r="A42"/>
      <c r="B42"/>
      <c r="C42"/>
      <c r="D42" s="40"/>
      <c r="E42" s="40"/>
      <c r="F42"/>
      <c r="G42"/>
      <c r="H42"/>
      <c r="I42" s="40"/>
    </row>
    <row r="43" spans="1:9" x14ac:dyDescent="0.35">
      <c r="A43"/>
      <c r="B43"/>
      <c r="C43"/>
      <c r="D43" s="40"/>
      <c r="E43" s="40"/>
      <c r="F43"/>
      <c r="G43"/>
      <c r="H43"/>
      <c r="I43" s="40"/>
    </row>
    <row r="44" spans="1:9" x14ac:dyDescent="0.35">
      <c r="A44"/>
      <c r="B44"/>
      <c r="C44"/>
      <c r="D44" s="40"/>
      <c r="E44" s="40"/>
      <c r="F44"/>
      <c r="G44"/>
      <c r="H44"/>
      <c r="I44" s="40"/>
    </row>
    <row r="45" spans="1:9" x14ac:dyDescent="0.35">
      <c r="A45"/>
      <c r="B45"/>
      <c r="C45"/>
      <c r="D45" s="40"/>
      <c r="E45" s="40"/>
      <c r="F45"/>
      <c r="G45"/>
      <c r="H45"/>
      <c r="I45" s="40"/>
    </row>
    <row r="46" spans="1:9" x14ac:dyDescent="0.35">
      <c r="A46"/>
      <c r="B46"/>
      <c r="C46"/>
      <c r="D46" s="40"/>
      <c r="E46" s="40"/>
      <c r="F46"/>
      <c r="G46"/>
      <c r="H46"/>
      <c r="I46" s="4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57"/>
  <sheetViews>
    <sheetView zoomScale="90" zoomScaleNormal="90" workbookViewId="0">
      <selection activeCell="C19" sqref="C19:D19"/>
    </sheetView>
  </sheetViews>
  <sheetFormatPr defaultColWidth="9.1796875" defaultRowHeight="14.5" x14ac:dyDescent="0.35"/>
  <cols>
    <col min="1" max="1" width="14.1796875" style="99" customWidth="1"/>
    <col min="2" max="2" width="9.81640625" style="6" customWidth="1"/>
    <col min="3" max="6" width="14.1796875" style="6" customWidth="1"/>
    <col min="7" max="7" width="14.1796875" style="4" customWidth="1"/>
    <col min="8" max="8" width="20" style="4" bestFit="1" customWidth="1"/>
    <col min="9" max="9" width="22.81640625" style="4" customWidth="1"/>
    <col min="10" max="10" width="12.1796875" style="6" bestFit="1" customWidth="1"/>
    <col min="11" max="11" width="10" style="6" customWidth="1"/>
    <col min="12" max="13" width="10" style="29" customWidth="1"/>
    <col min="14" max="14" width="22" style="1" bestFit="1" customWidth="1"/>
    <col min="15" max="15" width="11.453125" style="4" bestFit="1" customWidth="1"/>
    <col min="16" max="16" width="16.1796875" style="4" bestFit="1" customWidth="1"/>
    <col min="17" max="17" width="28.1796875" style="4" bestFit="1" customWidth="1"/>
    <col min="18" max="18" width="8.81640625" style="4" bestFit="1" customWidth="1"/>
    <col min="19" max="16384" width="9.1796875" style="4"/>
  </cols>
  <sheetData>
    <row r="1" spans="1:15" ht="16" customHeight="1" x14ac:dyDescent="0.35">
      <c r="B1" s="66"/>
      <c r="C1" s="66"/>
      <c r="D1" s="66"/>
      <c r="E1" s="66"/>
      <c r="F1" s="66"/>
      <c r="I1" s="7" t="s">
        <v>116</v>
      </c>
      <c r="J1" s="66"/>
      <c r="K1" s="66"/>
      <c r="N1" s="42"/>
    </row>
    <row r="2" spans="1:15" ht="9" customHeight="1" x14ac:dyDescent="0.35">
      <c r="B2" s="66"/>
      <c r="C2" s="66"/>
      <c r="D2" s="66"/>
      <c r="E2" s="66"/>
      <c r="F2" s="66"/>
      <c r="J2" s="66"/>
      <c r="K2" s="66"/>
      <c r="N2" s="42"/>
    </row>
    <row r="3" spans="1:15" ht="21" customHeight="1" x14ac:dyDescent="0.35">
      <c r="A3" s="100" t="s">
        <v>12</v>
      </c>
      <c r="B3" s="20" t="s">
        <v>56</v>
      </c>
      <c r="C3" s="8" t="s">
        <v>57</v>
      </c>
      <c r="D3" s="9" t="s">
        <v>58</v>
      </c>
      <c r="E3" s="10" t="s">
        <v>59</v>
      </c>
      <c r="F3" s="11" t="s">
        <v>60</v>
      </c>
      <c r="G3" s="11" t="s">
        <v>61</v>
      </c>
      <c r="H3" s="12" t="s">
        <v>62</v>
      </c>
      <c r="I3" s="12" t="s">
        <v>63</v>
      </c>
      <c r="J3" s="11" t="s">
        <v>64</v>
      </c>
      <c r="K3" s="13" t="s">
        <v>65</v>
      </c>
      <c r="L3" s="30" t="s">
        <v>66</v>
      </c>
      <c r="M3" s="30" t="s">
        <v>67</v>
      </c>
      <c r="N3" s="11" t="s">
        <v>68</v>
      </c>
      <c r="O3" s="11" t="s">
        <v>69</v>
      </c>
    </row>
    <row r="4" spans="1:15" s="97" customFormat="1" x14ac:dyDescent="0.35">
      <c r="A4" s="101">
        <v>1</v>
      </c>
      <c r="B4" s="87" t="s">
        <v>70</v>
      </c>
      <c r="C4" s="88" t="s">
        <v>132</v>
      </c>
      <c r="D4" s="89">
        <v>42448</v>
      </c>
      <c r="E4" s="90" t="s">
        <v>133</v>
      </c>
      <c r="F4" s="91">
        <v>0.41666666666666669</v>
      </c>
      <c r="G4" s="91">
        <v>0.51041666666666663</v>
      </c>
      <c r="H4" s="92" t="s">
        <v>134</v>
      </c>
      <c r="I4" s="92" t="s">
        <v>135</v>
      </c>
      <c r="J4" s="93" t="s">
        <v>136</v>
      </c>
      <c r="K4" s="94"/>
      <c r="L4" s="95"/>
      <c r="M4" s="95"/>
      <c r="N4" s="91"/>
      <c r="O4" s="96"/>
    </row>
    <row r="5" spans="1:15" s="97" customFormat="1" x14ac:dyDescent="0.35">
      <c r="A5" s="101">
        <v>2</v>
      </c>
      <c r="B5" s="87" t="s">
        <v>70</v>
      </c>
      <c r="C5" s="88" t="s">
        <v>143</v>
      </c>
      <c r="D5" s="89">
        <v>42449</v>
      </c>
      <c r="E5" s="90" t="s">
        <v>144</v>
      </c>
      <c r="F5" s="91">
        <v>0.67708333333333337</v>
      </c>
      <c r="G5" s="91">
        <v>0.77083333333333337</v>
      </c>
      <c r="H5" s="92" t="s">
        <v>145</v>
      </c>
      <c r="I5" s="92" t="s">
        <v>146</v>
      </c>
      <c r="J5" s="93" t="s">
        <v>136</v>
      </c>
      <c r="K5" s="94"/>
      <c r="L5" s="95"/>
      <c r="M5" s="95"/>
      <c r="N5" s="91"/>
      <c r="O5" s="96"/>
    </row>
    <row r="6" spans="1:15" s="15" customFormat="1" x14ac:dyDescent="0.35">
      <c r="A6" s="101">
        <v>3</v>
      </c>
      <c r="B6" s="87" t="s">
        <v>70</v>
      </c>
      <c r="C6" s="88" t="s">
        <v>132</v>
      </c>
      <c r="D6" s="85">
        <v>42455</v>
      </c>
      <c r="E6" s="84" t="s">
        <v>71</v>
      </c>
      <c r="F6" s="86">
        <v>0.60416666666666663</v>
      </c>
      <c r="G6" s="86">
        <v>0.69791666666666663</v>
      </c>
      <c r="H6" s="98" t="s">
        <v>147</v>
      </c>
      <c r="I6" s="84" t="s">
        <v>135</v>
      </c>
      <c r="J6" s="72" t="s">
        <v>136</v>
      </c>
      <c r="K6" s="73"/>
      <c r="L6" s="75"/>
      <c r="M6" s="75"/>
      <c r="N6" s="70"/>
      <c r="O6" s="74"/>
    </row>
    <row r="7" spans="1:15" s="15" customFormat="1" x14ac:dyDescent="0.35">
      <c r="A7" s="101">
        <v>4</v>
      </c>
      <c r="B7" s="87" t="s">
        <v>70</v>
      </c>
      <c r="C7" s="88" t="s">
        <v>150</v>
      </c>
      <c r="D7" s="85">
        <v>42459</v>
      </c>
      <c r="E7" s="84" t="s">
        <v>151</v>
      </c>
      <c r="F7" s="86">
        <v>0.70833333333333337</v>
      </c>
      <c r="G7" s="86">
        <v>0.80208333333333337</v>
      </c>
      <c r="H7" s="84" t="s">
        <v>152</v>
      </c>
      <c r="I7" s="84" t="s">
        <v>146</v>
      </c>
      <c r="J7" s="72" t="s">
        <v>136</v>
      </c>
      <c r="K7" s="73"/>
      <c r="L7" s="75"/>
      <c r="M7" s="75"/>
      <c r="N7" s="70"/>
      <c r="O7" s="74"/>
    </row>
    <row r="8" spans="1:15" s="15" customFormat="1" x14ac:dyDescent="0.35">
      <c r="A8" s="101">
        <v>5</v>
      </c>
      <c r="B8" s="87" t="s">
        <v>70</v>
      </c>
      <c r="C8" s="88" t="s">
        <v>150</v>
      </c>
      <c r="D8" s="85">
        <v>42473</v>
      </c>
      <c r="E8" s="84" t="s">
        <v>159</v>
      </c>
      <c r="F8" s="86">
        <v>0.75</v>
      </c>
      <c r="G8" s="86">
        <v>0.84375</v>
      </c>
      <c r="H8" s="98" t="s">
        <v>160</v>
      </c>
      <c r="I8" s="84" t="s">
        <v>146</v>
      </c>
      <c r="J8" s="72" t="s">
        <v>161</v>
      </c>
      <c r="K8" s="73"/>
      <c r="L8" s="75"/>
      <c r="M8" s="75"/>
      <c r="N8" s="70"/>
      <c r="O8" s="74"/>
    </row>
    <row r="9" spans="1:15" s="15" customFormat="1" x14ac:dyDescent="0.35">
      <c r="A9" s="101">
        <v>6</v>
      </c>
      <c r="B9" s="87" t="s">
        <v>70</v>
      </c>
      <c r="C9" s="88" t="s">
        <v>162</v>
      </c>
      <c r="D9" s="85">
        <v>42474</v>
      </c>
      <c r="E9" s="84" t="s">
        <v>144</v>
      </c>
      <c r="F9" s="86">
        <v>0.75</v>
      </c>
      <c r="G9" s="86">
        <v>0.84375</v>
      </c>
      <c r="H9" s="84" t="s">
        <v>163</v>
      </c>
      <c r="I9" s="84" t="s">
        <v>135</v>
      </c>
      <c r="J9" s="72" t="s">
        <v>136</v>
      </c>
      <c r="K9" s="73"/>
      <c r="L9" s="75"/>
      <c r="M9" s="75"/>
      <c r="N9" s="70"/>
      <c r="O9" s="74"/>
    </row>
    <row r="10" spans="1:15" s="15" customFormat="1" x14ac:dyDescent="0.35">
      <c r="A10" s="101">
        <v>7</v>
      </c>
      <c r="B10" s="87" t="s">
        <v>70</v>
      </c>
      <c r="C10" s="88" t="s">
        <v>150</v>
      </c>
      <c r="D10" s="85">
        <v>42480</v>
      </c>
      <c r="E10" s="84" t="s">
        <v>159</v>
      </c>
      <c r="F10" s="86">
        <v>0.75</v>
      </c>
      <c r="G10" s="86">
        <v>0.84375</v>
      </c>
      <c r="H10" s="84" t="s">
        <v>165</v>
      </c>
      <c r="I10" s="84" t="s">
        <v>146</v>
      </c>
      <c r="J10" s="72" t="s">
        <v>136</v>
      </c>
      <c r="K10" s="73"/>
      <c r="L10" s="75"/>
      <c r="M10" s="75"/>
      <c r="N10" s="70"/>
      <c r="O10" s="74"/>
    </row>
    <row r="11" spans="1:15" s="15" customFormat="1" x14ac:dyDescent="0.35">
      <c r="A11" s="101">
        <v>8</v>
      </c>
      <c r="B11" s="87" t="s">
        <v>70</v>
      </c>
      <c r="C11" s="88" t="s">
        <v>166</v>
      </c>
      <c r="D11" s="85">
        <v>42482</v>
      </c>
      <c r="E11" s="84" t="s">
        <v>159</v>
      </c>
      <c r="F11" s="86">
        <v>0.75</v>
      </c>
      <c r="G11" s="86">
        <v>0.84375</v>
      </c>
      <c r="H11" s="84" t="s">
        <v>167</v>
      </c>
      <c r="I11" s="84" t="s">
        <v>135</v>
      </c>
      <c r="J11" s="72" t="s">
        <v>136</v>
      </c>
      <c r="K11" s="73"/>
      <c r="L11" s="75"/>
      <c r="M11" s="75"/>
      <c r="N11" s="70"/>
      <c r="O11" s="74"/>
    </row>
    <row r="12" spans="1:15" s="15" customFormat="1" x14ac:dyDescent="0.35">
      <c r="A12" s="101">
        <v>9</v>
      </c>
      <c r="B12" s="87" t="s">
        <v>70</v>
      </c>
      <c r="C12" s="88" t="s">
        <v>132</v>
      </c>
      <c r="D12" s="85">
        <v>42483</v>
      </c>
      <c r="E12" s="84" t="s">
        <v>71</v>
      </c>
      <c r="F12" s="86">
        <v>0.5</v>
      </c>
      <c r="G12" s="86">
        <v>0.59375</v>
      </c>
      <c r="H12" s="84" t="s">
        <v>160</v>
      </c>
      <c r="I12" s="84" t="s">
        <v>135</v>
      </c>
      <c r="J12" s="72" t="s">
        <v>136</v>
      </c>
      <c r="K12" s="73"/>
      <c r="L12" s="75"/>
      <c r="M12" s="75"/>
      <c r="N12" s="70"/>
      <c r="O12" s="74"/>
    </row>
    <row r="13" spans="1:15" s="67" customFormat="1" x14ac:dyDescent="0.35">
      <c r="A13" s="101">
        <v>10</v>
      </c>
      <c r="B13" s="87" t="s">
        <v>70</v>
      </c>
      <c r="C13" s="88" t="s">
        <v>168</v>
      </c>
      <c r="D13" s="85">
        <v>42486</v>
      </c>
      <c r="E13" s="84" t="s">
        <v>169</v>
      </c>
      <c r="F13" s="86">
        <v>0.70833333333333337</v>
      </c>
      <c r="G13" s="86">
        <v>0.80208333333333337</v>
      </c>
      <c r="H13" s="84" t="s">
        <v>163</v>
      </c>
      <c r="I13" s="84" t="s">
        <v>146</v>
      </c>
      <c r="J13" s="72" t="s">
        <v>136</v>
      </c>
      <c r="K13" s="73"/>
      <c r="L13" s="75"/>
      <c r="M13" s="75"/>
      <c r="N13" s="70"/>
      <c r="O13" s="74"/>
    </row>
    <row r="14" spans="1:15" s="15" customFormat="1" x14ac:dyDescent="0.35">
      <c r="A14" s="101">
        <v>11</v>
      </c>
      <c r="B14" s="87" t="s">
        <v>70</v>
      </c>
      <c r="C14" s="88" t="s">
        <v>132</v>
      </c>
      <c r="D14" s="85">
        <v>42490</v>
      </c>
      <c r="E14" s="84" t="s">
        <v>151</v>
      </c>
      <c r="F14" s="86">
        <v>0.60416666666666663</v>
      </c>
      <c r="G14" s="86">
        <v>0.69791666666666663</v>
      </c>
      <c r="H14" s="98" t="s">
        <v>167</v>
      </c>
      <c r="I14" s="72" t="s">
        <v>146</v>
      </c>
      <c r="J14" s="72" t="s">
        <v>161</v>
      </c>
      <c r="K14" s="73"/>
      <c r="L14" s="75"/>
      <c r="M14" s="75"/>
      <c r="N14" s="70"/>
      <c r="O14" s="74"/>
    </row>
    <row r="15" spans="1:15" s="15" customFormat="1" x14ac:dyDescent="0.35">
      <c r="A15" s="101">
        <v>12</v>
      </c>
      <c r="B15" s="87" t="s">
        <v>70</v>
      </c>
      <c r="C15" s="88" t="s">
        <v>162</v>
      </c>
      <c r="D15" s="85">
        <v>42495</v>
      </c>
      <c r="E15" s="84" t="s">
        <v>159</v>
      </c>
      <c r="F15" s="86">
        <v>0.75</v>
      </c>
      <c r="G15" s="86">
        <v>0.84375</v>
      </c>
      <c r="H15" s="84" t="s">
        <v>165</v>
      </c>
      <c r="I15" s="72" t="s">
        <v>135</v>
      </c>
      <c r="J15" s="72" t="s">
        <v>136</v>
      </c>
      <c r="K15" s="73"/>
      <c r="L15" s="75"/>
      <c r="M15" s="75"/>
      <c r="N15" s="70"/>
      <c r="O15" s="74"/>
    </row>
    <row r="16" spans="1:15" s="15" customFormat="1" x14ac:dyDescent="0.35">
      <c r="A16" s="101">
        <v>13</v>
      </c>
      <c r="B16" s="87" t="s">
        <v>70</v>
      </c>
      <c r="C16" s="88" t="s">
        <v>132</v>
      </c>
      <c r="D16" s="85">
        <v>42497</v>
      </c>
      <c r="E16" s="84" t="s">
        <v>144</v>
      </c>
      <c r="F16" s="86">
        <v>0.5</v>
      </c>
      <c r="G16" s="86">
        <v>0.59375</v>
      </c>
      <c r="H16" s="98" t="s">
        <v>163</v>
      </c>
      <c r="I16" s="72" t="s">
        <v>135</v>
      </c>
      <c r="J16" s="72" t="s">
        <v>136</v>
      </c>
      <c r="K16" s="73"/>
      <c r="L16" s="75"/>
      <c r="M16" s="75"/>
      <c r="N16" s="70"/>
      <c r="O16" s="74"/>
    </row>
    <row r="17" spans="1:18" s="67" customFormat="1" x14ac:dyDescent="0.35">
      <c r="A17" s="101">
        <v>14</v>
      </c>
      <c r="B17" s="87" t="s">
        <v>70</v>
      </c>
      <c r="C17" s="88" t="s">
        <v>150</v>
      </c>
      <c r="D17" s="85">
        <v>42501</v>
      </c>
      <c r="E17" s="84" t="s">
        <v>151</v>
      </c>
      <c r="F17" s="86">
        <v>0.70833333333333337</v>
      </c>
      <c r="G17" s="86">
        <v>0.80208333333333337</v>
      </c>
      <c r="H17" s="98" t="s">
        <v>167</v>
      </c>
      <c r="I17" s="72" t="s">
        <v>135</v>
      </c>
      <c r="J17" s="72" t="s">
        <v>136</v>
      </c>
      <c r="K17" s="73"/>
      <c r="L17" s="75"/>
      <c r="M17" s="75"/>
      <c r="N17" s="70"/>
      <c r="O17" s="74"/>
    </row>
    <row r="18" spans="1:18" s="15" customFormat="1" x14ac:dyDescent="0.35">
      <c r="A18" s="101">
        <v>15</v>
      </c>
      <c r="B18" s="87" t="s">
        <v>70</v>
      </c>
      <c r="C18" s="88" t="s">
        <v>162</v>
      </c>
      <c r="D18" s="85">
        <v>42502</v>
      </c>
      <c r="E18" s="84" t="s">
        <v>176</v>
      </c>
      <c r="F18" s="86">
        <v>0.75</v>
      </c>
      <c r="G18" s="86">
        <v>0.84375</v>
      </c>
      <c r="H18" s="98" t="s">
        <v>160</v>
      </c>
      <c r="I18" s="72" t="s">
        <v>146</v>
      </c>
      <c r="J18" s="72" t="s">
        <v>136</v>
      </c>
      <c r="K18" s="73"/>
      <c r="L18" s="75"/>
      <c r="M18" s="75"/>
      <c r="N18" s="70"/>
      <c r="O18" s="74"/>
      <c r="P18" s="67"/>
      <c r="Q18" s="67"/>
      <c r="R18" s="67"/>
    </row>
    <row r="19" spans="1:18" s="15" customFormat="1" x14ac:dyDescent="0.35">
      <c r="A19" s="101">
        <v>16</v>
      </c>
      <c r="B19" s="87" t="s">
        <v>70</v>
      </c>
      <c r="C19" s="88"/>
      <c r="D19" s="85"/>
      <c r="E19" s="84"/>
      <c r="F19" s="86"/>
      <c r="G19" s="86"/>
      <c r="H19" s="98"/>
      <c r="I19" s="72"/>
      <c r="J19" s="72"/>
      <c r="K19" s="73"/>
      <c r="L19" s="75"/>
      <c r="M19" s="75"/>
      <c r="N19" s="70"/>
      <c r="O19" s="74"/>
      <c r="P19" s="67"/>
      <c r="Q19" s="67"/>
      <c r="R19" s="67"/>
    </row>
    <row r="20" spans="1:18" s="15" customFormat="1" x14ac:dyDescent="0.35">
      <c r="A20" s="101">
        <v>17</v>
      </c>
      <c r="B20" s="87" t="s">
        <v>70</v>
      </c>
      <c r="C20" s="88"/>
      <c r="D20" s="85"/>
      <c r="E20" s="84"/>
      <c r="F20" s="86"/>
      <c r="G20" s="86"/>
      <c r="H20" s="84"/>
      <c r="I20" s="84"/>
      <c r="J20" s="72"/>
      <c r="K20" s="73"/>
      <c r="L20" s="75"/>
      <c r="M20" s="75"/>
      <c r="N20" s="70"/>
      <c r="O20" s="74"/>
      <c r="P20" s="67"/>
      <c r="Q20" s="67"/>
      <c r="R20" s="67"/>
    </row>
    <row r="21" spans="1:18" s="15" customFormat="1" x14ac:dyDescent="0.35">
      <c r="A21" s="101">
        <v>18</v>
      </c>
      <c r="B21" s="87" t="s">
        <v>70</v>
      </c>
      <c r="C21" s="88"/>
      <c r="D21" s="85"/>
      <c r="E21" s="84"/>
      <c r="F21" s="86"/>
      <c r="G21" s="86"/>
      <c r="H21" s="84"/>
      <c r="I21" s="84"/>
      <c r="J21" s="72"/>
      <c r="K21" s="73"/>
      <c r="L21" s="75"/>
      <c r="M21" s="75"/>
      <c r="N21" s="70"/>
      <c r="O21" s="74"/>
      <c r="P21" s="67"/>
      <c r="Q21" s="67"/>
      <c r="R21" s="67"/>
    </row>
    <row r="22" spans="1:18" s="67" customFormat="1" x14ac:dyDescent="0.35">
      <c r="A22" s="101">
        <v>19</v>
      </c>
      <c r="B22" s="87" t="s">
        <v>70</v>
      </c>
      <c r="C22" s="88"/>
      <c r="D22" s="85"/>
      <c r="E22" s="84"/>
      <c r="F22" s="86"/>
      <c r="G22" s="86"/>
      <c r="H22" s="84"/>
      <c r="I22" s="84"/>
      <c r="J22" s="72"/>
      <c r="K22" s="73"/>
      <c r="L22" s="75"/>
      <c r="M22" s="75"/>
      <c r="N22" s="70"/>
      <c r="O22" s="74"/>
    </row>
    <row r="23" spans="1:18" s="67" customFormat="1" x14ac:dyDescent="0.35">
      <c r="A23" s="101">
        <v>20</v>
      </c>
      <c r="B23" s="87" t="s">
        <v>70</v>
      </c>
      <c r="C23" s="88"/>
      <c r="D23" s="85"/>
      <c r="E23" s="69"/>
      <c r="F23" s="70"/>
      <c r="G23" s="70"/>
      <c r="H23" s="81"/>
      <c r="I23" s="71"/>
      <c r="J23" s="72"/>
      <c r="K23" s="73"/>
      <c r="L23" s="75"/>
      <c r="M23" s="75"/>
      <c r="N23" s="70"/>
      <c r="O23" s="74"/>
    </row>
    <row r="24" spans="1:18" s="67" customFormat="1" x14ac:dyDescent="0.35">
      <c r="A24" s="101">
        <v>21</v>
      </c>
      <c r="B24" s="87" t="s">
        <v>70</v>
      </c>
      <c r="C24" s="88"/>
      <c r="D24" s="68"/>
      <c r="E24" s="69"/>
      <c r="F24" s="70"/>
      <c r="G24" s="70"/>
      <c r="H24" s="76"/>
      <c r="I24" s="81"/>
      <c r="J24" s="72"/>
      <c r="K24" s="73"/>
      <c r="L24" s="75"/>
      <c r="M24" s="75"/>
      <c r="N24" s="70"/>
      <c r="O24" s="74"/>
    </row>
    <row r="25" spans="1:18" s="67" customFormat="1" x14ac:dyDescent="0.35">
      <c r="A25" s="101">
        <v>22</v>
      </c>
      <c r="B25" s="87" t="s">
        <v>70</v>
      </c>
      <c r="C25" s="88"/>
      <c r="D25" s="68"/>
      <c r="E25" s="69"/>
      <c r="F25" s="70"/>
      <c r="G25" s="70"/>
      <c r="H25" s="76"/>
      <c r="I25" s="81"/>
      <c r="J25" s="72"/>
      <c r="K25" s="73"/>
      <c r="L25" s="75"/>
      <c r="M25" s="75"/>
      <c r="N25" s="70"/>
      <c r="O25" s="74"/>
    </row>
    <row r="26" spans="1:18" s="15" customFormat="1" x14ac:dyDescent="0.35">
      <c r="A26" s="101">
        <v>23</v>
      </c>
      <c r="B26" s="87" t="s">
        <v>70</v>
      </c>
      <c r="C26" s="88"/>
      <c r="D26" s="68"/>
      <c r="E26" s="69"/>
      <c r="F26" s="70"/>
      <c r="G26" s="70"/>
      <c r="H26" s="76"/>
      <c r="I26" s="71"/>
      <c r="J26" s="72"/>
      <c r="K26" s="73"/>
      <c r="L26" s="75"/>
      <c r="M26" s="75"/>
      <c r="N26" s="70"/>
      <c r="O26" s="74"/>
      <c r="P26" s="67"/>
      <c r="Q26" s="67"/>
      <c r="R26" s="67"/>
    </row>
    <row r="27" spans="1:18" s="15" customFormat="1" x14ac:dyDescent="0.35">
      <c r="A27" s="101">
        <v>24</v>
      </c>
      <c r="B27" s="87" t="s">
        <v>70</v>
      </c>
      <c r="C27" s="88"/>
      <c r="D27" s="68"/>
      <c r="E27" s="69"/>
      <c r="F27" s="77"/>
      <c r="G27" s="77"/>
      <c r="H27" s="78"/>
      <c r="I27" s="70"/>
      <c r="J27" s="72"/>
      <c r="K27" s="73"/>
      <c r="L27" s="79"/>
      <c r="M27" s="79"/>
      <c r="N27" s="80"/>
      <c r="O27" s="80"/>
      <c r="P27" s="22"/>
      <c r="Q27" s="22"/>
      <c r="R27" s="22"/>
    </row>
    <row r="28" spans="1:18" s="15" customFormat="1" x14ac:dyDescent="0.35">
      <c r="A28" s="101">
        <v>25</v>
      </c>
      <c r="B28" s="87" t="s">
        <v>70</v>
      </c>
      <c r="C28" s="88"/>
      <c r="D28" s="68"/>
      <c r="E28" s="69"/>
      <c r="F28" s="77"/>
      <c r="G28" s="77"/>
      <c r="H28" s="69"/>
      <c r="I28" s="70"/>
      <c r="J28" s="72"/>
      <c r="K28" s="73"/>
      <c r="L28" s="79"/>
      <c r="M28" s="79"/>
      <c r="N28" s="80"/>
      <c r="O28" s="80"/>
      <c r="P28" s="22"/>
      <c r="Q28" s="22"/>
      <c r="R28" s="22"/>
    </row>
    <row r="29" spans="1:18" s="15" customFormat="1" x14ac:dyDescent="0.35">
      <c r="A29" s="101">
        <v>26</v>
      </c>
      <c r="B29" s="87" t="s">
        <v>70</v>
      </c>
      <c r="C29" s="88"/>
      <c r="D29" s="68"/>
      <c r="E29" s="69"/>
      <c r="F29" s="77"/>
      <c r="G29" s="77"/>
      <c r="H29" s="69"/>
      <c r="I29" s="70"/>
      <c r="J29" s="72"/>
      <c r="K29" s="73"/>
      <c r="L29" s="79"/>
      <c r="M29" s="79"/>
      <c r="N29" s="80"/>
      <c r="O29" s="80"/>
      <c r="P29" s="22"/>
      <c r="Q29" s="22"/>
      <c r="R29" s="22"/>
    </row>
    <row r="30" spans="1:18" s="15" customFormat="1" x14ac:dyDescent="0.35">
      <c r="A30" s="101">
        <v>27</v>
      </c>
      <c r="B30" s="151" t="s">
        <v>70</v>
      </c>
      <c r="C30" s="74"/>
      <c r="D30" s="68"/>
      <c r="E30" s="69"/>
      <c r="F30" s="77"/>
      <c r="G30" s="77"/>
      <c r="H30" s="69"/>
      <c r="I30" s="70"/>
      <c r="J30" s="72"/>
      <c r="K30" s="73"/>
      <c r="L30" s="79"/>
      <c r="M30" s="79"/>
      <c r="N30" s="80"/>
      <c r="O30" s="80"/>
      <c r="P30" s="22"/>
      <c r="Q30" s="22"/>
      <c r="R30" s="22"/>
    </row>
    <row r="31" spans="1:18" s="15" customFormat="1" x14ac:dyDescent="0.35">
      <c r="A31" s="150">
        <v>28</v>
      </c>
      <c r="B31" s="142" t="s">
        <v>70</v>
      </c>
      <c r="C31" s="144"/>
      <c r="D31" s="144"/>
      <c r="E31" s="144"/>
      <c r="F31" s="144"/>
      <c r="G31" s="144"/>
      <c r="H31" s="144"/>
      <c r="I31" s="145"/>
      <c r="J31" s="146"/>
      <c r="K31" s="146"/>
      <c r="L31" s="147"/>
      <c r="M31" s="147"/>
      <c r="N31" s="148"/>
      <c r="O31" s="149"/>
      <c r="P31" s="22"/>
      <c r="Q31" s="22"/>
      <c r="R31" s="22"/>
    </row>
    <row r="32" spans="1:18" s="15" customFormat="1" x14ac:dyDescent="0.35">
      <c r="A32" s="150">
        <v>29</v>
      </c>
      <c r="B32" s="142" t="s">
        <v>70</v>
      </c>
      <c r="C32" s="144"/>
      <c r="D32" s="144"/>
      <c r="E32" s="144"/>
      <c r="F32" s="144"/>
      <c r="G32" s="144"/>
      <c r="H32" s="144"/>
      <c r="I32" s="145"/>
      <c r="J32" s="146"/>
      <c r="K32" s="146"/>
      <c r="L32" s="147"/>
      <c r="M32" s="147"/>
      <c r="N32" s="148"/>
      <c r="O32" s="149"/>
      <c r="P32" s="22"/>
      <c r="Q32" s="22"/>
      <c r="R32" s="22"/>
    </row>
    <row r="33" spans="1:18" s="15" customFormat="1" x14ac:dyDescent="0.35">
      <c r="A33" s="150">
        <v>30</v>
      </c>
      <c r="B33" s="142" t="s">
        <v>70</v>
      </c>
      <c r="C33" s="144"/>
      <c r="D33" s="144"/>
      <c r="E33" s="144"/>
      <c r="F33" s="144"/>
      <c r="G33" s="144"/>
      <c r="H33" s="144"/>
      <c r="I33" s="145"/>
      <c r="J33" s="144"/>
      <c r="K33" s="144"/>
      <c r="L33" s="144"/>
      <c r="M33" s="144"/>
      <c r="N33" s="148"/>
      <c r="O33" s="149"/>
      <c r="P33" s="22"/>
      <c r="Q33" s="22"/>
      <c r="R33" s="22"/>
    </row>
    <row r="34" spans="1:18" x14ac:dyDescent="0.35">
      <c r="B34" s="66"/>
      <c r="C34" s="66"/>
      <c r="D34" s="66"/>
      <c r="E34" s="66"/>
      <c r="F34" s="66"/>
      <c r="G34" s="27"/>
      <c r="H34" s="28"/>
      <c r="I34" s="27"/>
      <c r="J34" s="4"/>
      <c r="K34" s="4"/>
      <c r="L34" s="4"/>
      <c r="M34" s="4"/>
      <c r="N34" s="24"/>
      <c r="O34" s="23"/>
      <c r="P34" s="25"/>
      <c r="Q34" s="25"/>
      <c r="R34" s="26"/>
    </row>
    <row r="35" spans="1:18" x14ac:dyDescent="0.35">
      <c r="A35" s="102"/>
      <c r="B35" s="66"/>
      <c r="C35" s="66"/>
      <c r="D35" s="66"/>
      <c r="E35" s="66"/>
      <c r="F35" s="66"/>
      <c r="J35" s="4"/>
      <c r="K35" s="4"/>
      <c r="L35" s="4"/>
      <c r="M35" s="4"/>
      <c r="N35" s="24"/>
      <c r="O35" s="23"/>
      <c r="P35" s="25"/>
      <c r="Q35" s="25"/>
      <c r="R35" s="26"/>
    </row>
    <row r="36" spans="1:18" x14ac:dyDescent="0.35">
      <c r="B36" s="66"/>
      <c r="C36" s="16"/>
      <c r="D36" s="66"/>
      <c r="E36" s="66"/>
      <c r="F36" s="66"/>
      <c r="H36" s="17"/>
      <c r="J36" s="14"/>
      <c r="K36" s="14"/>
      <c r="L36" s="82" t="s">
        <v>66</v>
      </c>
      <c r="M36" s="82" t="s">
        <v>67</v>
      </c>
      <c r="N36" s="24"/>
      <c r="O36" s="23"/>
      <c r="P36" s="25"/>
      <c r="Q36" s="25"/>
      <c r="R36" s="26"/>
    </row>
    <row r="37" spans="1:18" x14ac:dyDescent="0.35">
      <c r="A37" s="103" t="s">
        <v>76</v>
      </c>
      <c r="B37" s="66"/>
      <c r="C37" s="66"/>
      <c r="D37" s="66"/>
      <c r="E37" s="66"/>
      <c r="F37" s="66"/>
      <c r="J37" s="33" t="s">
        <v>73</v>
      </c>
      <c r="K37" s="34"/>
      <c r="L37" s="83">
        <f>SUM(L4:L33)</f>
        <v>0</v>
      </c>
      <c r="M37" s="83">
        <f>SUM(M4:M33)</f>
        <v>0</v>
      </c>
      <c r="N37" s="24"/>
      <c r="O37" s="23"/>
      <c r="P37" s="25"/>
      <c r="Q37" s="25"/>
      <c r="R37" s="26"/>
    </row>
    <row r="38" spans="1:18" x14ac:dyDescent="0.35">
      <c r="A38" s="99" t="s">
        <v>77</v>
      </c>
      <c r="B38" s="18" t="s">
        <v>78</v>
      </c>
      <c r="C38" s="66"/>
      <c r="D38" s="19" t="s">
        <v>79</v>
      </c>
      <c r="E38" s="66"/>
      <c r="F38" s="66"/>
      <c r="J38" s="47" t="s">
        <v>74</v>
      </c>
      <c r="K38" s="47"/>
      <c r="L38" s="31"/>
      <c r="M38" s="32"/>
      <c r="N38" s="44"/>
      <c r="O38" s="26"/>
      <c r="P38" s="26"/>
      <c r="Q38" s="26"/>
      <c r="R38" s="26"/>
    </row>
    <row r="39" spans="1:18" x14ac:dyDescent="0.35">
      <c r="A39" s="99" t="s">
        <v>80</v>
      </c>
      <c r="B39" s="18" t="s">
        <v>81</v>
      </c>
      <c r="C39" s="66"/>
      <c r="D39" s="19" t="s">
        <v>82</v>
      </c>
      <c r="E39" s="66"/>
      <c r="F39" s="66"/>
      <c r="J39" s="47" t="s">
        <v>75</v>
      </c>
      <c r="K39" s="47"/>
      <c r="L39" s="31"/>
      <c r="M39" s="32"/>
      <c r="N39" s="44"/>
      <c r="O39" s="26"/>
      <c r="P39" s="26"/>
      <c r="Q39" s="26"/>
      <c r="R39" s="26"/>
    </row>
    <row r="40" spans="1:18" x14ac:dyDescent="0.35">
      <c r="A40" s="99" t="s">
        <v>71</v>
      </c>
      <c r="B40" s="18" t="s">
        <v>83</v>
      </c>
      <c r="C40" s="66"/>
      <c r="D40" s="19" t="s">
        <v>84</v>
      </c>
      <c r="E40" s="66"/>
      <c r="F40" s="66"/>
      <c r="J40" s="47"/>
      <c r="K40" s="47"/>
      <c r="L40" s="31"/>
      <c r="M40" s="32"/>
      <c r="N40" s="42"/>
    </row>
    <row r="41" spans="1:18" x14ac:dyDescent="0.35">
      <c r="A41" s="99" t="s">
        <v>85</v>
      </c>
      <c r="B41" s="18" t="s">
        <v>86</v>
      </c>
      <c r="C41" s="66"/>
      <c r="D41" s="19" t="s">
        <v>87</v>
      </c>
      <c r="E41" s="66"/>
      <c r="F41" s="66"/>
      <c r="J41" s="66"/>
      <c r="K41" s="66"/>
      <c r="N41" s="42"/>
    </row>
    <row r="42" spans="1:18" x14ac:dyDescent="0.35">
      <c r="A42" s="99" t="s">
        <v>88</v>
      </c>
      <c r="B42" s="18" t="s">
        <v>89</v>
      </c>
      <c r="C42" s="66"/>
      <c r="D42" s="19" t="s">
        <v>90</v>
      </c>
      <c r="E42" s="66"/>
      <c r="F42" s="66"/>
      <c r="J42" s="66"/>
      <c r="K42" s="66"/>
      <c r="N42" s="42"/>
    </row>
    <row r="43" spans="1:18" x14ac:dyDescent="0.35">
      <c r="A43" s="99" t="s">
        <v>91</v>
      </c>
      <c r="B43" s="18" t="s">
        <v>92</v>
      </c>
      <c r="C43" s="66"/>
      <c r="D43" s="19" t="s">
        <v>93</v>
      </c>
      <c r="E43" s="66"/>
      <c r="F43" s="66"/>
      <c r="J43" s="66"/>
      <c r="K43" s="66"/>
      <c r="N43" s="42"/>
    </row>
    <row r="44" spans="1:18" x14ac:dyDescent="0.35">
      <c r="A44" s="99" t="s">
        <v>72</v>
      </c>
      <c r="B44" s="18" t="s">
        <v>94</v>
      </c>
      <c r="C44" s="66"/>
      <c r="D44" s="21"/>
      <c r="E44" s="66"/>
      <c r="F44" s="66"/>
      <c r="J44" s="66"/>
      <c r="K44" s="66"/>
      <c r="N44" s="42"/>
    </row>
    <row r="45" spans="1:18" x14ac:dyDescent="0.35">
      <c r="B45" s="66"/>
      <c r="C45" s="66"/>
      <c r="D45" s="18"/>
      <c r="E45" s="66"/>
      <c r="F45" s="66"/>
      <c r="J45" s="66"/>
      <c r="K45" s="66"/>
      <c r="N45" s="42"/>
    </row>
    <row r="46" spans="1:18" x14ac:dyDescent="0.35">
      <c r="A46" s="104" t="s">
        <v>95</v>
      </c>
      <c r="B46" s="66"/>
      <c r="C46" s="66"/>
      <c r="D46" s="66"/>
      <c r="E46" s="66"/>
      <c r="F46" s="66"/>
      <c r="J46" s="66"/>
      <c r="K46" s="66"/>
      <c r="N46" s="42"/>
    </row>
    <row r="52" spans="3:7" x14ac:dyDescent="0.35">
      <c r="C52" s="35"/>
      <c r="D52" s="36"/>
      <c r="E52" s="37"/>
      <c r="F52" s="38"/>
      <c r="G52" s="38"/>
    </row>
    <row r="53" spans="3:7" x14ac:dyDescent="0.35">
      <c r="C53" s="35"/>
      <c r="D53" s="36"/>
      <c r="E53" s="37"/>
      <c r="F53" s="38"/>
      <c r="G53" s="38"/>
    </row>
    <row r="54" spans="3:7" x14ac:dyDescent="0.35">
      <c r="C54" s="35"/>
      <c r="D54" s="36"/>
      <c r="E54" s="37"/>
      <c r="F54" s="38"/>
      <c r="G54" s="38"/>
    </row>
    <row r="55" spans="3:7" x14ac:dyDescent="0.35">
      <c r="C55" s="35"/>
      <c r="D55" s="36"/>
      <c r="E55" s="37"/>
      <c r="F55" s="38"/>
      <c r="G55" s="38"/>
    </row>
    <row r="56" spans="3:7" x14ac:dyDescent="0.35">
      <c r="C56" s="35"/>
      <c r="D56" s="36"/>
      <c r="E56" s="37"/>
      <c r="F56" s="38"/>
      <c r="G56" s="38"/>
    </row>
    <row r="57" spans="3:7" x14ac:dyDescent="0.35">
      <c r="C57" s="35"/>
      <c r="D57" s="36"/>
      <c r="E57" s="37"/>
      <c r="F57" s="38"/>
      <c r="G57" s="38"/>
    </row>
  </sheetData>
  <hyperlinks>
    <hyperlink ref="D38" r:id="rId1" xr:uid="{00000000-0004-0000-0200-000000000000}"/>
    <hyperlink ref="D39" r:id="rId2" xr:uid="{00000000-0004-0000-0200-000001000000}"/>
    <hyperlink ref="D40" r:id="rId3" xr:uid="{00000000-0004-0000-0200-000002000000}"/>
    <hyperlink ref="D41" r:id="rId4" xr:uid="{00000000-0004-0000-0200-000003000000}"/>
    <hyperlink ref="D42" r:id="rId5" xr:uid="{00000000-0004-0000-0200-000004000000}"/>
    <hyperlink ref="D43" r:id="rId6" xr:uid="{00000000-0004-0000-0200-000005000000}"/>
  </hyperlinks>
  <pageMargins left="0.25" right="0.25" top="0.75" bottom="0.75" header="0.3" footer="0.3"/>
  <pageSetup scale="50"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57"/>
  <sheetViews>
    <sheetView zoomScale="75" zoomScaleNormal="55" workbookViewId="0">
      <selection activeCell="G36" sqref="G36"/>
    </sheetView>
  </sheetViews>
  <sheetFormatPr defaultColWidth="9.1796875" defaultRowHeight="15.5" x14ac:dyDescent="0.35"/>
  <cols>
    <col min="1" max="1" width="6.1796875" style="41" bestFit="1" customWidth="1"/>
    <col min="2" max="2" width="23.1796875" style="41" customWidth="1"/>
    <col min="3" max="3" width="5.81640625" style="41" bestFit="1" customWidth="1"/>
    <col min="4" max="4" width="5.08984375" style="41" bestFit="1" customWidth="1"/>
    <col min="5" max="5" width="4.6328125" style="41" customWidth="1"/>
    <col min="6" max="6" width="7.36328125" style="41" customWidth="1"/>
    <col min="7" max="7" width="3.81640625" style="41" customWidth="1"/>
    <col min="8" max="13" width="23.1796875" style="45" customWidth="1"/>
    <col min="14" max="16384" width="9.1796875" style="41"/>
  </cols>
  <sheetData>
    <row r="1" spans="1:21" ht="18" customHeight="1" x14ac:dyDescent="0.35">
      <c r="A1" s="121"/>
      <c r="B1" s="122"/>
      <c r="C1" s="122"/>
      <c r="D1" s="122"/>
      <c r="E1" s="122"/>
      <c r="F1" s="122"/>
      <c r="G1" s="122"/>
      <c r="H1" s="123"/>
      <c r="I1" s="123"/>
      <c r="J1" s="123"/>
      <c r="K1" s="123"/>
      <c r="L1" s="124" t="s">
        <v>0</v>
      </c>
      <c r="M1" s="125">
        <v>9</v>
      </c>
    </row>
    <row r="2" spans="1:21" ht="18" customHeight="1" x14ac:dyDescent="0.35">
      <c r="A2" s="126"/>
      <c r="B2" s="53"/>
      <c r="C2" s="53"/>
      <c r="D2" s="53"/>
      <c r="E2" s="53"/>
      <c r="F2" s="53"/>
      <c r="G2" s="53"/>
      <c r="H2" s="54"/>
      <c r="I2" s="54"/>
      <c r="J2" s="55"/>
      <c r="K2" s="54"/>
      <c r="L2" s="56" t="s">
        <v>1</v>
      </c>
      <c r="M2" s="127">
        <f>VLOOKUP(M1,Schedule,4)</f>
        <v>42483</v>
      </c>
      <c r="O2" s="41" t="s">
        <v>2</v>
      </c>
    </row>
    <row r="3" spans="1:21" ht="18" customHeight="1" x14ac:dyDescent="0.55000000000000004">
      <c r="A3" s="126"/>
      <c r="B3" s="53"/>
      <c r="C3" s="53"/>
      <c r="D3" s="53"/>
      <c r="E3" s="53"/>
      <c r="F3" s="53"/>
      <c r="G3" s="53"/>
      <c r="H3" s="54"/>
      <c r="I3" s="54"/>
      <c r="J3" s="55"/>
      <c r="K3" s="57" t="str">
        <f>UPPER(CONCATENATE("2016 ", Data!I2," ",Data!H2," LINE UP"))</f>
        <v>2016 RNLL COAST ANGELS LINE UP</v>
      </c>
      <c r="L3" s="56" t="s">
        <v>3</v>
      </c>
      <c r="M3" s="127" t="str">
        <f>VLOOKUP(M1,Schedule,8)</f>
        <v>Dodgers</v>
      </c>
      <c r="O3" s="41" t="s">
        <v>4</v>
      </c>
    </row>
    <row r="4" spans="1:21" ht="18" customHeight="1" x14ac:dyDescent="0.35">
      <c r="A4" s="126"/>
      <c r="B4" s="53"/>
      <c r="C4" s="53"/>
      <c r="D4" s="53"/>
      <c r="E4" s="53"/>
      <c r="F4" s="53"/>
      <c r="G4" s="53"/>
      <c r="H4" s="54"/>
      <c r="I4" s="55"/>
      <c r="J4" s="54"/>
      <c r="K4" s="54"/>
      <c r="L4" s="56" t="s">
        <v>5</v>
      </c>
      <c r="M4" s="127" t="str">
        <f>VLOOKUP(M1,Schedule,9)</f>
        <v>Visitor</v>
      </c>
      <c r="O4" s="41" t="s">
        <v>6</v>
      </c>
    </row>
    <row r="5" spans="1:21" ht="18" customHeight="1" thickBot="1" x14ac:dyDescent="0.4">
      <c r="A5" s="126"/>
      <c r="B5" s="53"/>
      <c r="C5" s="53"/>
      <c r="D5" s="53"/>
      <c r="E5" s="53"/>
      <c r="F5" s="53"/>
      <c r="G5" s="53"/>
      <c r="H5" s="54"/>
      <c r="I5" s="54"/>
      <c r="J5" s="54"/>
      <c r="K5" s="54"/>
      <c r="L5" s="56" t="s">
        <v>7</v>
      </c>
      <c r="M5" s="153" t="str">
        <f>VLOOKUP(M1,Schedule,5)</f>
        <v>H3</v>
      </c>
    </row>
    <row r="6" spans="1:21" s="45" customFormat="1" ht="24.75" customHeight="1" thickBot="1" x14ac:dyDescent="0.4">
      <c r="A6" s="170"/>
      <c r="B6" s="163"/>
      <c r="C6" s="163"/>
      <c r="D6" s="163"/>
      <c r="E6" s="163"/>
      <c r="F6" s="163"/>
      <c r="G6" s="163"/>
      <c r="H6" s="233" t="s">
        <v>8</v>
      </c>
      <c r="I6" s="234"/>
      <c r="J6" s="234"/>
      <c r="K6" s="234"/>
      <c r="L6" s="234"/>
      <c r="M6" s="235"/>
      <c r="N6" s="236" t="s">
        <v>9</v>
      </c>
      <c r="O6" s="237"/>
      <c r="P6" s="237"/>
      <c r="Q6" s="238"/>
      <c r="R6" s="236" t="s">
        <v>118</v>
      </c>
      <c r="S6" s="237"/>
      <c r="T6" s="237"/>
      <c r="U6" s="238"/>
    </row>
    <row r="7" spans="1:21" s="43" customFormat="1" ht="15" thickBot="1" x14ac:dyDescent="0.4">
      <c r="A7" s="164" t="s">
        <v>10</v>
      </c>
      <c r="B7" s="168" t="s">
        <v>11</v>
      </c>
      <c r="C7" s="169" t="s">
        <v>12</v>
      </c>
      <c r="D7" s="187" t="s">
        <v>99</v>
      </c>
      <c r="E7" s="184" t="s">
        <v>98</v>
      </c>
      <c r="F7" s="185" t="s">
        <v>96</v>
      </c>
      <c r="G7" s="187" t="s">
        <v>12</v>
      </c>
      <c r="H7" s="165" t="s">
        <v>13</v>
      </c>
      <c r="I7" s="134" t="s">
        <v>14</v>
      </c>
      <c r="J7" s="134" t="s">
        <v>15</v>
      </c>
      <c r="K7" s="134" t="s">
        <v>137</v>
      </c>
      <c r="L7" s="134" t="s">
        <v>16</v>
      </c>
      <c r="M7" s="171" t="s">
        <v>17</v>
      </c>
      <c r="N7" s="158" t="s">
        <v>18</v>
      </c>
      <c r="O7" s="143" t="s">
        <v>19</v>
      </c>
      <c r="P7" s="143" t="s">
        <v>20</v>
      </c>
      <c r="Q7" s="159" t="s">
        <v>21</v>
      </c>
      <c r="R7" s="158" t="s">
        <v>18</v>
      </c>
      <c r="S7" s="143" t="s">
        <v>19</v>
      </c>
      <c r="T7" s="143" t="s">
        <v>20</v>
      </c>
      <c r="U7" s="159" t="s">
        <v>21</v>
      </c>
    </row>
    <row r="8" spans="1:21" s="44" customFormat="1" ht="31.5" customHeight="1" x14ac:dyDescent="0.35">
      <c r="A8" s="129">
        <v>1</v>
      </c>
      <c r="B8" s="216" t="s">
        <v>121</v>
      </c>
      <c r="C8" s="166">
        <f>VLOOKUP(B8,Data!$A$2:$C$15,2,FALSE)</f>
        <v>4</v>
      </c>
      <c r="D8" s="198">
        <f>VLOOKUP(B8,Data!$A$2:$C$15,3,FALSE)</f>
        <v>10</v>
      </c>
      <c r="E8" s="205" t="s">
        <v>105</v>
      </c>
      <c r="F8" s="206">
        <v>42480</v>
      </c>
      <c r="G8" s="207" t="s">
        <v>171</v>
      </c>
      <c r="H8" s="195" t="s">
        <v>25</v>
      </c>
      <c r="I8" s="133" t="s">
        <v>20</v>
      </c>
      <c r="J8" s="133" t="s">
        <v>23</v>
      </c>
      <c r="K8" s="133" t="s">
        <v>23</v>
      </c>
      <c r="L8" s="133" t="s">
        <v>26</v>
      </c>
      <c r="M8" s="172" t="s">
        <v>26</v>
      </c>
      <c r="N8" s="128">
        <f>6-(O8+P8+Q8)</f>
        <v>4</v>
      </c>
      <c r="O8" s="156">
        <f>COUNTIF(H8:M8,"*Field*")</f>
        <v>1</v>
      </c>
      <c r="P8" s="156">
        <f>COUNTIF(H8:M8,"Out")</f>
        <v>1</v>
      </c>
      <c r="Q8" s="137">
        <f>COUNTBLANK(H8:M8)</f>
        <v>0</v>
      </c>
      <c r="R8" s="160">
        <f t="shared" ref="R8:R19" si="0">5-(S8+T8+U8)</f>
        <v>3</v>
      </c>
      <c r="S8" s="157">
        <f>COUNTIF(H8:L8,"*Field*")</f>
        <v>1</v>
      </c>
      <c r="T8" s="157">
        <f>COUNTIF(H8:L8,"Out")</f>
        <v>1</v>
      </c>
      <c r="U8" s="161">
        <f>COUNTBLANK(H8:L8)</f>
        <v>0</v>
      </c>
    </row>
    <row r="9" spans="1:21" s="42" customFormat="1" ht="31.5" customHeight="1" x14ac:dyDescent="0.35">
      <c r="A9" s="129">
        <v>2</v>
      </c>
      <c r="B9" s="216" t="s">
        <v>130</v>
      </c>
      <c r="C9" s="166">
        <f>VLOOKUP(B9,Data!$A$2:$C$15,2,FALSE)</f>
        <v>2</v>
      </c>
      <c r="D9" s="167">
        <f>VLOOKUP(B9,Data!$A$2:$C$15,3,FALSE)</f>
        <v>9</v>
      </c>
      <c r="E9" s="202" t="s">
        <v>106</v>
      </c>
      <c r="F9" s="203">
        <v>42482</v>
      </c>
      <c r="G9" s="204">
        <v>65</v>
      </c>
      <c r="H9" s="194" t="s">
        <v>23</v>
      </c>
      <c r="I9" s="46" t="s">
        <v>23</v>
      </c>
      <c r="J9" s="46" t="s">
        <v>25</v>
      </c>
      <c r="K9" s="46" t="s">
        <v>20</v>
      </c>
      <c r="L9" s="46" t="s">
        <v>30</v>
      </c>
      <c r="M9" s="173" t="s">
        <v>30</v>
      </c>
      <c r="N9" s="128">
        <f t="shared" ref="N9:N19" si="1">6-(O9+P9+Q9)</f>
        <v>4</v>
      </c>
      <c r="O9" s="156">
        <f t="shared" ref="O9:O19" si="2">COUNTIF(H9:M9,"*Field*")</f>
        <v>1</v>
      </c>
      <c r="P9" s="156">
        <f t="shared" ref="P9:P19" si="3">COUNTIF(H9:M9,"Out")</f>
        <v>1</v>
      </c>
      <c r="Q9" s="137">
        <f t="shared" ref="Q9:Q19" si="4">COUNTBLANK(H9:M9)</f>
        <v>0</v>
      </c>
      <c r="R9" s="160">
        <f t="shared" si="0"/>
        <v>3</v>
      </c>
      <c r="S9" s="157">
        <f t="shared" ref="S9:S19" si="5">COUNTIF(H9:L9,"*Field*")</f>
        <v>1</v>
      </c>
      <c r="T9" s="157">
        <f t="shared" ref="T9:T19" si="6">COUNTIF(H9:L9,"Out")</f>
        <v>1</v>
      </c>
      <c r="U9" s="161">
        <f t="shared" ref="U9:U19" si="7">COUNTBLANK(H9:L9)</f>
        <v>0</v>
      </c>
    </row>
    <row r="10" spans="1:21" s="42" customFormat="1" ht="31.5" customHeight="1" x14ac:dyDescent="0.35">
      <c r="A10" s="128">
        <v>3</v>
      </c>
      <c r="B10" s="216" t="s">
        <v>126</v>
      </c>
      <c r="C10" s="166">
        <f>VLOOKUP(B10,Data!$A$2:$C$15,2,FALSE)</f>
        <v>11</v>
      </c>
      <c r="D10" s="167">
        <f>VLOOKUP(B10,Data!$A$2:$C$15,3,FALSE)</f>
        <v>11</v>
      </c>
      <c r="E10" s="156" t="s">
        <v>105</v>
      </c>
      <c r="F10" s="186">
        <v>42474</v>
      </c>
      <c r="G10" s="166">
        <v>18</v>
      </c>
      <c r="H10" s="194" t="s">
        <v>29</v>
      </c>
      <c r="I10" s="46" t="s">
        <v>30</v>
      </c>
      <c r="J10" s="46" t="s">
        <v>30</v>
      </c>
      <c r="K10" s="46" t="s">
        <v>25</v>
      </c>
      <c r="L10" s="46" t="s">
        <v>20</v>
      </c>
      <c r="M10" s="173" t="s">
        <v>29</v>
      </c>
      <c r="N10" s="128">
        <f t="shared" si="1"/>
        <v>4</v>
      </c>
      <c r="O10" s="156">
        <f t="shared" si="2"/>
        <v>1</v>
      </c>
      <c r="P10" s="156">
        <f t="shared" si="3"/>
        <v>1</v>
      </c>
      <c r="Q10" s="137">
        <f t="shared" si="4"/>
        <v>0</v>
      </c>
      <c r="R10" s="160">
        <f t="shared" si="0"/>
        <v>3</v>
      </c>
      <c r="S10" s="157">
        <f t="shared" si="5"/>
        <v>1</v>
      </c>
      <c r="T10" s="157">
        <f t="shared" si="6"/>
        <v>1</v>
      </c>
      <c r="U10" s="161">
        <f t="shared" si="7"/>
        <v>0</v>
      </c>
    </row>
    <row r="11" spans="1:21" s="42" customFormat="1" ht="31.5" customHeight="1" x14ac:dyDescent="0.35">
      <c r="A11" s="129">
        <v>4</v>
      </c>
      <c r="B11" s="216" t="s">
        <v>131</v>
      </c>
      <c r="C11" s="166">
        <f>VLOOKUP(B11,Data!$A$2:$C$15,2,FALSE)</f>
        <v>16</v>
      </c>
      <c r="D11" s="167">
        <f>VLOOKUP(B11,Data!$A$2:$C$15,3,FALSE)</f>
        <v>10</v>
      </c>
      <c r="E11" s="156" t="s">
        <v>105</v>
      </c>
      <c r="F11" s="186">
        <v>42474</v>
      </c>
      <c r="G11" s="166">
        <v>44</v>
      </c>
      <c r="H11" s="194" t="s">
        <v>26</v>
      </c>
      <c r="I11" s="46" t="s">
        <v>26</v>
      </c>
      <c r="J11" s="46" t="s">
        <v>27</v>
      </c>
      <c r="K11" s="46" t="s">
        <v>28</v>
      </c>
      <c r="L11" s="46" t="s">
        <v>20</v>
      </c>
      <c r="M11" s="173" t="s">
        <v>22</v>
      </c>
      <c r="N11" s="128">
        <f t="shared" si="1"/>
        <v>4</v>
      </c>
      <c r="O11" s="156">
        <f t="shared" si="2"/>
        <v>1</v>
      </c>
      <c r="P11" s="156">
        <f t="shared" si="3"/>
        <v>1</v>
      </c>
      <c r="Q11" s="137">
        <f t="shared" si="4"/>
        <v>0</v>
      </c>
      <c r="R11" s="160">
        <f t="shared" si="0"/>
        <v>3</v>
      </c>
      <c r="S11" s="157">
        <f t="shared" si="5"/>
        <v>1</v>
      </c>
      <c r="T11" s="157">
        <f t="shared" si="6"/>
        <v>1</v>
      </c>
      <c r="U11" s="161">
        <f t="shared" si="7"/>
        <v>0</v>
      </c>
    </row>
    <row r="12" spans="1:21" s="42" customFormat="1" ht="31.5" customHeight="1" x14ac:dyDescent="0.35">
      <c r="A12" s="128">
        <v>5</v>
      </c>
      <c r="B12" s="216" t="s">
        <v>129</v>
      </c>
      <c r="C12" s="166">
        <f>VLOOKUP(B12,Data!$A$2:$C$15,2,FALSE)</f>
        <v>8</v>
      </c>
      <c r="D12" s="167">
        <f>VLOOKUP(B12,Data!$A$2:$C$15,3,FALSE)</f>
        <v>10</v>
      </c>
      <c r="E12" s="156" t="s">
        <v>105</v>
      </c>
      <c r="F12" s="186">
        <v>42480</v>
      </c>
      <c r="G12" s="166">
        <v>28</v>
      </c>
      <c r="H12" s="194" t="s">
        <v>30</v>
      </c>
      <c r="I12" s="46" t="s">
        <v>25</v>
      </c>
      <c r="J12" s="46" t="s">
        <v>20</v>
      </c>
      <c r="K12" s="46" t="s">
        <v>30</v>
      </c>
      <c r="L12" s="46" t="s">
        <v>23</v>
      </c>
      <c r="M12" s="173" t="s">
        <v>23</v>
      </c>
      <c r="N12" s="128">
        <f t="shared" si="1"/>
        <v>4</v>
      </c>
      <c r="O12" s="156">
        <f t="shared" si="2"/>
        <v>1</v>
      </c>
      <c r="P12" s="156">
        <f t="shared" si="3"/>
        <v>1</v>
      </c>
      <c r="Q12" s="137">
        <f t="shared" si="4"/>
        <v>0</v>
      </c>
      <c r="R12" s="160">
        <f t="shared" si="0"/>
        <v>3</v>
      </c>
      <c r="S12" s="157">
        <f t="shared" si="5"/>
        <v>1</v>
      </c>
      <c r="T12" s="157">
        <f t="shared" si="6"/>
        <v>1</v>
      </c>
      <c r="U12" s="161">
        <f t="shared" si="7"/>
        <v>0</v>
      </c>
    </row>
    <row r="13" spans="1:21" s="42" customFormat="1" ht="31.5" customHeight="1" x14ac:dyDescent="0.35">
      <c r="A13" s="129">
        <v>6</v>
      </c>
      <c r="B13" s="216" t="s">
        <v>127</v>
      </c>
      <c r="C13" s="166">
        <f>VLOOKUP(B13,Data!$A$2:$C$15,2,FALSE)</f>
        <v>14</v>
      </c>
      <c r="D13" s="167">
        <f>VLOOKUP(B13,Data!$A$2:$C$15,3,FALSE)</f>
        <v>10</v>
      </c>
      <c r="E13" s="202" t="s">
        <v>106</v>
      </c>
      <c r="F13" s="203">
        <v>42480</v>
      </c>
      <c r="G13" s="204">
        <v>43</v>
      </c>
      <c r="H13" s="194" t="s">
        <v>27</v>
      </c>
      <c r="I13" s="46" t="s">
        <v>22</v>
      </c>
      <c r="J13" s="46" t="s">
        <v>28</v>
      </c>
      <c r="K13" s="46" t="s">
        <v>22</v>
      </c>
      <c r="L13" s="46" t="s">
        <v>27</v>
      </c>
      <c r="M13" s="173" t="s">
        <v>20</v>
      </c>
      <c r="N13" s="128">
        <f t="shared" si="1"/>
        <v>4</v>
      </c>
      <c r="O13" s="156">
        <f t="shared" si="2"/>
        <v>1</v>
      </c>
      <c r="P13" s="156">
        <f t="shared" si="3"/>
        <v>1</v>
      </c>
      <c r="Q13" s="137">
        <f t="shared" si="4"/>
        <v>0</v>
      </c>
      <c r="R13" s="160">
        <f t="shared" si="0"/>
        <v>4</v>
      </c>
      <c r="S13" s="157">
        <f t="shared" si="5"/>
        <v>1</v>
      </c>
      <c r="T13" s="157">
        <f t="shared" si="6"/>
        <v>0</v>
      </c>
      <c r="U13" s="161">
        <f t="shared" si="7"/>
        <v>0</v>
      </c>
    </row>
    <row r="14" spans="1:21" s="42" customFormat="1" ht="31.5" customHeight="1" x14ac:dyDescent="0.35">
      <c r="A14" s="128">
        <v>7</v>
      </c>
      <c r="B14" s="216" t="s">
        <v>124</v>
      </c>
      <c r="C14" s="166">
        <f>VLOOKUP(B14,Data!$A$2:$C$15,2,FALSE)</f>
        <v>7</v>
      </c>
      <c r="D14" s="167">
        <f>VLOOKUP(B14,Data!$A$2:$C$15,3,FALSE)</f>
        <v>10</v>
      </c>
      <c r="E14" s="156" t="s">
        <v>105</v>
      </c>
      <c r="F14" s="186"/>
      <c r="G14" s="166"/>
      <c r="H14" s="194" t="s">
        <v>20</v>
      </c>
      <c r="I14" s="46" t="s">
        <v>28</v>
      </c>
      <c r="J14" s="46" t="s">
        <v>26</v>
      </c>
      <c r="K14" s="46" t="s">
        <v>26</v>
      </c>
      <c r="L14" s="46" t="s">
        <v>25</v>
      </c>
      <c r="M14" s="173" t="s">
        <v>27</v>
      </c>
      <c r="N14" s="128">
        <f t="shared" si="1"/>
        <v>3</v>
      </c>
      <c r="O14" s="156">
        <f t="shared" si="2"/>
        <v>2</v>
      </c>
      <c r="P14" s="156">
        <f t="shared" si="3"/>
        <v>1</v>
      </c>
      <c r="Q14" s="137">
        <f t="shared" si="4"/>
        <v>0</v>
      </c>
      <c r="R14" s="160">
        <f t="shared" si="0"/>
        <v>2</v>
      </c>
      <c r="S14" s="157">
        <f t="shared" si="5"/>
        <v>2</v>
      </c>
      <c r="T14" s="157">
        <f t="shared" si="6"/>
        <v>1</v>
      </c>
      <c r="U14" s="161">
        <f t="shared" si="7"/>
        <v>0</v>
      </c>
    </row>
    <row r="15" spans="1:21" s="44" customFormat="1" ht="31.5" customHeight="1" x14ac:dyDescent="0.35">
      <c r="A15" s="129">
        <v>8</v>
      </c>
      <c r="B15" s="216" t="s">
        <v>122</v>
      </c>
      <c r="C15" s="166">
        <f>VLOOKUP(B15,Data!$A$2:$C$15,2,FALSE)</f>
        <v>10</v>
      </c>
      <c r="D15" s="199">
        <f>VLOOKUP(B15,Data!$A$2:$C$15,3,FALSE)</f>
        <v>10</v>
      </c>
      <c r="E15" s="156" t="s">
        <v>105</v>
      </c>
      <c r="F15" s="186"/>
      <c r="G15" s="137"/>
      <c r="H15" s="194" t="s">
        <v>28</v>
      </c>
      <c r="I15" s="46" t="s">
        <v>27</v>
      </c>
      <c r="J15" s="46" t="s">
        <v>20</v>
      </c>
      <c r="K15" s="46" t="s">
        <v>27</v>
      </c>
      <c r="L15" s="46" t="s">
        <v>28</v>
      </c>
      <c r="M15" s="173" t="s">
        <v>28</v>
      </c>
      <c r="N15" s="128">
        <f t="shared" si="1"/>
        <v>2</v>
      </c>
      <c r="O15" s="156">
        <f t="shared" si="2"/>
        <v>3</v>
      </c>
      <c r="P15" s="156">
        <f t="shared" si="3"/>
        <v>1</v>
      </c>
      <c r="Q15" s="137">
        <f t="shared" si="4"/>
        <v>0</v>
      </c>
      <c r="R15" s="160">
        <f t="shared" si="0"/>
        <v>2</v>
      </c>
      <c r="S15" s="157">
        <f t="shared" si="5"/>
        <v>2</v>
      </c>
      <c r="T15" s="157">
        <f t="shared" si="6"/>
        <v>1</v>
      </c>
      <c r="U15" s="161">
        <f t="shared" si="7"/>
        <v>0</v>
      </c>
    </row>
    <row r="16" spans="1:21" s="42" customFormat="1" ht="31.5" customHeight="1" x14ac:dyDescent="0.35">
      <c r="A16" s="128">
        <v>9</v>
      </c>
      <c r="B16" s="217" t="s">
        <v>123</v>
      </c>
      <c r="C16" s="166">
        <f>VLOOKUP(B16,Data!$A$2:$C$15,2,FALSE)</f>
        <v>13</v>
      </c>
      <c r="D16" s="199">
        <f>VLOOKUP(B16,Data!$A$2:$C$15,3,FALSE)</f>
        <v>11</v>
      </c>
      <c r="E16" s="156" t="s">
        <v>105</v>
      </c>
      <c r="F16" s="186"/>
      <c r="G16" s="137"/>
      <c r="H16" s="194" t="s">
        <v>22</v>
      </c>
      <c r="I16" s="46" t="s">
        <v>24</v>
      </c>
      <c r="J16" s="46" t="s">
        <v>22</v>
      </c>
      <c r="K16" s="46" t="s">
        <v>20</v>
      </c>
      <c r="L16" s="46" t="s">
        <v>22</v>
      </c>
      <c r="M16" s="173" t="s">
        <v>25</v>
      </c>
      <c r="N16" s="128">
        <f t="shared" si="1"/>
        <v>3</v>
      </c>
      <c r="O16" s="156">
        <f t="shared" si="2"/>
        <v>2</v>
      </c>
      <c r="P16" s="156">
        <f t="shared" si="3"/>
        <v>1</v>
      </c>
      <c r="Q16" s="137">
        <f t="shared" si="4"/>
        <v>0</v>
      </c>
      <c r="R16" s="160">
        <f t="shared" si="0"/>
        <v>3</v>
      </c>
      <c r="S16" s="157">
        <f t="shared" si="5"/>
        <v>1</v>
      </c>
      <c r="T16" s="157">
        <f t="shared" si="6"/>
        <v>1</v>
      </c>
      <c r="U16" s="161">
        <f t="shared" si="7"/>
        <v>0</v>
      </c>
    </row>
    <row r="17" spans="1:21" s="42" customFormat="1" ht="31.5" customHeight="1" x14ac:dyDescent="0.35">
      <c r="A17" s="128">
        <v>10</v>
      </c>
      <c r="B17" s="217" t="s">
        <v>128</v>
      </c>
      <c r="C17" s="166">
        <f>VLOOKUP(B17,Data!$A$2:$C$15,2,FALSE)</f>
        <v>3</v>
      </c>
      <c r="D17" s="199">
        <f>VLOOKUP(B17,Data!$A$2:$C$15,3,FALSE)</f>
        <v>9</v>
      </c>
      <c r="E17" s="156" t="s">
        <v>105</v>
      </c>
      <c r="F17" s="186"/>
      <c r="G17" s="137"/>
      <c r="H17" s="194" t="s">
        <v>24</v>
      </c>
      <c r="I17" s="46" t="s">
        <v>20</v>
      </c>
      <c r="J17" s="46" t="s">
        <v>29</v>
      </c>
      <c r="K17" s="46" t="s">
        <v>24</v>
      </c>
      <c r="L17" s="46" t="s">
        <v>29</v>
      </c>
      <c r="M17" s="173" t="s">
        <v>24</v>
      </c>
      <c r="N17" s="128">
        <f t="shared" si="1"/>
        <v>2</v>
      </c>
      <c r="O17" s="156">
        <f t="shared" si="2"/>
        <v>3</v>
      </c>
      <c r="P17" s="156">
        <f t="shared" si="3"/>
        <v>1</v>
      </c>
      <c r="Q17" s="137">
        <f t="shared" si="4"/>
        <v>0</v>
      </c>
      <c r="R17" s="160">
        <f t="shared" si="0"/>
        <v>2</v>
      </c>
      <c r="S17" s="157">
        <f t="shared" si="5"/>
        <v>2</v>
      </c>
      <c r="T17" s="157">
        <f t="shared" si="6"/>
        <v>1</v>
      </c>
      <c r="U17" s="161">
        <f t="shared" si="7"/>
        <v>0</v>
      </c>
    </row>
    <row r="18" spans="1:21" s="42" customFormat="1" ht="31.5" customHeight="1" thickBot="1" x14ac:dyDescent="0.4">
      <c r="A18" s="196">
        <v>11</v>
      </c>
      <c r="B18" s="239" t="s">
        <v>125</v>
      </c>
      <c r="C18" s="139">
        <f>VLOOKUP(B18,Data!$A$2:$C$15,2,FALSE)</f>
        <v>15</v>
      </c>
      <c r="D18" s="200">
        <f>VLOOKUP(B18,Data!$A$2:$C$15,3,FALSE)</f>
        <v>11</v>
      </c>
      <c r="E18" s="190" t="s">
        <v>105</v>
      </c>
      <c r="F18" s="190"/>
      <c r="G18" s="197"/>
      <c r="H18" s="194" t="s">
        <v>20</v>
      </c>
      <c r="I18" s="46" t="s">
        <v>29</v>
      </c>
      <c r="J18" s="46" t="s">
        <v>24</v>
      </c>
      <c r="K18" s="46" t="s">
        <v>29</v>
      </c>
      <c r="L18" s="46" t="s">
        <v>24</v>
      </c>
      <c r="M18" s="173" t="s">
        <v>20</v>
      </c>
      <c r="N18" s="128">
        <f t="shared" si="1"/>
        <v>2</v>
      </c>
      <c r="O18" s="156">
        <f t="shared" si="2"/>
        <v>2</v>
      </c>
      <c r="P18" s="156">
        <f t="shared" si="3"/>
        <v>2</v>
      </c>
      <c r="Q18" s="137">
        <f t="shared" si="4"/>
        <v>0</v>
      </c>
      <c r="R18" s="160">
        <f t="shared" si="0"/>
        <v>2</v>
      </c>
      <c r="S18" s="157">
        <f t="shared" si="5"/>
        <v>2</v>
      </c>
      <c r="T18" s="157">
        <f t="shared" si="6"/>
        <v>1</v>
      </c>
      <c r="U18" s="161">
        <f t="shared" si="7"/>
        <v>0</v>
      </c>
    </row>
    <row r="19" spans="1:21" s="42" customFormat="1" ht="31.5" hidden="1" customHeight="1" thickBot="1" x14ac:dyDescent="0.4">
      <c r="A19" s="130">
        <v>12</v>
      </c>
      <c r="B19" s="138"/>
      <c r="C19" s="139" t="e">
        <f>VLOOKUP(B19,Data!$A$2:$C$15,2,FALSE)</f>
        <v>#N/A</v>
      </c>
      <c r="D19" s="139" t="e">
        <f>VLOOKUP(B19,Data!$A$2:$C$15,3,FALSE)</f>
        <v>#N/A</v>
      </c>
      <c r="E19" s="162" t="s">
        <v>105</v>
      </c>
      <c r="F19" s="139" t="s">
        <v>139</v>
      </c>
      <c r="G19" s="167" t="s">
        <v>139</v>
      </c>
      <c r="H19" s="135"/>
      <c r="I19" s="136"/>
      <c r="J19" s="136"/>
      <c r="K19" s="136"/>
      <c r="L19" s="136"/>
      <c r="M19" s="174"/>
      <c r="N19" s="128">
        <f t="shared" si="1"/>
        <v>0</v>
      </c>
      <c r="O19" s="156">
        <f t="shared" si="2"/>
        <v>0</v>
      </c>
      <c r="P19" s="156">
        <f t="shared" si="3"/>
        <v>0</v>
      </c>
      <c r="Q19" s="137">
        <f t="shared" si="4"/>
        <v>6</v>
      </c>
      <c r="R19" s="160">
        <f t="shared" si="0"/>
        <v>0</v>
      </c>
      <c r="S19" s="157">
        <f t="shared" si="5"/>
        <v>0</v>
      </c>
      <c r="T19" s="157">
        <f t="shared" si="6"/>
        <v>0</v>
      </c>
      <c r="U19" s="161">
        <f t="shared" si="7"/>
        <v>5</v>
      </c>
    </row>
    <row r="20" spans="1:21" s="50" customFormat="1" ht="19.25" customHeight="1" thickBot="1" x14ac:dyDescent="0.4">
      <c r="A20" s="58"/>
      <c r="B20" s="59"/>
      <c r="C20" s="60"/>
      <c r="D20" s="60"/>
      <c r="E20" s="60"/>
      <c r="F20" s="60"/>
      <c r="G20" s="60"/>
      <c r="I20" s="61"/>
      <c r="J20" s="61"/>
      <c r="K20" s="61"/>
      <c r="L20" s="59"/>
      <c r="M20" s="62"/>
      <c r="N20" s="47"/>
      <c r="O20" s="47"/>
      <c r="P20" s="47"/>
      <c r="Q20" s="47"/>
      <c r="R20" s="40"/>
      <c r="S20" s="40"/>
      <c r="T20" s="40"/>
      <c r="U20" s="40"/>
    </row>
    <row r="21" spans="1:21" x14ac:dyDescent="0.35">
      <c r="A21" s="107"/>
      <c r="B21" s="108" t="s">
        <v>31</v>
      </c>
      <c r="C21" s="109"/>
      <c r="D21" s="109"/>
      <c r="E21" s="109"/>
      <c r="F21" s="109"/>
      <c r="G21" s="109"/>
      <c r="H21" s="110"/>
      <c r="I21" s="111"/>
      <c r="J21" s="112" t="s">
        <v>34</v>
      </c>
      <c r="K21" s="109"/>
      <c r="L21" s="109"/>
      <c r="M21" s="113"/>
    </row>
    <row r="22" spans="1:21" x14ac:dyDescent="0.35">
      <c r="A22" s="114"/>
      <c r="B22" s="64" t="s">
        <v>32</v>
      </c>
      <c r="C22" s="63"/>
      <c r="D22" s="63"/>
      <c r="E22" s="63"/>
      <c r="F22" s="63"/>
      <c r="G22" s="63"/>
      <c r="H22" s="65" t="s">
        <v>33</v>
      </c>
      <c r="I22" s="55"/>
      <c r="J22" s="64" t="s">
        <v>37</v>
      </c>
      <c r="K22" s="63"/>
      <c r="L22" s="63"/>
      <c r="M22" s="115"/>
    </row>
    <row r="23" spans="1:21" x14ac:dyDescent="0.35">
      <c r="A23" s="114"/>
      <c r="B23" s="64" t="s">
        <v>35</v>
      </c>
      <c r="C23" s="63"/>
      <c r="D23" s="63"/>
      <c r="E23" s="63"/>
      <c r="F23" s="63"/>
      <c r="G23" s="63"/>
      <c r="H23" s="65" t="s">
        <v>36</v>
      </c>
      <c r="I23" s="55"/>
      <c r="J23" s="64" t="s">
        <v>39</v>
      </c>
      <c r="K23" s="63"/>
      <c r="L23" s="63"/>
      <c r="M23" s="115"/>
      <c r="R23" s="41" t="s">
        <v>117</v>
      </c>
    </row>
    <row r="24" spans="1:21" x14ac:dyDescent="0.35">
      <c r="A24" s="114"/>
      <c r="B24" s="64" t="s">
        <v>42</v>
      </c>
      <c r="C24" s="63"/>
      <c r="D24" s="63"/>
      <c r="E24" s="63"/>
      <c r="F24" s="63"/>
      <c r="G24" s="63"/>
      <c r="H24" s="65" t="s">
        <v>38</v>
      </c>
      <c r="I24" s="55"/>
      <c r="J24" s="64" t="s">
        <v>40</v>
      </c>
      <c r="K24" s="63"/>
      <c r="L24" s="63"/>
      <c r="M24" s="115"/>
    </row>
    <row r="25" spans="1:21" x14ac:dyDescent="0.35">
      <c r="A25" s="114"/>
      <c r="B25" s="63"/>
      <c r="C25" s="63"/>
      <c r="D25" s="63"/>
      <c r="E25" s="63"/>
      <c r="F25" s="63"/>
      <c r="G25" s="63"/>
      <c r="H25" s="55"/>
      <c r="I25" s="55"/>
      <c r="J25" s="64" t="s">
        <v>41</v>
      </c>
      <c r="K25" s="63"/>
      <c r="L25" s="63"/>
      <c r="M25" s="116"/>
    </row>
    <row r="26" spans="1:21" ht="15.75" customHeight="1" thickBot="1" x14ac:dyDescent="0.4">
      <c r="A26" s="117"/>
      <c r="B26" s="131" t="s">
        <v>138</v>
      </c>
      <c r="C26" s="132" t="s">
        <v>120</v>
      </c>
      <c r="D26" s="118"/>
      <c r="E26" s="118"/>
      <c r="F26" s="118"/>
      <c r="G26" s="118"/>
      <c r="H26" s="118"/>
      <c r="I26" s="201"/>
      <c r="J26" s="201" t="s">
        <v>172</v>
      </c>
      <c r="K26" s="119"/>
      <c r="L26" s="119"/>
      <c r="M26" s="120"/>
    </row>
    <row r="27" spans="1:21" ht="15.75" customHeight="1" x14ac:dyDescent="0.35">
      <c r="B27" s="51"/>
      <c r="C27" s="51"/>
      <c r="D27" s="51"/>
      <c r="E27" s="51"/>
      <c r="F27" s="51"/>
      <c r="G27" s="51"/>
      <c r="H27" s="51"/>
      <c r="I27" s="51"/>
      <c r="J27" s="52"/>
      <c r="K27" s="52"/>
      <c r="L27" s="52"/>
      <c r="M27" s="52"/>
    </row>
    <row r="28" spans="1:21" ht="15.75" customHeight="1" x14ac:dyDescent="0.35">
      <c r="A28" s="105"/>
      <c r="B28" s="106" t="s">
        <v>43</v>
      </c>
      <c r="H28" s="105"/>
      <c r="I28" s="105"/>
      <c r="J28" s="105"/>
      <c r="K28" s="106" t="s">
        <v>44</v>
      </c>
      <c r="L28" s="105"/>
      <c r="M28" s="105"/>
      <c r="N28" s="105"/>
    </row>
    <row r="29" spans="1:21" ht="15.75" customHeight="1" x14ac:dyDescent="0.35">
      <c r="A29" s="105"/>
      <c r="B29" s="105" t="s">
        <v>45</v>
      </c>
      <c r="H29" s="105"/>
      <c r="I29" s="105"/>
      <c r="J29" s="105"/>
      <c r="K29" s="105" t="s">
        <v>183</v>
      </c>
      <c r="L29" s="105"/>
      <c r="M29" s="105"/>
      <c r="N29" s="105"/>
    </row>
    <row r="30" spans="1:21" ht="15.75" customHeight="1" x14ac:dyDescent="0.35">
      <c r="A30" s="105"/>
      <c r="B30" s="105" t="s">
        <v>54</v>
      </c>
      <c r="C30" s="105"/>
      <c r="D30" s="105"/>
      <c r="E30" s="105"/>
      <c r="F30" s="105"/>
      <c r="G30" s="105"/>
      <c r="H30" s="105"/>
      <c r="I30" s="105"/>
      <c r="J30" s="105"/>
      <c r="K30" s="105" t="s">
        <v>47</v>
      </c>
      <c r="L30" s="105"/>
      <c r="M30" s="105"/>
      <c r="N30" s="105"/>
    </row>
    <row r="31" spans="1:21" ht="15.75" customHeight="1" x14ac:dyDescent="0.35">
      <c r="A31" s="105"/>
      <c r="B31" s="105" t="s">
        <v>55</v>
      </c>
      <c r="C31" s="105"/>
      <c r="D31" s="105"/>
      <c r="E31" s="105"/>
      <c r="F31" s="105"/>
      <c r="G31" s="105"/>
      <c r="H31" s="105"/>
      <c r="I31" s="105"/>
      <c r="J31" s="105"/>
      <c r="K31" s="105" t="s">
        <v>48</v>
      </c>
      <c r="L31" s="105"/>
      <c r="M31" s="105"/>
      <c r="N31" s="105"/>
    </row>
    <row r="32" spans="1:21" ht="15.75" customHeight="1" x14ac:dyDescent="0.3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15.75" customHeight="1" x14ac:dyDescent="0.35">
      <c r="A33" s="105"/>
      <c r="B33" s="106" t="s">
        <v>49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1:14" ht="15.75" customHeight="1" x14ac:dyDescent="0.35">
      <c r="A34" s="105"/>
      <c r="B34" s="105" t="s">
        <v>50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1:14" ht="15.75" customHeight="1" x14ac:dyDescent="0.35">
      <c r="A35" s="105"/>
      <c r="B35" s="105" t="s">
        <v>51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  <row r="36" spans="1:14" ht="15.75" customHeight="1" x14ac:dyDescent="0.3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1:14" ht="15.75" customHeight="1" x14ac:dyDescent="0.35">
      <c r="A37" s="105"/>
      <c r="B37" s="106" t="s">
        <v>52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</row>
    <row r="38" spans="1:14" ht="15.75" customHeight="1" x14ac:dyDescent="0.35">
      <c r="A38" s="105"/>
      <c r="B38" s="105" t="s">
        <v>53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14" ht="15.75" customHeight="1" x14ac:dyDescent="0.35">
      <c r="A39" s="105"/>
      <c r="B39" s="105" t="s">
        <v>119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 ht="15.75" customHeight="1" x14ac:dyDescent="0.3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1:14" ht="15.75" customHeight="1" x14ac:dyDescent="0.3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4" ht="15.75" customHeight="1" x14ac:dyDescent="0.3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4" ht="15.75" customHeight="1" x14ac:dyDescent="0.3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1:14" ht="15.75" customHeight="1" x14ac:dyDescent="0.3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1:14" x14ac:dyDescent="0.3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1:14" x14ac:dyDescent="0.3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x14ac:dyDescent="0.35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1:14" x14ac:dyDescent="0.3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1:14" x14ac:dyDescent="0.3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1:14" x14ac:dyDescent="0.3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4" x14ac:dyDescent="0.35">
      <c r="M51" s="41"/>
    </row>
    <row r="52" spans="1:14" x14ac:dyDescent="0.35">
      <c r="M52" s="41"/>
    </row>
    <row r="53" spans="1:14" x14ac:dyDescent="0.35">
      <c r="M53" s="41"/>
    </row>
    <row r="54" spans="1:14" x14ac:dyDescent="0.35">
      <c r="M54" s="41"/>
    </row>
    <row r="55" spans="1:14" x14ac:dyDescent="0.35">
      <c r="M55" s="41"/>
    </row>
    <row r="56" spans="1:14" x14ac:dyDescent="0.35">
      <c r="M56" s="41"/>
    </row>
    <row r="57" spans="1:14" x14ac:dyDescent="0.35">
      <c r="M57" s="41"/>
    </row>
  </sheetData>
  <mergeCells count="3">
    <mergeCell ref="H6:M6"/>
    <mergeCell ref="N6:Q6"/>
    <mergeCell ref="R6:U6"/>
  </mergeCells>
  <conditionalFormatting sqref="H8:M19">
    <cfRule type="containsText" dxfId="24" priority="2" stopIfTrue="1" operator="containsText" text="OUT">
      <formula>NOT(ISERROR(SEARCH("OUT",H8)))</formula>
    </cfRule>
    <cfRule type="containsText" dxfId="23" priority="9" operator="containsText" text="Field">
      <formula>NOT(ISERROR(SEARCH("Field",H8)))</formula>
    </cfRule>
    <cfRule type="containsText" dxfId="22" priority="10" operator="containsText" text="catcher">
      <formula>NOT(ISERROR(SEARCH("catcher",H8)))</formula>
    </cfRule>
    <cfRule type="cellIs" dxfId="21" priority="11" operator="equal">
      <formula>"Pitcher (1)"</formula>
    </cfRule>
  </conditionalFormatting>
  <conditionalFormatting sqref="B8:B19">
    <cfRule type="duplicateValues" dxfId="20" priority="12"/>
  </conditionalFormatting>
  <conditionalFormatting sqref="H8:H19">
    <cfRule type="duplicateValues" dxfId="19" priority="8"/>
  </conditionalFormatting>
  <conditionalFormatting sqref="I8:I19">
    <cfRule type="duplicateValues" dxfId="18" priority="7"/>
  </conditionalFormatting>
  <conditionalFormatting sqref="J8:J19">
    <cfRule type="duplicateValues" dxfId="17" priority="6"/>
  </conditionalFormatting>
  <conditionalFormatting sqref="K8:K19">
    <cfRule type="duplicateValues" dxfId="16" priority="5"/>
  </conditionalFormatting>
  <conditionalFormatting sqref="L8:L19">
    <cfRule type="duplicateValues" dxfId="15" priority="4"/>
  </conditionalFormatting>
  <conditionalFormatting sqref="M8:M19">
    <cfRule type="duplicateValues" dxfId="14" priority="3"/>
  </conditionalFormatting>
  <conditionalFormatting sqref="R8:R19">
    <cfRule type="cellIs" dxfId="13" priority="1" operator="lessThan">
      <formula>1.5</formula>
    </cfRule>
  </conditionalFormatting>
  <dataValidations count="1">
    <dataValidation allowBlank="1" showDropDown="1" showInputMessage="1" showErrorMessage="1" sqref="C8:G19" xr:uid="{00000000-0002-0000-0F00-000000000000}"/>
  </dataValidations>
  <pageMargins left="0.25" right="0.25" top="0.75" bottom="0.75" header="0.3" footer="0.3"/>
  <pageSetup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1000000}">
          <x14:formula1>
            <xm:f>Data!$A$2:$A$21</xm:f>
          </x14:formula1>
          <xm:sqref>B8:B19</xm:sqref>
        </x14:dataValidation>
        <x14:dataValidation type="list" allowBlank="1" showInputMessage="1" showErrorMessage="1" xr:uid="{00000000-0002-0000-0F00-000002000000}">
          <x14:formula1>
            <xm:f>Data!$G$2:$G$12</xm:f>
          </x14:formula1>
          <xm:sqref>H8:M19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58"/>
  <sheetViews>
    <sheetView zoomScale="70" zoomScaleNormal="70" workbookViewId="0">
      <selection activeCell="M25" sqref="M25"/>
    </sheetView>
  </sheetViews>
  <sheetFormatPr defaultColWidth="9.1796875" defaultRowHeight="15.5" x14ac:dyDescent="0.35"/>
  <cols>
    <col min="1" max="1" width="6.1796875" style="41" bestFit="1" customWidth="1"/>
    <col min="2" max="2" width="23.1796875" style="41" customWidth="1"/>
    <col min="3" max="3" width="5.81640625" style="41" bestFit="1" customWidth="1"/>
    <col min="4" max="4" width="5.08984375" style="41" bestFit="1" customWidth="1"/>
    <col min="5" max="5" width="4.6328125" style="41" customWidth="1"/>
    <col min="6" max="6" width="5.1796875" style="41" bestFit="1" customWidth="1"/>
    <col min="7" max="7" width="3.81640625" style="41" customWidth="1"/>
    <col min="8" max="13" width="23.1796875" style="45" customWidth="1"/>
    <col min="14" max="16384" width="9.1796875" style="41"/>
  </cols>
  <sheetData>
    <row r="1" spans="1:21" ht="18" customHeight="1" x14ac:dyDescent="0.35">
      <c r="A1" s="121"/>
      <c r="B1" s="122"/>
      <c r="C1" s="122"/>
      <c r="D1" s="122"/>
      <c r="E1" s="122"/>
      <c r="F1" s="122"/>
      <c r="G1" s="122"/>
      <c r="H1" s="123"/>
      <c r="I1" s="123"/>
      <c r="J1" s="123"/>
      <c r="K1" s="123"/>
      <c r="L1" s="124" t="s">
        <v>0</v>
      </c>
      <c r="M1" s="125">
        <v>12</v>
      </c>
    </row>
    <row r="2" spans="1:21" ht="18" customHeight="1" x14ac:dyDescent="0.35">
      <c r="A2" s="126"/>
      <c r="B2" s="53"/>
      <c r="C2" s="53"/>
      <c r="D2" s="53"/>
      <c r="E2" s="53"/>
      <c r="F2" s="53"/>
      <c r="G2" s="53"/>
      <c r="H2" s="54"/>
      <c r="I2" s="54"/>
      <c r="J2" s="55"/>
      <c r="K2" s="54"/>
      <c r="L2" s="56" t="s">
        <v>1</v>
      </c>
      <c r="M2" s="127">
        <f>VLOOKUP(M1,Schedule,4)</f>
        <v>42495</v>
      </c>
      <c r="O2" s="41" t="s">
        <v>2</v>
      </c>
    </row>
    <row r="3" spans="1:21" ht="18" customHeight="1" x14ac:dyDescent="0.55000000000000004">
      <c r="A3" s="126"/>
      <c r="B3" s="53"/>
      <c r="C3" s="53"/>
      <c r="D3" s="53"/>
      <c r="E3" s="53"/>
      <c r="F3" s="53"/>
      <c r="G3" s="53"/>
      <c r="H3" s="54"/>
      <c r="I3" s="54"/>
      <c r="J3" s="55"/>
      <c r="K3" s="57" t="str">
        <f>UPPER(CONCATENATE("2016 ", Data!I2," ",Data!H2," LINE UP"))</f>
        <v>2016 RNLL COAST ANGELS LINE UP</v>
      </c>
      <c r="L3" s="56" t="s">
        <v>3</v>
      </c>
      <c r="M3" s="127" t="str">
        <f>VLOOKUP(M1,Schedule,8)</f>
        <v>Red Sox</v>
      </c>
      <c r="O3" s="41" t="s">
        <v>4</v>
      </c>
    </row>
    <row r="4" spans="1:21" ht="18" customHeight="1" x14ac:dyDescent="0.35">
      <c r="A4" s="126"/>
      <c r="B4" s="53"/>
      <c r="C4" s="53"/>
      <c r="D4" s="53"/>
      <c r="E4" s="53"/>
      <c r="F4" s="53"/>
      <c r="G4" s="53"/>
      <c r="H4" s="54"/>
      <c r="I4" s="55"/>
      <c r="J4" s="54"/>
      <c r="K4" s="54"/>
      <c r="L4" s="56" t="s">
        <v>5</v>
      </c>
      <c r="M4" s="127" t="str">
        <f>VLOOKUP(M1,Schedule,9)</f>
        <v>Visitor</v>
      </c>
      <c r="O4" s="41" t="s">
        <v>6</v>
      </c>
    </row>
    <row r="5" spans="1:21" ht="18" customHeight="1" thickBot="1" x14ac:dyDescent="0.4">
      <c r="A5" s="126"/>
      <c r="B5" s="53"/>
      <c r="C5" s="53"/>
      <c r="D5" s="53"/>
      <c r="E5" s="53"/>
      <c r="F5" s="53"/>
      <c r="G5" s="53"/>
      <c r="H5" s="54"/>
      <c r="I5" s="54"/>
      <c r="J5" s="54"/>
      <c r="K5" s="54"/>
      <c r="L5" s="56" t="s">
        <v>7</v>
      </c>
      <c r="M5" s="153" t="str">
        <f>VLOOKUP(M1,Schedule,5)</f>
        <v>RR1</v>
      </c>
    </row>
    <row r="6" spans="1:21" s="45" customFormat="1" ht="24.75" customHeight="1" thickBot="1" x14ac:dyDescent="0.4">
      <c r="A6" s="170"/>
      <c r="B6" s="163"/>
      <c r="C6" s="163"/>
      <c r="D6" s="163"/>
      <c r="E6" s="163"/>
      <c r="F6" s="163"/>
      <c r="G6" s="163"/>
      <c r="H6" s="233" t="s">
        <v>8</v>
      </c>
      <c r="I6" s="234"/>
      <c r="J6" s="234"/>
      <c r="K6" s="234"/>
      <c r="L6" s="234"/>
      <c r="M6" s="235"/>
      <c r="N6" s="236" t="s">
        <v>9</v>
      </c>
      <c r="O6" s="237"/>
      <c r="P6" s="237"/>
      <c r="Q6" s="238"/>
      <c r="R6" s="236" t="s">
        <v>118</v>
      </c>
      <c r="S6" s="237"/>
      <c r="T6" s="237"/>
      <c r="U6" s="238"/>
    </row>
    <row r="7" spans="1:21" s="43" customFormat="1" ht="15" thickBot="1" x14ac:dyDescent="0.4">
      <c r="A7" s="164" t="s">
        <v>10</v>
      </c>
      <c r="B7" s="168" t="s">
        <v>11</v>
      </c>
      <c r="C7" s="169" t="s">
        <v>12</v>
      </c>
      <c r="D7" s="187" t="s">
        <v>99</v>
      </c>
      <c r="E7" s="184" t="s">
        <v>98</v>
      </c>
      <c r="F7" s="185" t="s">
        <v>96</v>
      </c>
      <c r="G7" s="187" t="s">
        <v>12</v>
      </c>
      <c r="H7" s="165" t="s">
        <v>13</v>
      </c>
      <c r="I7" s="134" t="s">
        <v>14</v>
      </c>
      <c r="J7" s="134" t="s">
        <v>15</v>
      </c>
      <c r="K7" s="134" t="s">
        <v>137</v>
      </c>
      <c r="L7" s="134" t="s">
        <v>16</v>
      </c>
      <c r="M7" s="171" t="s">
        <v>17</v>
      </c>
      <c r="N7" s="158" t="s">
        <v>18</v>
      </c>
      <c r="O7" s="143" t="s">
        <v>19</v>
      </c>
      <c r="P7" s="143" t="s">
        <v>20</v>
      </c>
      <c r="Q7" s="159" t="s">
        <v>21</v>
      </c>
      <c r="R7" s="158" t="s">
        <v>18</v>
      </c>
      <c r="S7" s="143" t="s">
        <v>19</v>
      </c>
      <c r="T7" s="143" t="s">
        <v>20</v>
      </c>
      <c r="U7" s="159" t="s">
        <v>21</v>
      </c>
    </row>
    <row r="8" spans="1:21" s="44" customFormat="1" ht="31.5" customHeight="1" x14ac:dyDescent="0.35">
      <c r="A8" s="221">
        <v>1</v>
      </c>
      <c r="B8" s="215" t="s">
        <v>130</v>
      </c>
      <c r="C8" s="198">
        <f>VLOOKUP(B8,Data!$A$2:$C$15,2,FALSE)</f>
        <v>2</v>
      </c>
      <c r="D8" s="188">
        <f>VLOOKUP(B8,Data!$A$2:$C$15,3,FALSE)</f>
        <v>9</v>
      </c>
      <c r="E8" s="205" t="s">
        <v>105</v>
      </c>
      <c r="F8" s="208">
        <v>42490</v>
      </c>
      <c r="G8" s="207">
        <v>33</v>
      </c>
      <c r="H8" s="195" t="s">
        <v>26</v>
      </c>
      <c r="I8" s="133" t="s">
        <v>26</v>
      </c>
      <c r="J8" s="133" t="s">
        <v>25</v>
      </c>
      <c r="K8" s="133" t="s">
        <v>20</v>
      </c>
      <c r="L8" s="133" t="s">
        <v>23</v>
      </c>
      <c r="M8" s="172" t="s">
        <v>23</v>
      </c>
      <c r="N8" s="128">
        <f>6-(O8+P8+Q8)</f>
        <v>4</v>
      </c>
      <c r="O8" s="156">
        <f>COUNTIF(H8:M8,"*Field*")</f>
        <v>1</v>
      </c>
      <c r="P8" s="156">
        <f>COUNTIF(H8:M8,"Out")</f>
        <v>1</v>
      </c>
      <c r="Q8" s="137">
        <f>COUNTBLANK(H8:M8)</f>
        <v>0</v>
      </c>
      <c r="R8" s="160">
        <f t="shared" ref="R8:R19" si="0">5-(S8+T8+U8)</f>
        <v>3</v>
      </c>
      <c r="S8" s="157">
        <f>COUNTIF(H8:L8,"*Field*")</f>
        <v>1</v>
      </c>
      <c r="T8" s="157">
        <f>COUNTIF(H8:L8,"Out")</f>
        <v>1</v>
      </c>
      <c r="U8" s="161">
        <f>COUNTBLANK(H8:L8)</f>
        <v>0</v>
      </c>
    </row>
    <row r="9" spans="1:21" s="42" customFormat="1" ht="31.5" customHeight="1" x14ac:dyDescent="0.35">
      <c r="A9" s="222">
        <v>2</v>
      </c>
      <c r="B9" s="216" t="s">
        <v>121</v>
      </c>
      <c r="C9" s="167">
        <f>VLOOKUP(B9,Data!$A$2:$C$15,2,FALSE)</f>
        <v>4</v>
      </c>
      <c r="D9" s="189">
        <f>VLOOKUP(B9,Data!$A$2:$C$15,3,FALSE)</f>
        <v>10</v>
      </c>
      <c r="E9" s="156" t="s">
        <v>105</v>
      </c>
      <c r="F9" s="212">
        <v>42490</v>
      </c>
      <c r="G9" s="213">
        <v>71</v>
      </c>
      <c r="H9" s="194" t="s">
        <v>23</v>
      </c>
      <c r="I9" s="46" t="s">
        <v>23</v>
      </c>
      <c r="J9" s="46" t="s">
        <v>20</v>
      </c>
      <c r="K9" s="46" t="s">
        <v>25</v>
      </c>
      <c r="L9" s="46" t="s">
        <v>30</v>
      </c>
      <c r="M9" s="173" t="s">
        <v>25</v>
      </c>
      <c r="N9" s="128">
        <f t="shared" ref="N9:N19" si="1">6-(O9+P9+Q9)</f>
        <v>3</v>
      </c>
      <c r="O9" s="156">
        <f t="shared" ref="O9:O19" si="2">COUNTIF(H9:M9,"*Field*")</f>
        <v>2</v>
      </c>
      <c r="P9" s="156">
        <f t="shared" ref="P9:P19" si="3">COUNTIF(H9:M9,"Out")</f>
        <v>1</v>
      </c>
      <c r="Q9" s="137">
        <f t="shared" ref="Q9:Q19" si="4">COUNTBLANK(H9:M9)</f>
        <v>0</v>
      </c>
      <c r="R9" s="160">
        <f t="shared" si="0"/>
        <v>3</v>
      </c>
      <c r="S9" s="157">
        <f t="shared" ref="S9:S19" si="5">COUNTIF(H9:L9,"*Field*")</f>
        <v>1</v>
      </c>
      <c r="T9" s="157">
        <f t="shared" ref="T9:T19" si="6">COUNTIF(H9:L9,"Out")</f>
        <v>1</v>
      </c>
      <c r="U9" s="161">
        <f t="shared" ref="U9:U19" si="7">COUNTBLANK(H9:L9)</f>
        <v>0</v>
      </c>
    </row>
    <row r="10" spans="1:21" s="42" customFormat="1" ht="31.5" customHeight="1" x14ac:dyDescent="0.35">
      <c r="A10" s="223">
        <v>3</v>
      </c>
      <c r="B10" s="216" t="s">
        <v>126</v>
      </c>
      <c r="C10" s="167">
        <f>VLOOKUP(B10,Data!$A$2:$C$15,2,FALSE)</f>
        <v>11</v>
      </c>
      <c r="D10" s="189">
        <f>VLOOKUP(B10,Data!$A$2:$C$15,3,FALSE)</f>
        <v>11</v>
      </c>
      <c r="E10" s="156" t="s">
        <v>105</v>
      </c>
      <c r="F10" s="209">
        <v>42490</v>
      </c>
      <c r="G10" s="166">
        <v>16</v>
      </c>
      <c r="H10" s="194" t="s">
        <v>30</v>
      </c>
      <c r="I10" s="46" t="s">
        <v>20</v>
      </c>
      <c r="J10" s="46" t="s">
        <v>30</v>
      </c>
      <c r="K10" s="46" t="s">
        <v>30</v>
      </c>
      <c r="L10" s="46" t="s">
        <v>25</v>
      </c>
      <c r="M10" s="173" t="s">
        <v>29</v>
      </c>
      <c r="N10" s="128">
        <f t="shared" si="1"/>
        <v>4</v>
      </c>
      <c r="O10" s="156">
        <f t="shared" si="2"/>
        <v>1</v>
      </c>
      <c r="P10" s="156">
        <f t="shared" si="3"/>
        <v>1</v>
      </c>
      <c r="Q10" s="137">
        <f t="shared" si="4"/>
        <v>0</v>
      </c>
      <c r="R10" s="160">
        <f t="shared" si="0"/>
        <v>3</v>
      </c>
      <c r="S10" s="157">
        <f t="shared" si="5"/>
        <v>1</v>
      </c>
      <c r="T10" s="157">
        <f t="shared" si="6"/>
        <v>1</v>
      </c>
      <c r="U10" s="161">
        <f t="shared" si="7"/>
        <v>0</v>
      </c>
    </row>
    <row r="11" spans="1:21" s="42" customFormat="1" ht="31.5" customHeight="1" x14ac:dyDescent="0.35">
      <c r="A11" s="222">
        <v>4</v>
      </c>
      <c r="B11" s="216" t="s">
        <v>131</v>
      </c>
      <c r="C11" s="167">
        <f>VLOOKUP(B11,Data!$A$2:$C$15,2,FALSE)</f>
        <v>16</v>
      </c>
      <c r="D11" s="189">
        <f>VLOOKUP(B11,Data!$A$2:$C$15,3,FALSE)</f>
        <v>10</v>
      </c>
      <c r="E11" s="156" t="s">
        <v>105</v>
      </c>
      <c r="F11" s="209">
        <v>42483</v>
      </c>
      <c r="G11" s="166">
        <v>75</v>
      </c>
      <c r="H11" s="194" t="s">
        <v>20</v>
      </c>
      <c r="I11" s="46" t="s">
        <v>25</v>
      </c>
      <c r="J11" s="46" t="s">
        <v>26</v>
      </c>
      <c r="K11" s="46" t="s">
        <v>26</v>
      </c>
      <c r="L11" s="46" t="s">
        <v>22</v>
      </c>
      <c r="M11" s="173" t="s">
        <v>27</v>
      </c>
      <c r="N11" s="128">
        <f t="shared" si="1"/>
        <v>4</v>
      </c>
      <c r="O11" s="156">
        <f t="shared" si="2"/>
        <v>1</v>
      </c>
      <c r="P11" s="156">
        <f t="shared" si="3"/>
        <v>1</v>
      </c>
      <c r="Q11" s="137">
        <f t="shared" si="4"/>
        <v>0</v>
      </c>
      <c r="R11" s="160">
        <f t="shared" si="0"/>
        <v>3</v>
      </c>
      <c r="S11" s="157">
        <f t="shared" si="5"/>
        <v>1</v>
      </c>
      <c r="T11" s="157">
        <f t="shared" si="6"/>
        <v>1</v>
      </c>
      <c r="U11" s="161">
        <f t="shared" si="7"/>
        <v>0</v>
      </c>
    </row>
    <row r="12" spans="1:21" s="42" customFormat="1" ht="31.5" customHeight="1" x14ac:dyDescent="0.35">
      <c r="A12" s="223">
        <v>5</v>
      </c>
      <c r="B12" s="216" t="s">
        <v>129</v>
      </c>
      <c r="C12" s="167">
        <f>VLOOKUP(B12,Data!$A$2:$C$15,2,FALSE)</f>
        <v>8</v>
      </c>
      <c r="D12" s="189">
        <f>VLOOKUP(B12,Data!$A$2:$C$15,3,FALSE)</f>
        <v>10</v>
      </c>
      <c r="E12" s="211" t="s">
        <v>105</v>
      </c>
      <c r="F12" s="212">
        <v>42490</v>
      </c>
      <c r="G12" s="213">
        <v>8</v>
      </c>
      <c r="H12" s="194" t="s">
        <v>27</v>
      </c>
      <c r="I12" s="46" t="s">
        <v>20</v>
      </c>
      <c r="J12" s="46" t="s">
        <v>23</v>
      </c>
      <c r="K12" s="46" t="s">
        <v>23</v>
      </c>
      <c r="L12" s="46" t="s">
        <v>28</v>
      </c>
      <c r="M12" s="173" t="s">
        <v>30</v>
      </c>
      <c r="N12" s="128">
        <f t="shared" si="1"/>
        <v>4</v>
      </c>
      <c r="O12" s="156">
        <f t="shared" si="2"/>
        <v>1</v>
      </c>
      <c r="P12" s="156">
        <f t="shared" si="3"/>
        <v>1</v>
      </c>
      <c r="Q12" s="137">
        <f t="shared" si="4"/>
        <v>0</v>
      </c>
      <c r="R12" s="160">
        <f t="shared" si="0"/>
        <v>3</v>
      </c>
      <c r="S12" s="157">
        <f t="shared" si="5"/>
        <v>1</v>
      </c>
      <c r="T12" s="157">
        <f t="shared" si="6"/>
        <v>1</v>
      </c>
      <c r="U12" s="161">
        <f t="shared" si="7"/>
        <v>0</v>
      </c>
    </row>
    <row r="13" spans="1:21" s="42" customFormat="1" ht="31.5" customHeight="1" x14ac:dyDescent="0.35">
      <c r="A13" s="222">
        <v>6</v>
      </c>
      <c r="B13" s="216" t="s">
        <v>124</v>
      </c>
      <c r="C13" s="167">
        <f>VLOOKUP(B13,Data!$A$2:$C$15,2,FALSE)</f>
        <v>7</v>
      </c>
      <c r="D13" s="189">
        <f>VLOOKUP(B13,Data!$A$2:$C$15,3,FALSE)</f>
        <v>10</v>
      </c>
      <c r="E13" s="156" t="s">
        <v>105</v>
      </c>
      <c r="F13" s="209">
        <v>42490</v>
      </c>
      <c r="G13" s="166">
        <v>9</v>
      </c>
      <c r="H13" s="194" t="s">
        <v>20</v>
      </c>
      <c r="I13" s="46" t="s">
        <v>28</v>
      </c>
      <c r="J13" s="46" t="s">
        <v>27</v>
      </c>
      <c r="K13" s="46" t="s">
        <v>27</v>
      </c>
      <c r="L13" s="46" t="s">
        <v>26</v>
      </c>
      <c r="M13" s="173" t="s">
        <v>26</v>
      </c>
      <c r="N13" s="128">
        <f t="shared" si="1"/>
        <v>4</v>
      </c>
      <c r="O13" s="156">
        <f t="shared" si="2"/>
        <v>1</v>
      </c>
      <c r="P13" s="156">
        <f t="shared" si="3"/>
        <v>1</v>
      </c>
      <c r="Q13" s="137">
        <f t="shared" si="4"/>
        <v>0</v>
      </c>
      <c r="R13" s="160">
        <f t="shared" si="0"/>
        <v>3</v>
      </c>
      <c r="S13" s="157">
        <f t="shared" si="5"/>
        <v>1</v>
      </c>
      <c r="T13" s="157">
        <f t="shared" si="6"/>
        <v>1</v>
      </c>
      <c r="U13" s="161">
        <f t="shared" si="7"/>
        <v>0</v>
      </c>
    </row>
    <row r="14" spans="1:21" s="42" customFormat="1" ht="31.5" customHeight="1" x14ac:dyDescent="0.35">
      <c r="A14" s="223">
        <v>7</v>
      </c>
      <c r="B14" s="216" t="s">
        <v>127</v>
      </c>
      <c r="C14" s="167">
        <f>VLOOKUP(B14,Data!$A$2:$C$15,2,FALSE)</f>
        <v>14</v>
      </c>
      <c r="D14" s="189">
        <f>VLOOKUP(B14,Data!$A$2:$C$15,3,FALSE)</f>
        <v>10</v>
      </c>
      <c r="E14" s="156" t="s">
        <v>105</v>
      </c>
      <c r="F14" s="209">
        <v>42486</v>
      </c>
      <c r="G14" s="137">
        <v>16</v>
      </c>
      <c r="H14" s="194" t="s">
        <v>22</v>
      </c>
      <c r="I14" s="46" t="s">
        <v>30</v>
      </c>
      <c r="J14" s="46" t="s">
        <v>28</v>
      </c>
      <c r="K14" s="46" t="s">
        <v>20</v>
      </c>
      <c r="L14" s="46" t="s">
        <v>20</v>
      </c>
      <c r="M14" s="173" t="s">
        <v>22</v>
      </c>
      <c r="N14" s="128">
        <f t="shared" si="1"/>
        <v>3</v>
      </c>
      <c r="O14" s="156">
        <f t="shared" si="2"/>
        <v>1</v>
      </c>
      <c r="P14" s="156">
        <f t="shared" si="3"/>
        <v>2</v>
      </c>
      <c r="Q14" s="137">
        <f t="shared" si="4"/>
        <v>0</v>
      </c>
      <c r="R14" s="160">
        <f t="shared" si="0"/>
        <v>2</v>
      </c>
      <c r="S14" s="157">
        <f t="shared" si="5"/>
        <v>1</v>
      </c>
      <c r="T14" s="157">
        <f t="shared" si="6"/>
        <v>2</v>
      </c>
      <c r="U14" s="161">
        <f t="shared" si="7"/>
        <v>0</v>
      </c>
    </row>
    <row r="15" spans="1:21" s="44" customFormat="1" ht="31.5" customHeight="1" x14ac:dyDescent="0.35">
      <c r="A15" s="222">
        <v>8</v>
      </c>
      <c r="B15" s="217" t="s">
        <v>123</v>
      </c>
      <c r="C15" s="167">
        <f>VLOOKUP(B15,Data!$A$2:$C$15,2,FALSE)</f>
        <v>13</v>
      </c>
      <c r="D15" s="128">
        <f>VLOOKUP(B15,Data!$A$2:$C$15,3,FALSE)</f>
        <v>11</v>
      </c>
      <c r="E15" s="156" t="s">
        <v>105</v>
      </c>
      <c r="F15" s="209">
        <v>42449</v>
      </c>
      <c r="G15" s="137">
        <v>52</v>
      </c>
      <c r="H15" s="194" t="s">
        <v>25</v>
      </c>
      <c r="I15" s="46" t="s">
        <v>27</v>
      </c>
      <c r="J15" s="46" t="s">
        <v>22</v>
      </c>
      <c r="K15" s="46" t="s">
        <v>20</v>
      </c>
      <c r="L15" s="46" t="s">
        <v>20</v>
      </c>
      <c r="M15" s="173" t="s">
        <v>24</v>
      </c>
      <c r="N15" s="128">
        <f t="shared" si="1"/>
        <v>2</v>
      </c>
      <c r="O15" s="156">
        <f t="shared" si="2"/>
        <v>2</v>
      </c>
      <c r="P15" s="156">
        <f t="shared" si="3"/>
        <v>2</v>
      </c>
      <c r="Q15" s="137">
        <f t="shared" si="4"/>
        <v>0</v>
      </c>
      <c r="R15" s="160">
        <f t="shared" si="0"/>
        <v>2</v>
      </c>
      <c r="S15" s="157">
        <f t="shared" si="5"/>
        <v>1</v>
      </c>
      <c r="T15" s="157">
        <f t="shared" si="6"/>
        <v>2</v>
      </c>
      <c r="U15" s="161">
        <f t="shared" si="7"/>
        <v>0</v>
      </c>
    </row>
    <row r="16" spans="1:21" s="42" customFormat="1" ht="31.5" customHeight="1" x14ac:dyDescent="0.35">
      <c r="A16" s="223">
        <v>9</v>
      </c>
      <c r="B16" s="217" t="s">
        <v>120</v>
      </c>
      <c r="C16" s="167">
        <f>VLOOKUP(B16,Data!$A$2:$C$15,2,FALSE)</f>
        <v>12</v>
      </c>
      <c r="D16" s="128">
        <f>VLOOKUP(B16,Data!$A$2:$C$15,3,FALSE)</f>
        <v>9</v>
      </c>
      <c r="E16" s="156" t="s">
        <v>105</v>
      </c>
      <c r="F16" s="209">
        <v>42455</v>
      </c>
      <c r="G16" s="137">
        <v>31</v>
      </c>
      <c r="H16" s="194" t="s">
        <v>28</v>
      </c>
      <c r="I16" s="46" t="s">
        <v>22</v>
      </c>
      <c r="J16" s="46" t="s">
        <v>20</v>
      </c>
      <c r="K16" s="46" t="s">
        <v>22</v>
      </c>
      <c r="L16" s="46" t="s">
        <v>20</v>
      </c>
      <c r="M16" s="173" t="s">
        <v>28</v>
      </c>
      <c r="N16" s="128">
        <f t="shared" si="1"/>
        <v>2</v>
      </c>
      <c r="O16" s="156">
        <f t="shared" si="2"/>
        <v>2</v>
      </c>
      <c r="P16" s="156">
        <f t="shared" si="3"/>
        <v>2</v>
      </c>
      <c r="Q16" s="137">
        <f t="shared" si="4"/>
        <v>0</v>
      </c>
      <c r="R16" s="160">
        <f t="shared" si="0"/>
        <v>2</v>
      </c>
      <c r="S16" s="157">
        <f t="shared" si="5"/>
        <v>1</v>
      </c>
      <c r="T16" s="157">
        <f t="shared" si="6"/>
        <v>2</v>
      </c>
      <c r="U16" s="161">
        <f t="shared" si="7"/>
        <v>0</v>
      </c>
    </row>
    <row r="17" spans="1:21" s="42" customFormat="1" ht="31.5" customHeight="1" x14ac:dyDescent="0.35">
      <c r="A17" s="223">
        <v>10</v>
      </c>
      <c r="B17" s="217" t="s">
        <v>125</v>
      </c>
      <c r="C17" s="226">
        <f>VLOOKUP(B17,Data!$A$2:$C$15,2,FALSE)</f>
        <v>15</v>
      </c>
      <c r="D17" s="128">
        <f>VLOOKUP(B17,Data!$A$2:$C$15,3,FALSE)</f>
        <v>11</v>
      </c>
      <c r="E17" s="156" t="s">
        <v>105</v>
      </c>
      <c r="F17" s="209">
        <v>42486</v>
      </c>
      <c r="G17" s="137">
        <v>32</v>
      </c>
      <c r="H17" s="194" t="s">
        <v>24</v>
      </c>
      <c r="I17" s="46" t="s">
        <v>20</v>
      </c>
      <c r="J17" s="46" t="s">
        <v>29</v>
      </c>
      <c r="K17" s="46" t="s">
        <v>24</v>
      </c>
      <c r="L17" s="46" t="s">
        <v>29</v>
      </c>
      <c r="M17" s="173" t="s">
        <v>20</v>
      </c>
      <c r="N17" s="128">
        <f t="shared" si="1"/>
        <v>2</v>
      </c>
      <c r="O17" s="156">
        <f t="shared" si="2"/>
        <v>2</v>
      </c>
      <c r="P17" s="156">
        <f t="shared" si="3"/>
        <v>2</v>
      </c>
      <c r="Q17" s="137">
        <f t="shared" si="4"/>
        <v>0</v>
      </c>
      <c r="R17" s="160">
        <f t="shared" si="0"/>
        <v>2</v>
      </c>
      <c r="S17" s="157">
        <f t="shared" si="5"/>
        <v>2</v>
      </c>
      <c r="T17" s="157">
        <f t="shared" si="6"/>
        <v>1</v>
      </c>
      <c r="U17" s="161">
        <f t="shared" si="7"/>
        <v>0</v>
      </c>
    </row>
    <row r="18" spans="1:21" s="42" customFormat="1" ht="31.5" customHeight="1" x14ac:dyDescent="0.35">
      <c r="A18" s="223">
        <v>11</v>
      </c>
      <c r="B18" s="217" t="s">
        <v>122</v>
      </c>
      <c r="C18" s="226">
        <f>VLOOKUP(B18,Data!$A$2:$C$15,2,FALSE)</f>
        <v>10</v>
      </c>
      <c r="D18" s="128">
        <f>VLOOKUP(B18,Data!$A$2:$C$15,3,FALSE)</f>
        <v>10</v>
      </c>
      <c r="E18" s="156" t="s">
        <v>105</v>
      </c>
      <c r="F18" s="209">
        <v>42486</v>
      </c>
      <c r="G18" s="137">
        <v>10</v>
      </c>
      <c r="H18" s="194" t="s">
        <v>29</v>
      </c>
      <c r="I18" s="46" t="s">
        <v>24</v>
      </c>
      <c r="J18" s="46" t="s">
        <v>20</v>
      </c>
      <c r="K18" s="46" t="s">
        <v>29</v>
      </c>
      <c r="L18" s="46" t="s">
        <v>24</v>
      </c>
      <c r="M18" s="173" t="s">
        <v>20</v>
      </c>
      <c r="N18" s="128">
        <f t="shared" si="1"/>
        <v>2</v>
      </c>
      <c r="O18" s="156">
        <f t="shared" si="2"/>
        <v>2</v>
      </c>
      <c r="P18" s="156">
        <f t="shared" si="3"/>
        <v>2</v>
      </c>
      <c r="Q18" s="137">
        <f t="shared" si="4"/>
        <v>0</v>
      </c>
      <c r="R18" s="160">
        <f t="shared" si="0"/>
        <v>2</v>
      </c>
      <c r="S18" s="157">
        <f t="shared" si="5"/>
        <v>2</v>
      </c>
      <c r="T18" s="157">
        <f t="shared" si="6"/>
        <v>1</v>
      </c>
      <c r="U18" s="161">
        <f t="shared" si="7"/>
        <v>0</v>
      </c>
    </row>
    <row r="19" spans="1:21" s="42" customFormat="1" ht="31.5" customHeight="1" thickBot="1" x14ac:dyDescent="0.4">
      <c r="A19" s="224">
        <v>12</v>
      </c>
      <c r="B19" s="218" t="s">
        <v>128</v>
      </c>
      <c r="C19" s="227">
        <f>VLOOKUP(B19,Data!$A$2:$C$15,2,FALSE)</f>
        <v>3</v>
      </c>
      <c r="D19" s="196">
        <f>VLOOKUP(B19,Data!$A$2:$C$15,3,FALSE)</f>
        <v>9</v>
      </c>
      <c r="E19" s="190" t="s">
        <v>105</v>
      </c>
      <c r="F19" s="210">
        <v>42455</v>
      </c>
      <c r="G19" s="197">
        <v>18</v>
      </c>
      <c r="H19" s="214" t="s">
        <v>20</v>
      </c>
      <c r="I19" s="136" t="s">
        <v>29</v>
      </c>
      <c r="J19" s="136" t="s">
        <v>24</v>
      </c>
      <c r="K19" s="136" t="s">
        <v>28</v>
      </c>
      <c r="L19" s="136" t="s">
        <v>27</v>
      </c>
      <c r="M19" s="174" t="s">
        <v>20</v>
      </c>
      <c r="N19" s="128">
        <f t="shared" si="1"/>
        <v>2</v>
      </c>
      <c r="O19" s="156">
        <f t="shared" si="2"/>
        <v>2</v>
      </c>
      <c r="P19" s="156">
        <f t="shared" si="3"/>
        <v>2</v>
      </c>
      <c r="Q19" s="137">
        <f t="shared" si="4"/>
        <v>0</v>
      </c>
      <c r="R19" s="160">
        <f t="shared" si="0"/>
        <v>2</v>
      </c>
      <c r="S19" s="157">
        <f t="shared" si="5"/>
        <v>2</v>
      </c>
      <c r="T19" s="157">
        <f t="shared" si="6"/>
        <v>1</v>
      </c>
      <c r="U19" s="161">
        <f t="shared" si="7"/>
        <v>0</v>
      </c>
    </row>
    <row r="20" spans="1:21" s="50" customFormat="1" ht="19.25" customHeight="1" thickBot="1" x14ac:dyDescent="0.4">
      <c r="A20" s="58"/>
      <c r="B20" s="59"/>
      <c r="C20" s="60"/>
      <c r="D20" s="60"/>
      <c r="E20" s="60"/>
      <c r="F20" s="60"/>
      <c r="G20" s="60"/>
      <c r="I20" s="61"/>
      <c r="J20" s="61"/>
      <c r="K20" s="61"/>
      <c r="L20" s="59"/>
      <c r="M20" s="62"/>
      <c r="N20" s="47"/>
      <c r="O20" s="47"/>
      <c r="P20" s="47"/>
      <c r="Q20" s="47"/>
      <c r="R20" s="40"/>
      <c r="S20" s="40"/>
      <c r="T20" s="40"/>
      <c r="U20" s="40"/>
    </row>
    <row r="21" spans="1:21" x14ac:dyDescent="0.35">
      <c r="A21" s="107"/>
      <c r="B21" s="108" t="s">
        <v>31</v>
      </c>
      <c r="C21" s="109"/>
      <c r="D21" s="109"/>
      <c r="E21" s="109"/>
      <c r="F21" s="109"/>
      <c r="G21" s="109"/>
      <c r="H21" s="110"/>
      <c r="I21" s="111"/>
      <c r="J21" s="112" t="s">
        <v>34</v>
      </c>
      <c r="K21" s="109"/>
      <c r="L21" s="109"/>
      <c r="M21" s="113"/>
    </row>
    <row r="22" spans="1:21" x14ac:dyDescent="0.35">
      <c r="A22" s="114"/>
      <c r="B22" s="64" t="s">
        <v>32</v>
      </c>
      <c r="C22" s="63"/>
      <c r="D22" s="63"/>
      <c r="E22" s="63"/>
      <c r="F22" s="63"/>
      <c r="G22" s="63"/>
      <c r="H22" s="65" t="s">
        <v>33</v>
      </c>
      <c r="I22" s="55"/>
      <c r="J22" s="64" t="s">
        <v>37</v>
      </c>
      <c r="K22" s="63"/>
      <c r="L22" s="63"/>
      <c r="M22" s="115"/>
    </row>
    <row r="23" spans="1:21" x14ac:dyDescent="0.35">
      <c r="A23" s="114"/>
      <c r="B23" s="64" t="s">
        <v>35</v>
      </c>
      <c r="C23" s="63"/>
      <c r="D23" s="63"/>
      <c r="E23" s="63"/>
      <c r="F23" s="63"/>
      <c r="G23" s="63"/>
      <c r="H23" s="65" t="s">
        <v>36</v>
      </c>
      <c r="I23" s="55"/>
      <c r="J23" s="64" t="s">
        <v>39</v>
      </c>
      <c r="K23" s="63"/>
      <c r="L23" s="63"/>
      <c r="M23" s="115"/>
      <c r="R23" s="41" t="s">
        <v>117</v>
      </c>
    </row>
    <row r="24" spans="1:21" x14ac:dyDescent="0.35">
      <c r="A24" s="114"/>
      <c r="B24" s="64" t="s">
        <v>42</v>
      </c>
      <c r="C24" s="63"/>
      <c r="D24" s="63"/>
      <c r="E24" s="63"/>
      <c r="F24" s="63"/>
      <c r="G24" s="63"/>
      <c r="H24" s="65" t="s">
        <v>38</v>
      </c>
      <c r="I24" s="55"/>
      <c r="J24" s="64" t="s">
        <v>40</v>
      </c>
      <c r="K24" s="63"/>
      <c r="L24" s="63"/>
      <c r="M24" s="115"/>
    </row>
    <row r="25" spans="1:21" x14ac:dyDescent="0.35">
      <c r="A25" s="114"/>
      <c r="B25" s="63"/>
      <c r="C25" s="63"/>
      <c r="D25" s="63"/>
      <c r="E25" s="63"/>
      <c r="F25" s="63"/>
      <c r="G25" s="63"/>
      <c r="H25" s="55"/>
      <c r="I25" s="55"/>
      <c r="J25" s="64" t="s">
        <v>41</v>
      </c>
      <c r="K25" s="63"/>
      <c r="L25" s="63"/>
      <c r="M25" s="116"/>
    </row>
    <row r="26" spans="1:21" ht="15.75" customHeight="1" thickBot="1" x14ac:dyDescent="0.4">
      <c r="A26" s="117"/>
      <c r="B26" s="131" t="s">
        <v>138</v>
      </c>
      <c r="C26" s="132"/>
      <c r="D26" s="118"/>
      <c r="E26" s="118"/>
      <c r="F26" s="118"/>
      <c r="G26" s="118"/>
      <c r="H26" s="118"/>
      <c r="I26" s="201"/>
      <c r="J26" s="201" t="s">
        <v>172</v>
      </c>
      <c r="K26" s="119"/>
      <c r="L26" s="119"/>
      <c r="M26" s="120"/>
    </row>
    <row r="27" spans="1:21" ht="15.75" customHeight="1" x14ac:dyDescent="0.35">
      <c r="B27" s="51"/>
      <c r="C27" s="51"/>
      <c r="D27" s="51"/>
      <c r="E27" s="51"/>
      <c r="F27" s="51"/>
      <c r="G27" s="51"/>
      <c r="H27" s="51"/>
      <c r="I27" s="51"/>
      <c r="J27" s="52"/>
      <c r="K27" s="52"/>
      <c r="L27" s="52"/>
      <c r="M27" s="52"/>
    </row>
    <row r="28" spans="1:21" ht="15.75" customHeight="1" x14ac:dyDescent="0.35">
      <c r="A28" s="105"/>
      <c r="B28" s="106" t="s">
        <v>43</v>
      </c>
      <c r="H28" s="105"/>
      <c r="I28" s="105"/>
      <c r="J28" s="105"/>
      <c r="K28" s="106" t="s">
        <v>44</v>
      </c>
      <c r="L28" s="105"/>
      <c r="M28" s="105"/>
      <c r="N28" s="105"/>
    </row>
    <row r="29" spans="1:21" ht="15.75" customHeight="1" x14ac:dyDescent="0.35">
      <c r="A29" s="105"/>
      <c r="B29" s="105" t="s">
        <v>45</v>
      </c>
      <c r="H29" s="105"/>
      <c r="I29" s="105"/>
      <c r="J29" s="105"/>
      <c r="K29" s="105" t="s">
        <v>110</v>
      </c>
      <c r="L29" s="105"/>
      <c r="M29" s="105"/>
      <c r="N29" s="105"/>
    </row>
    <row r="30" spans="1:21" ht="15.75" customHeight="1" x14ac:dyDescent="0.35">
      <c r="A30" s="105"/>
      <c r="B30" s="105" t="s">
        <v>46</v>
      </c>
      <c r="C30" s="105"/>
      <c r="D30" s="105"/>
      <c r="E30" s="105"/>
      <c r="F30" s="105"/>
      <c r="G30" s="105"/>
      <c r="H30" s="105"/>
      <c r="I30" s="105"/>
      <c r="J30" s="105"/>
      <c r="K30" s="105" t="s">
        <v>47</v>
      </c>
      <c r="L30" s="105"/>
      <c r="M30" s="105"/>
      <c r="N30" s="105"/>
    </row>
    <row r="31" spans="1:21" ht="15.75" customHeight="1" x14ac:dyDescent="0.35">
      <c r="A31" s="105"/>
      <c r="B31" s="105" t="s">
        <v>54</v>
      </c>
      <c r="C31" s="105"/>
      <c r="D31" s="105"/>
      <c r="E31" s="105"/>
      <c r="F31" s="105"/>
      <c r="G31" s="105"/>
      <c r="H31" s="105"/>
      <c r="I31" s="105"/>
      <c r="J31" s="105"/>
      <c r="K31" s="105" t="s">
        <v>48</v>
      </c>
      <c r="L31" s="105"/>
      <c r="M31" s="105"/>
      <c r="N31" s="105"/>
    </row>
    <row r="32" spans="1:21" ht="15.75" customHeight="1" x14ac:dyDescent="0.35">
      <c r="A32" s="105"/>
      <c r="B32" s="105" t="s">
        <v>55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15.75" customHeight="1" x14ac:dyDescent="0.3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1:14" ht="15.75" customHeight="1" x14ac:dyDescent="0.35">
      <c r="A34" s="105"/>
      <c r="B34" s="106" t="s">
        <v>49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1:14" ht="15.75" customHeight="1" x14ac:dyDescent="0.35">
      <c r="A35" s="105"/>
      <c r="B35" s="105" t="s">
        <v>50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  <row r="36" spans="1:14" ht="15.75" customHeight="1" x14ac:dyDescent="0.35">
      <c r="A36" s="105"/>
      <c r="B36" s="105" t="s">
        <v>51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1:14" ht="15.75" customHeight="1" x14ac:dyDescent="0.3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</row>
    <row r="38" spans="1:14" ht="15.75" customHeight="1" x14ac:dyDescent="0.35">
      <c r="A38" s="105"/>
      <c r="B38" s="106" t="s">
        <v>52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14" ht="15.75" customHeight="1" x14ac:dyDescent="0.35">
      <c r="A39" s="105"/>
      <c r="B39" s="105" t="s">
        <v>53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 ht="15.75" customHeight="1" x14ac:dyDescent="0.35">
      <c r="A40" s="105"/>
      <c r="B40" s="105" t="s">
        <v>119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1:14" ht="15.75" customHeight="1" x14ac:dyDescent="0.3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4" ht="15.75" customHeight="1" x14ac:dyDescent="0.3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4" ht="15.75" customHeight="1" x14ac:dyDescent="0.3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1:14" ht="15.75" customHeight="1" x14ac:dyDescent="0.3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1:14" ht="15.75" customHeight="1" x14ac:dyDescent="0.3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1:14" x14ac:dyDescent="0.3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x14ac:dyDescent="0.35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1:14" x14ac:dyDescent="0.3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1:14" x14ac:dyDescent="0.3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1:14" x14ac:dyDescent="0.3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4" x14ac:dyDescent="0.3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</row>
    <row r="52" spans="1:14" x14ac:dyDescent="0.35">
      <c r="M52" s="41"/>
    </row>
    <row r="53" spans="1:14" x14ac:dyDescent="0.35">
      <c r="M53" s="41"/>
    </row>
    <row r="54" spans="1:14" x14ac:dyDescent="0.35">
      <c r="M54" s="41"/>
    </row>
    <row r="55" spans="1:14" x14ac:dyDescent="0.35">
      <c r="M55" s="41"/>
    </row>
    <row r="56" spans="1:14" x14ac:dyDescent="0.35">
      <c r="M56" s="41"/>
    </row>
    <row r="57" spans="1:14" x14ac:dyDescent="0.35">
      <c r="M57" s="41"/>
    </row>
    <row r="58" spans="1:14" x14ac:dyDescent="0.35">
      <c r="M58" s="41"/>
    </row>
  </sheetData>
  <mergeCells count="3">
    <mergeCell ref="H6:M6"/>
    <mergeCell ref="N6:Q6"/>
    <mergeCell ref="R6:U6"/>
  </mergeCells>
  <conditionalFormatting sqref="H8:M19">
    <cfRule type="containsText" dxfId="12" priority="2" stopIfTrue="1" operator="containsText" text="OUT">
      <formula>NOT(ISERROR(SEARCH("OUT",H8)))</formula>
    </cfRule>
    <cfRule type="containsText" dxfId="11" priority="9" operator="containsText" text="Field">
      <formula>NOT(ISERROR(SEARCH("Field",H8)))</formula>
    </cfRule>
    <cfRule type="containsText" dxfId="10" priority="10" operator="containsText" text="catcher">
      <formula>NOT(ISERROR(SEARCH("catcher",H8)))</formula>
    </cfRule>
    <cfRule type="cellIs" dxfId="9" priority="11" operator="equal">
      <formula>"Pitcher (1)"</formula>
    </cfRule>
  </conditionalFormatting>
  <conditionalFormatting sqref="B8:B19">
    <cfRule type="duplicateValues" dxfId="8" priority="12"/>
  </conditionalFormatting>
  <conditionalFormatting sqref="H8:H19">
    <cfRule type="duplicateValues" dxfId="7" priority="8"/>
  </conditionalFormatting>
  <conditionalFormatting sqref="I8:I19">
    <cfRule type="duplicateValues" dxfId="6" priority="7"/>
  </conditionalFormatting>
  <conditionalFormatting sqref="J8:J19">
    <cfRule type="duplicateValues" dxfId="5" priority="6"/>
  </conditionalFormatting>
  <conditionalFormatting sqref="K8:K19">
    <cfRule type="duplicateValues" dxfId="4" priority="5"/>
  </conditionalFormatting>
  <conditionalFormatting sqref="L8:L19">
    <cfRule type="duplicateValues" dxfId="3" priority="4"/>
  </conditionalFormatting>
  <conditionalFormatting sqref="M8:M19">
    <cfRule type="duplicateValues" dxfId="2" priority="3"/>
  </conditionalFormatting>
  <conditionalFormatting sqref="R8:R19">
    <cfRule type="cellIs" dxfId="1" priority="1" operator="lessThan">
      <formula>1.5</formula>
    </cfRule>
  </conditionalFormatting>
  <dataValidations count="1">
    <dataValidation allowBlank="1" showDropDown="1" showInputMessage="1" showErrorMessage="1" sqref="C8:G19" xr:uid="{00000000-0002-0000-1300-000000000000}"/>
  </dataValidations>
  <pageMargins left="0.25" right="0.25" top="0.75" bottom="0.75" header="0.3" footer="0.3"/>
  <pageSetup scale="69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1000000}">
          <x14:formula1>
            <xm:f>Data!$A$2:$A$21</xm:f>
          </x14:formula1>
          <xm:sqref>B8:B19</xm:sqref>
        </x14:dataValidation>
        <x14:dataValidation type="list" allowBlank="1" showInputMessage="1" showErrorMessage="1" xr:uid="{00000000-0002-0000-1300-000002000000}">
          <x14:formula1>
            <xm:f>Data!$G$2:$G$12</xm:f>
          </x14:formula1>
          <xm:sqref>H8:M19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8"/>
  <sheetViews>
    <sheetView workbookViewId="0">
      <selection activeCell="B10" sqref="B10"/>
    </sheetView>
  </sheetViews>
  <sheetFormatPr defaultRowHeight="14.5" x14ac:dyDescent="0.35"/>
  <cols>
    <col min="1" max="1" width="8.1796875" bestFit="1" customWidth="1"/>
    <col min="2" max="2" width="37.36328125" bestFit="1" customWidth="1"/>
    <col min="4" max="4" width="32" bestFit="1" customWidth="1"/>
  </cols>
  <sheetData>
    <row r="1" spans="3:4" ht="15.5" x14ac:dyDescent="0.35">
      <c r="C1" s="121"/>
      <c r="D1" s="179"/>
    </row>
    <row r="2" spans="3:4" ht="15.5" x14ac:dyDescent="0.35">
      <c r="C2" s="126"/>
      <c r="D2" s="180"/>
    </row>
    <row r="3" spans="3:4" ht="15.5" x14ac:dyDescent="0.35">
      <c r="C3" s="126"/>
      <c r="D3" s="180"/>
    </row>
    <row r="4" spans="3:4" ht="15.5" x14ac:dyDescent="0.35">
      <c r="C4" s="126"/>
      <c r="D4" s="180"/>
    </row>
    <row r="5" spans="3:4" ht="15.5" x14ac:dyDescent="0.35">
      <c r="C5" s="126"/>
      <c r="D5" s="180"/>
    </row>
    <row r="6" spans="3:4" s="40" customFormat="1" ht="15.5" x14ac:dyDescent="0.35">
      <c r="C6" s="126"/>
      <c r="D6" s="180"/>
    </row>
    <row r="7" spans="3:4" s="40" customFormat="1" ht="15.5" x14ac:dyDescent="0.35">
      <c r="C7" s="126"/>
      <c r="D7" s="180"/>
    </row>
    <row r="8" spans="3:4" ht="16" thickBot="1" x14ac:dyDescent="0.4">
      <c r="C8" s="170"/>
      <c r="D8" s="181"/>
    </row>
    <row r="9" spans="3:4" ht="34" thickBot="1" x14ac:dyDescent="0.8">
      <c r="C9" s="219" t="s">
        <v>10</v>
      </c>
      <c r="D9" s="220" t="s">
        <v>11</v>
      </c>
    </row>
    <row r="10" spans="3:4" ht="33.5" x14ac:dyDescent="0.35">
      <c r="C10" s="175">
        <v>1</v>
      </c>
      <c r="D10" s="229" t="s">
        <v>130</v>
      </c>
    </row>
    <row r="11" spans="3:4" ht="33.5" x14ac:dyDescent="0.35">
      <c r="C11" s="175">
        <v>2</v>
      </c>
      <c r="D11" s="230" t="s">
        <v>121</v>
      </c>
    </row>
    <row r="12" spans="3:4" ht="33.5" x14ac:dyDescent="0.35">
      <c r="C12" s="175">
        <v>3</v>
      </c>
      <c r="D12" s="230" t="s">
        <v>126</v>
      </c>
    </row>
    <row r="13" spans="3:4" ht="33.5" x14ac:dyDescent="0.35">
      <c r="C13" s="175">
        <v>4</v>
      </c>
      <c r="D13" s="230" t="s">
        <v>131</v>
      </c>
    </row>
    <row r="14" spans="3:4" ht="33.5" x14ac:dyDescent="0.35">
      <c r="C14" s="175">
        <v>5</v>
      </c>
      <c r="D14" s="230" t="s">
        <v>129</v>
      </c>
    </row>
    <row r="15" spans="3:4" ht="33.5" x14ac:dyDescent="0.35">
      <c r="C15" s="175">
        <v>6</v>
      </c>
      <c r="D15" s="230" t="s">
        <v>124</v>
      </c>
    </row>
    <row r="16" spans="3:4" ht="33.5" x14ac:dyDescent="0.35">
      <c r="C16" s="175">
        <v>7</v>
      </c>
      <c r="D16" s="230" t="s">
        <v>127</v>
      </c>
    </row>
    <row r="17" spans="1:7" ht="33.5" x14ac:dyDescent="0.35">
      <c r="C17" s="175">
        <v>8</v>
      </c>
      <c r="D17" s="230" t="s">
        <v>123</v>
      </c>
    </row>
    <row r="18" spans="1:7" ht="33.5" x14ac:dyDescent="0.35">
      <c r="C18" s="175">
        <v>9</v>
      </c>
      <c r="D18" s="231" t="s">
        <v>120</v>
      </c>
    </row>
    <row r="19" spans="1:7" ht="33.5" x14ac:dyDescent="0.35">
      <c r="C19" s="175">
        <v>10</v>
      </c>
      <c r="D19" s="231" t="s">
        <v>125</v>
      </c>
    </row>
    <row r="20" spans="1:7" ht="33.5" x14ac:dyDescent="0.35">
      <c r="C20" s="175">
        <v>11</v>
      </c>
      <c r="D20" s="231" t="s">
        <v>122</v>
      </c>
    </row>
    <row r="21" spans="1:7" s="40" customFormat="1" ht="34" thickBot="1" x14ac:dyDescent="0.4">
      <c r="C21" s="182">
        <v>12</v>
      </c>
      <c r="D21" s="232" t="s">
        <v>128</v>
      </c>
    </row>
    <row r="22" spans="1:7" s="40" customFormat="1" x14ac:dyDescent="0.35"/>
    <row r="23" spans="1:7" s="40" customFormat="1" x14ac:dyDescent="0.35"/>
    <row r="24" spans="1:7" ht="26" x14ac:dyDescent="0.6">
      <c r="A24" s="183" t="s">
        <v>177</v>
      </c>
      <c r="B24" s="176"/>
      <c r="C24" s="176"/>
    </row>
    <row r="25" spans="1:7" s="40" customFormat="1" ht="33.5" x14ac:dyDescent="0.45">
      <c r="A25" s="178">
        <v>1</v>
      </c>
      <c r="B25" s="228" t="s">
        <v>179</v>
      </c>
      <c r="C25" s="176"/>
    </row>
    <row r="26" spans="1:7" s="40" customFormat="1" ht="18" customHeight="1" x14ac:dyDescent="0.45">
      <c r="A26" s="178"/>
      <c r="B26" s="176" t="s">
        <v>157</v>
      </c>
      <c r="C26" s="176"/>
    </row>
    <row r="27" spans="1:7" ht="16.5" customHeight="1" x14ac:dyDescent="0.45">
      <c r="A27" s="178"/>
      <c r="B27" s="176" t="s">
        <v>158</v>
      </c>
      <c r="C27" s="177"/>
      <c r="D27" s="177"/>
      <c r="E27" s="177"/>
      <c r="F27" s="177"/>
      <c r="G27" s="177"/>
    </row>
    <row r="28" spans="1:7" ht="33.5" x14ac:dyDescent="0.45">
      <c r="A28" s="178">
        <v>2</v>
      </c>
      <c r="B28" s="228" t="s">
        <v>180</v>
      </c>
      <c r="C28" s="177"/>
      <c r="D28" s="177"/>
      <c r="E28" s="177"/>
      <c r="F28" s="177"/>
      <c r="G28" s="177"/>
    </row>
    <row r="29" spans="1:7" s="40" customFormat="1" ht="18.5" customHeight="1" x14ac:dyDescent="0.45">
      <c r="A29" s="178"/>
      <c r="B29" s="176" t="s">
        <v>181</v>
      </c>
      <c r="C29" s="177"/>
      <c r="D29" s="177"/>
      <c r="E29" s="177"/>
      <c r="F29" s="177"/>
      <c r="G29" s="177"/>
    </row>
    <row r="30" spans="1:7" s="40" customFormat="1" ht="18.5" customHeight="1" x14ac:dyDescent="0.45">
      <c r="A30" s="178"/>
      <c r="B30" s="176" t="s">
        <v>173</v>
      </c>
      <c r="C30" s="177"/>
      <c r="D30" s="177"/>
      <c r="E30" s="177"/>
      <c r="F30" s="177"/>
      <c r="G30" s="177"/>
    </row>
    <row r="31" spans="1:7" s="40" customFormat="1" ht="16" customHeight="1" x14ac:dyDescent="0.45">
      <c r="A31" s="178"/>
      <c r="B31" s="176" t="s">
        <v>174</v>
      </c>
      <c r="C31" s="177"/>
      <c r="D31" s="177"/>
      <c r="E31" s="177"/>
      <c r="F31" s="177"/>
      <c r="G31" s="177"/>
    </row>
    <row r="32" spans="1:7" s="40" customFormat="1" ht="16" customHeight="1" x14ac:dyDescent="0.45">
      <c r="A32" s="178"/>
      <c r="B32" s="176" t="s">
        <v>148</v>
      </c>
      <c r="C32" s="177"/>
      <c r="D32" s="177"/>
      <c r="E32" s="177"/>
      <c r="F32" s="177"/>
      <c r="G32" s="177"/>
    </row>
    <row r="33" spans="1:7" s="40" customFormat="1" ht="16" customHeight="1" x14ac:dyDescent="0.45">
      <c r="A33" s="178"/>
      <c r="B33" s="176" t="s">
        <v>178</v>
      </c>
      <c r="C33" s="177"/>
      <c r="D33" s="177"/>
      <c r="E33" s="177"/>
      <c r="F33" s="177"/>
      <c r="G33" s="177"/>
    </row>
    <row r="34" spans="1:7" s="40" customFormat="1" ht="16.5" customHeight="1" x14ac:dyDescent="0.45">
      <c r="A34" s="178"/>
      <c r="B34" s="176" t="s">
        <v>175</v>
      </c>
      <c r="C34" s="177"/>
      <c r="D34" s="177"/>
      <c r="E34" s="177"/>
      <c r="F34" s="177"/>
      <c r="G34" s="177"/>
    </row>
    <row r="35" spans="1:7" ht="33.5" x14ac:dyDescent="0.45">
      <c r="A35" s="178">
        <v>3</v>
      </c>
      <c r="B35" s="228" t="s">
        <v>149</v>
      </c>
      <c r="C35" s="177"/>
      <c r="D35" s="177"/>
      <c r="E35" s="177"/>
      <c r="F35" s="177"/>
      <c r="G35" s="177"/>
    </row>
    <row r="36" spans="1:7" s="40" customFormat="1" ht="16" customHeight="1" x14ac:dyDescent="0.45">
      <c r="A36" s="178"/>
      <c r="B36" s="176" t="s">
        <v>142</v>
      </c>
      <c r="C36" s="177"/>
      <c r="D36" s="177"/>
      <c r="E36" s="177"/>
      <c r="F36" s="177"/>
      <c r="G36" s="177"/>
    </row>
    <row r="37" spans="1:7" ht="16.5" customHeight="1" x14ac:dyDescent="0.45">
      <c r="A37" s="178"/>
      <c r="B37" s="176" t="s">
        <v>170</v>
      </c>
      <c r="C37" s="177"/>
      <c r="D37" s="177"/>
      <c r="E37" s="177"/>
      <c r="F37" s="177"/>
      <c r="G37" s="177"/>
    </row>
    <row r="38" spans="1:7" ht="18.5" x14ac:dyDescent="0.45">
      <c r="B38" s="176" t="s">
        <v>164</v>
      </c>
    </row>
  </sheetData>
  <conditionalFormatting sqref="D10:D21">
    <cfRule type="duplicateValues" dxfId="0" priority="1"/>
  </conditionalFormatting>
  <pageMargins left="0.7" right="0.7" top="0.75" bottom="0.75" header="0.3" footer="0.3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Data!$A$2:$A$21</xm:f>
          </x14:formula1>
          <xm:sqref>D10:D21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Data</vt:lpstr>
      <vt:lpstr>Schedule</vt:lpstr>
      <vt:lpstr>Gameday</vt:lpstr>
      <vt:lpstr>Gameday-5-5-RedSox</vt:lpstr>
      <vt:lpstr>DugoutLineup</vt:lpstr>
      <vt:lpstr>Gameday!Print_Area</vt:lpstr>
      <vt:lpstr>'Gameday-5-5-RedSox'!Print_Area</vt:lpstr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Bury (OFFICE)</dc:creator>
  <cp:lastModifiedBy>Jorge Novillo</cp:lastModifiedBy>
  <cp:lastPrinted>2016-05-05T20:40:56Z</cp:lastPrinted>
  <dcterms:created xsi:type="dcterms:W3CDTF">2010-02-25T06:21:37Z</dcterms:created>
  <dcterms:modified xsi:type="dcterms:W3CDTF">2017-03-11T23:25:16Z</dcterms:modified>
</cp:coreProperties>
</file>