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9720" yWindow="140" windowWidth="26420" windowHeight="16500" firstSheet="6" activeTab="6"/>
  </bookViews>
  <sheets>
    <sheet name="Defensive points" sheetId="5" r:id="rId1"/>
    <sheet name="Receiving" sheetId="3" r:id="rId2"/>
    <sheet name="Passing" sheetId="2" r:id="rId3"/>
    <sheet name="Rushing" sheetId="1" r:id="rId4"/>
    <sheet name="3A Def Points Leaders" sheetId="27" r:id="rId5"/>
    <sheet name="4A Def Points Leaders" sheetId="26" r:id="rId6"/>
    <sheet name="3A Receiving Leaders" sheetId="28" r:id="rId7"/>
    <sheet name="4A Receiving Leaders" sheetId="32" r:id="rId8"/>
    <sheet name="3A Passing Leaders" sheetId="30" r:id="rId9"/>
    <sheet name="4A Passing Leaders" sheetId="31" r:id="rId10"/>
    <sheet name="3A Rushing Leaders" sheetId="24" r:id="rId11"/>
    <sheet name="4A Rushing Leaders" sheetId="25" r:id="rId12"/>
    <sheet name="Standings" sheetId="33" r:id="rId1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25" i="30" l="1"/>
  <c r="AP25" i="30"/>
  <c r="AQ25" i="30"/>
  <c r="AR25" i="30"/>
  <c r="AS25" i="30"/>
  <c r="AW25" i="30"/>
  <c r="AT25" i="30"/>
  <c r="AV25" i="30"/>
  <c r="AU25" i="30"/>
  <c r="AO22" i="30"/>
  <c r="AP22" i="30"/>
  <c r="AT22" i="30"/>
  <c r="AQ22" i="30"/>
  <c r="AR22" i="30"/>
  <c r="AS22" i="30"/>
  <c r="AV22" i="30"/>
  <c r="AU22" i="30"/>
  <c r="AC164" i="26"/>
  <c r="U164" i="26"/>
  <c r="M164" i="26"/>
  <c r="AC152" i="26"/>
  <c r="U152" i="26"/>
  <c r="M152" i="26"/>
  <c r="AC105" i="26"/>
  <c r="U105" i="26"/>
  <c r="M105" i="26"/>
  <c r="AC122" i="26"/>
  <c r="U122" i="26"/>
  <c r="M122" i="26"/>
  <c r="AC148" i="26"/>
  <c r="U148" i="26"/>
  <c r="M148" i="26"/>
  <c r="AC146" i="26"/>
  <c r="U146" i="26"/>
  <c r="M146" i="26"/>
  <c r="AC140" i="26"/>
  <c r="U140" i="26"/>
  <c r="M140" i="26"/>
  <c r="AC127" i="26"/>
  <c r="U127" i="26"/>
  <c r="M127" i="26"/>
  <c r="AC118" i="26"/>
  <c r="U118" i="26"/>
  <c r="M118" i="26"/>
  <c r="AC117" i="26"/>
  <c r="U117" i="26"/>
  <c r="M117" i="26"/>
  <c r="AC84" i="26"/>
  <c r="U84" i="26"/>
  <c r="M84" i="26"/>
  <c r="AC79" i="26"/>
  <c r="U79" i="26"/>
  <c r="M79" i="26"/>
  <c r="AC23" i="26"/>
  <c r="U23" i="26"/>
  <c r="M23" i="26"/>
  <c r="AC33" i="26"/>
  <c r="U33" i="26"/>
  <c r="M33" i="26"/>
  <c r="AC168" i="26"/>
  <c r="U168" i="26"/>
  <c r="M168" i="26"/>
  <c r="AC48" i="26"/>
  <c r="U48" i="26"/>
  <c r="M48" i="26"/>
  <c r="AC49" i="26"/>
  <c r="U49" i="26"/>
  <c r="M49" i="26"/>
  <c r="AC37" i="26"/>
  <c r="U37" i="26"/>
  <c r="M37" i="26"/>
  <c r="AC80" i="26"/>
  <c r="U80" i="26"/>
  <c r="M80" i="26"/>
  <c r="AC149" i="26"/>
  <c r="U149" i="26"/>
  <c r="M149" i="26"/>
  <c r="AC51" i="26"/>
  <c r="U51" i="26"/>
  <c r="M51" i="26"/>
  <c r="AC34" i="26"/>
  <c r="U34" i="26"/>
  <c r="M34" i="26"/>
  <c r="AC54" i="26"/>
  <c r="U54" i="26"/>
  <c r="M54" i="26"/>
  <c r="AC29" i="26"/>
  <c r="U29" i="26"/>
  <c r="M29" i="26"/>
  <c r="AC133" i="26"/>
  <c r="U133" i="26"/>
  <c r="M133" i="26"/>
  <c r="AC92" i="26"/>
  <c r="U92" i="26"/>
  <c r="M92" i="26"/>
  <c r="AC22" i="26"/>
  <c r="U22" i="26"/>
  <c r="M22" i="26"/>
  <c r="AC60" i="26"/>
  <c r="U60" i="26"/>
  <c r="M60" i="26"/>
  <c r="AC61" i="26"/>
  <c r="U61" i="26"/>
  <c r="M61" i="26"/>
  <c r="AC163" i="26"/>
  <c r="U163" i="26"/>
  <c r="M163" i="26"/>
  <c r="AC205" i="26"/>
  <c r="U205" i="26"/>
  <c r="M205" i="26"/>
  <c r="AC204" i="26"/>
  <c r="U204" i="26"/>
  <c r="M204" i="26"/>
  <c r="AC203" i="26"/>
  <c r="U203" i="26"/>
  <c r="M203" i="26"/>
  <c r="AC202" i="26"/>
  <c r="U202" i="26"/>
  <c r="M202" i="26"/>
  <c r="AC201" i="26"/>
  <c r="U201" i="26"/>
  <c r="M201" i="26"/>
  <c r="AC200" i="26"/>
  <c r="U200" i="26"/>
  <c r="M200" i="26"/>
  <c r="AC199" i="26"/>
  <c r="U199" i="26"/>
  <c r="M199" i="26"/>
  <c r="AC198" i="26"/>
  <c r="U198" i="26"/>
  <c r="M198" i="26"/>
  <c r="AC107" i="26"/>
  <c r="U107" i="26"/>
  <c r="M107" i="26"/>
  <c r="AC125" i="26"/>
  <c r="U125" i="26"/>
  <c r="M125" i="26"/>
  <c r="AC154" i="26"/>
  <c r="U154" i="26"/>
  <c r="M154" i="26"/>
  <c r="AC114" i="26"/>
  <c r="U114" i="26"/>
  <c r="M114" i="26"/>
  <c r="AC112" i="26"/>
  <c r="U112" i="26"/>
  <c r="M112" i="26"/>
  <c r="AC50" i="26"/>
  <c r="U50" i="26"/>
  <c r="M50" i="26"/>
  <c r="AC156" i="26"/>
  <c r="U156" i="26"/>
  <c r="M156" i="26"/>
  <c r="AC124" i="26"/>
  <c r="U124" i="26"/>
  <c r="M124" i="26"/>
  <c r="AC103" i="26"/>
  <c r="U103" i="26"/>
  <c r="M103" i="26"/>
  <c r="AC46" i="26"/>
  <c r="U46" i="26"/>
  <c r="M46" i="26"/>
  <c r="AC120" i="26"/>
  <c r="U120" i="26"/>
  <c r="M120" i="26"/>
  <c r="AC134" i="26"/>
  <c r="U134" i="26"/>
  <c r="M134" i="26"/>
  <c r="AC16" i="26"/>
  <c r="U16" i="26"/>
  <c r="M16" i="26"/>
  <c r="AC53" i="26"/>
  <c r="U53" i="26"/>
  <c r="M53" i="26"/>
  <c r="AC15" i="26"/>
  <c r="U15" i="26"/>
  <c r="M15" i="26"/>
  <c r="AC21" i="26"/>
  <c r="U21" i="26"/>
  <c r="M21" i="26"/>
  <c r="AC5" i="26"/>
  <c r="U5" i="26"/>
  <c r="M5" i="26"/>
  <c r="AC32" i="26"/>
  <c r="U32" i="26"/>
  <c r="M32" i="26"/>
  <c r="AC81" i="26"/>
  <c r="U81" i="26"/>
  <c r="M81" i="26"/>
  <c r="AC110" i="26"/>
  <c r="U110" i="26"/>
  <c r="M110" i="26"/>
  <c r="AC70" i="26"/>
  <c r="U70" i="26"/>
  <c r="M70" i="26"/>
  <c r="AC47" i="26"/>
  <c r="U47" i="26"/>
  <c r="M47" i="26"/>
  <c r="AC14" i="26"/>
  <c r="U14" i="26"/>
  <c r="M14" i="26"/>
  <c r="AC65" i="26"/>
  <c r="U65" i="26"/>
  <c r="M65" i="26"/>
  <c r="AC68" i="26"/>
  <c r="U68" i="26"/>
  <c r="M68" i="26"/>
  <c r="AC197" i="26"/>
  <c r="U197" i="26"/>
  <c r="M197" i="26"/>
  <c r="AC196" i="26"/>
  <c r="U196" i="26"/>
  <c r="M196" i="26"/>
  <c r="AC195" i="26"/>
  <c r="U195" i="26"/>
  <c r="M195" i="26"/>
  <c r="AC194" i="26"/>
  <c r="U194" i="26"/>
  <c r="M194" i="26"/>
  <c r="AC193" i="26"/>
  <c r="U193" i="26"/>
  <c r="M193" i="26"/>
  <c r="AC192" i="26"/>
  <c r="U192" i="26"/>
  <c r="M192" i="26"/>
  <c r="AC191" i="26"/>
  <c r="U191" i="26"/>
  <c r="M191" i="26"/>
  <c r="AC190" i="26"/>
  <c r="U190" i="26"/>
  <c r="M190" i="26"/>
  <c r="AC189" i="26"/>
  <c r="U189" i="26"/>
  <c r="M189" i="26"/>
  <c r="AC188" i="26"/>
  <c r="U188" i="26"/>
  <c r="M188" i="26"/>
  <c r="AC187" i="26"/>
  <c r="U187" i="26"/>
  <c r="M187" i="26"/>
  <c r="AC186" i="26"/>
  <c r="U186" i="26"/>
  <c r="M186" i="26"/>
  <c r="AC185" i="26"/>
  <c r="U185" i="26"/>
  <c r="M185" i="26"/>
  <c r="AC184" i="26"/>
  <c r="U184" i="26"/>
  <c r="M184" i="26"/>
  <c r="AC183" i="26"/>
  <c r="U183" i="26"/>
  <c r="M183" i="26"/>
  <c r="AC182" i="26"/>
  <c r="U182" i="26"/>
  <c r="M182" i="26"/>
  <c r="AC96" i="26"/>
  <c r="U96" i="26"/>
  <c r="M96" i="26"/>
  <c r="AC89" i="26"/>
  <c r="U89" i="26"/>
  <c r="M89" i="26"/>
  <c r="AC115" i="26"/>
  <c r="U115" i="26"/>
  <c r="M115" i="26"/>
  <c r="AC87" i="26"/>
  <c r="U87" i="26"/>
  <c r="M87" i="26"/>
  <c r="AC97" i="26"/>
  <c r="U97" i="26"/>
  <c r="M97" i="26"/>
  <c r="AC72" i="26"/>
  <c r="U72" i="26"/>
  <c r="M72" i="26"/>
  <c r="AC52" i="26"/>
  <c r="U52" i="26"/>
  <c r="M52" i="26"/>
  <c r="AC137" i="26"/>
  <c r="U137" i="26"/>
  <c r="M137" i="26"/>
  <c r="AC18" i="26"/>
  <c r="U18" i="26"/>
  <c r="M18" i="26"/>
  <c r="AC11" i="26"/>
  <c r="U11" i="26"/>
  <c r="M11" i="26"/>
  <c r="AC8" i="26"/>
  <c r="U8" i="26"/>
  <c r="M8" i="26"/>
  <c r="AC43" i="26"/>
  <c r="U43" i="26"/>
  <c r="M43" i="26"/>
  <c r="AC24" i="26"/>
  <c r="U24" i="26"/>
  <c r="M24" i="26"/>
  <c r="AC20" i="26"/>
  <c r="U20" i="26"/>
  <c r="M20" i="26"/>
  <c r="AC74" i="26"/>
  <c r="U74" i="26"/>
  <c r="M74" i="26"/>
  <c r="AC41" i="26"/>
  <c r="U41" i="26"/>
  <c r="M41" i="26"/>
  <c r="AC159" i="26"/>
  <c r="U159" i="26"/>
  <c r="M159" i="26"/>
  <c r="AC100" i="26"/>
  <c r="U100" i="26"/>
  <c r="M100" i="26"/>
  <c r="AC26" i="26"/>
  <c r="U26" i="26"/>
  <c r="M26" i="26"/>
  <c r="AC62" i="26"/>
  <c r="U62" i="26"/>
  <c r="M62" i="26"/>
  <c r="AC35" i="26"/>
  <c r="U35" i="26"/>
  <c r="M35" i="26"/>
  <c r="AC181" i="26"/>
  <c r="U181" i="26"/>
  <c r="M181" i="26"/>
  <c r="AC180" i="26"/>
  <c r="U180" i="26"/>
  <c r="M180" i="26"/>
  <c r="AC179" i="26"/>
  <c r="U179" i="26"/>
  <c r="M179" i="26"/>
  <c r="AC178" i="26"/>
  <c r="U178" i="26"/>
  <c r="M178" i="26"/>
  <c r="AC177" i="26"/>
  <c r="U177" i="26"/>
  <c r="M177" i="26"/>
  <c r="AC108" i="26"/>
  <c r="U108" i="26"/>
  <c r="M108" i="26"/>
  <c r="AC128" i="26"/>
  <c r="U128" i="26"/>
  <c r="M128" i="26"/>
  <c r="AC101" i="26"/>
  <c r="U101" i="26"/>
  <c r="M101" i="26"/>
  <c r="AC69" i="26"/>
  <c r="U69" i="26"/>
  <c r="M69" i="26"/>
  <c r="AC138" i="26"/>
  <c r="U138" i="26"/>
  <c r="M138" i="26"/>
  <c r="AC56" i="26"/>
  <c r="U56" i="26"/>
  <c r="M56" i="26"/>
  <c r="AC151" i="26"/>
  <c r="U151" i="26"/>
  <c r="M151" i="26"/>
  <c r="AC91" i="26"/>
  <c r="U91" i="26"/>
  <c r="M91" i="26"/>
  <c r="AC121" i="26"/>
  <c r="U121" i="26"/>
  <c r="M121" i="26"/>
  <c r="AC12" i="26"/>
  <c r="U12" i="26"/>
  <c r="M12" i="26"/>
  <c r="AC145" i="26"/>
  <c r="U145" i="26"/>
  <c r="M145" i="26"/>
  <c r="AC116" i="26"/>
  <c r="U116" i="26"/>
  <c r="M116" i="26"/>
  <c r="AC99" i="26"/>
  <c r="U99" i="26"/>
  <c r="M99" i="26"/>
  <c r="AC6" i="26"/>
  <c r="U6" i="26"/>
  <c r="M6" i="26"/>
  <c r="AC17" i="26"/>
  <c r="U17" i="26"/>
  <c r="M17" i="26"/>
  <c r="AC106" i="26"/>
  <c r="U106" i="26"/>
  <c r="M106" i="26"/>
  <c r="AC73" i="26"/>
  <c r="U73" i="26"/>
  <c r="M73" i="26"/>
  <c r="AC132" i="26"/>
  <c r="U132" i="26"/>
  <c r="M132" i="26"/>
  <c r="AC44" i="26"/>
  <c r="U44" i="26"/>
  <c r="M44" i="26"/>
  <c r="AC129" i="26"/>
  <c r="U129" i="26"/>
  <c r="M129" i="26"/>
  <c r="AC119" i="26"/>
  <c r="U119" i="26"/>
  <c r="M119" i="26"/>
  <c r="AC45" i="26"/>
  <c r="U45" i="26"/>
  <c r="M45" i="26"/>
  <c r="AC76" i="26"/>
  <c r="U76" i="26"/>
  <c r="M76" i="26"/>
  <c r="AC13" i="26"/>
  <c r="U13" i="26"/>
  <c r="M13" i="26"/>
  <c r="AC31" i="26"/>
  <c r="U31" i="26"/>
  <c r="M31" i="26"/>
  <c r="AC126" i="26"/>
  <c r="U126" i="26"/>
  <c r="M126" i="26"/>
  <c r="AC40" i="26"/>
  <c r="U40" i="26"/>
  <c r="M40" i="26"/>
  <c r="AC71" i="26"/>
  <c r="U71" i="26"/>
  <c r="M71" i="26"/>
  <c r="AC176" i="26"/>
  <c r="U176" i="26"/>
  <c r="M176" i="26"/>
  <c r="AC175" i="26"/>
  <c r="U175" i="26"/>
  <c r="M175" i="26"/>
  <c r="AC174" i="26"/>
  <c r="U174" i="26"/>
  <c r="M174" i="26"/>
  <c r="AC173" i="26"/>
  <c r="U173" i="26"/>
  <c r="M173" i="26"/>
  <c r="AC172" i="26"/>
  <c r="U172" i="26"/>
  <c r="M172" i="26"/>
  <c r="AC171" i="26"/>
  <c r="U171" i="26"/>
  <c r="M171" i="26"/>
  <c r="AC170" i="26"/>
  <c r="U170" i="26"/>
  <c r="M170" i="26"/>
  <c r="AC139" i="26"/>
  <c r="U139" i="26"/>
  <c r="M139" i="26"/>
  <c r="AC143" i="26"/>
  <c r="U143" i="26"/>
  <c r="M143" i="26"/>
  <c r="AC95" i="26"/>
  <c r="U95" i="26"/>
  <c r="M95" i="26"/>
  <c r="AC141" i="26"/>
  <c r="U141" i="26"/>
  <c r="M141" i="26"/>
  <c r="AC93" i="26"/>
  <c r="U93" i="26"/>
  <c r="M93" i="26"/>
  <c r="AC102" i="26"/>
  <c r="U102" i="26"/>
  <c r="M102" i="26"/>
  <c r="AC142" i="26"/>
  <c r="U142" i="26"/>
  <c r="M142" i="26"/>
  <c r="AC113" i="26"/>
  <c r="U113" i="26"/>
  <c r="M113" i="26"/>
  <c r="AC55" i="26"/>
  <c r="U55" i="26"/>
  <c r="M55" i="26"/>
  <c r="AC67" i="26"/>
  <c r="U67" i="26"/>
  <c r="M67" i="26"/>
  <c r="AC57" i="26"/>
  <c r="U57" i="26"/>
  <c r="M57" i="26"/>
  <c r="AC111" i="26"/>
  <c r="U111" i="26"/>
  <c r="M111" i="26"/>
  <c r="AC150" i="26"/>
  <c r="U150" i="26"/>
  <c r="M150" i="26"/>
  <c r="AC63" i="26"/>
  <c r="U63" i="26"/>
  <c r="M63" i="26"/>
  <c r="AC109" i="26"/>
  <c r="U109" i="26"/>
  <c r="M109" i="26"/>
  <c r="AC19" i="26"/>
  <c r="U19" i="26"/>
  <c r="M19" i="26"/>
  <c r="AC77" i="26"/>
  <c r="U77" i="26"/>
  <c r="M77" i="26"/>
  <c r="AC27" i="26"/>
  <c r="U27" i="26"/>
  <c r="M27" i="26"/>
  <c r="AC75" i="26"/>
  <c r="U75" i="26"/>
  <c r="M75" i="26"/>
  <c r="AC9" i="26"/>
  <c r="U9" i="26"/>
  <c r="M9" i="26"/>
  <c r="AC130" i="26"/>
  <c r="U130" i="26"/>
  <c r="M130" i="26"/>
  <c r="AC38" i="26"/>
  <c r="U38" i="26"/>
  <c r="M38" i="26"/>
  <c r="AC36" i="26"/>
  <c r="U36" i="26"/>
  <c r="M36" i="26"/>
  <c r="AC85" i="26"/>
  <c r="U85" i="26"/>
  <c r="M85" i="26"/>
  <c r="AC98" i="26"/>
  <c r="U98" i="26"/>
  <c r="M98" i="26"/>
  <c r="AC59" i="26"/>
  <c r="U59" i="26"/>
  <c r="M59" i="26"/>
  <c r="AC169" i="26"/>
  <c r="U169" i="26"/>
  <c r="M169" i="26"/>
  <c r="AC135" i="26"/>
  <c r="U135" i="26"/>
  <c r="M135" i="26"/>
  <c r="AC153" i="26"/>
  <c r="U153" i="26"/>
  <c r="M153" i="26"/>
  <c r="AC131" i="26"/>
  <c r="U131" i="26"/>
  <c r="M131" i="26"/>
  <c r="AC144" i="26"/>
  <c r="U144" i="26"/>
  <c r="M144" i="26"/>
  <c r="AC136" i="26"/>
  <c r="U136" i="26"/>
  <c r="M136" i="26"/>
  <c r="AC86" i="26"/>
  <c r="U86" i="26"/>
  <c r="M86" i="26"/>
  <c r="AC83" i="26"/>
  <c r="U83" i="26"/>
  <c r="M83" i="26"/>
  <c r="AC147" i="26"/>
  <c r="U147" i="26"/>
  <c r="M147" i="26"/>
  <c r="AC94" i="26"/>
  <c r="U94" i="26"/>
  <c r="M94" i="26"/>
  <c r="AC10" i="26"/>
  <c r="U10" i="26"/>
  <c r="M10" i="26"/>
  <c r="AC166" i="26"/>
  <c r="U166" i="26"/>
  <c r="M166" i="26"/>
  <c r="AC157" i="26"/>
  <c r="U157" i="26"/>
  <c r="M157" i="26"/>
  <c r="AC88" i="26"/>
  <c r="U88" i="26"/>
  <c r="M88" i="26"/>
  <c r="AC42" i="26"/>
  <c r="U42" i="26"/>
  <c r="M42" i="26"/>
  <c r="AC64" i="26"/>
  <c r="U64" i="26"/>
  <c r="M64" i="26"/>
  <c r="AC82" i="26"/>
  <c r="U82" i="26"/>
  <c r="M82" i="26"/>
  <c r="AC158" i="26"/>
  <c r="U158" i="26"/>
  <c r="M158" i="26"/>
  <c r="AC3" i="26"/>
  <c r="U3" i="26"/>
  <c r="M3" i="26"/>
  <c r="AC160" i="26"/>
  <c r="U160" i="26"/>
  <c r="M160" i="26"/>
  <c r="AC58" i="26"/>
  <c r="U58" i="26"/>
  <c r="M58" i="26"/>
  <c r="AC155" i="26"/>
  <c r="U155" i="26"/>
  <c r="M155" i="26"/>
  <c r="AC28" i="26"/>
  <c r="U28" i="26"/>
  <c r="M28" i="26"/>
  <c r="AC39" i="26"/>
  <c r="U39" i="26"/>
  <c r="M39" i="26"/>
  <c r="AC4" i="26"/>
  <c r="U4" i="26"/>
  <c r="M4" i="26"/>
  <c r="AC30" i="26"/>
  <c r="U30" i="26"/>
  <c r="M30" i="26"/>
  <c r="AC165" i="26"/>
  <c r="U165" i="26"/>
  <c r="M165" i="26"/>
  <c r="AC66" i="26"/>
  <c r="U66" i="26"/>
  <c r="M66" i="26"/>
  <c r="AC161" i="26"/>
  <c r="U161" i="26"/>
  <c r="M161" i="26"/>
  <c r="AC162" i="26"/>
  <c r="U162" i="26"/>
  <c r="M162" i="26"/>
  <c r="AC7" i="26"/>
  <c r="U7" i="26"/>
  <c r="M7" i="26"/>
  <c r="AC25" i="26"/>
  <c r="U25" i="26"/>
  <c r="M25" i="26"/>
  <c r="AC90" i="26"/>
  <c r="U90" i="26"/>
  <c r="M90" i="26"/>
  <c r="AC167" i="26"/>
  <c r="U167" i="26"/>
  <c r="M167" i="26"/>
  <c r="AC78" i="26"/>
  <c r="U78" i="26"/>
  <c r="M78" i="26"/>
  <c r="AW22" i="30"/>
  <c r="AA10" i="24"/>
  <c r="AB10" i="24"/>
  <c r="AC10" i="24"/>
  <c r="AD10" i="24"/>
  <c r="AA29" i="24"/>
  <c r="AB29" i="24"/>
  <c r="AC29" i="24"/>
  <c r="AD29" i="24"/>
  <c r="AA34" i="24"/>
  <c r="AB34" i="24"/>
  <c r="AC34" i="24"/>
  <c r="AD34" i="24"/>
  <c r="AA43" i="24"/>
  <c r="AB43" i="24"/>
  <c r="AC43" i="24"/>
  <c r="AD43" i="24"/>
  <c r="AK177" i="27"/>
  <c r="AC177" i="27"/>
  <c r="U177" i="27"/>
  <c r="M177" i="27"/>
  <c r="AK155" i="27"/>
  <c r="AC155" i="27"/>
  <c r="U155" i="27"/>
  <c r="M155" i="27"/>
  <c r="AK149" i="27"/>
  <c r="AC149" i="27"/>
  <c r="U149" i="27"/>
  <c r="M149" i="27"/>
  <c r="AK127" i="27"/>
  <c r="AC127" i="27"/>
  <c r="U127" i="27"/>
  <c r="M127" i="27"/>
  <c r="AK141" i="27"/>
  <c r="AC141" i="27"/>
  <c r="U141" i="27"/>
  <c r="M141" i="27"/>
  <c r="AK182" i="27"/>
  <c r="AC182" i="27"/>
  <c r="U182" i="27"/>
  <c r="M182" i="27"/>
  <c r="AK152" i="27"/>
  <c r="AC152" i="27"/>
  <c r="U152" i="27"/>
  <c r="M152" i="27"/>
  <c r="AK172" i="27"/>
  <c r="AC172" i="27"/>
  <c r="U172" i="27"/>
  <c r="M172" i="27"/>
  <c r="AK167" i="27"/>
  <c r="AC167" i="27"/>
  <c r="U167" i="27"/>
  <c r="M167" i="27"/>
  <c r="AK135" i="27"/>
  <c r="AC135" i="27"/>
  <c r="U135" i="27"/>
  <c r="M135" i="27"/>
  <c r="AK148" i="27"/>
  <c r="AC148" i="27"/>
  <c r="U148" i="27"/>
  <c r="M148" i="27"/>
  <c r="AK116" i="27"/>
  <c r="AC116" i="27"/>
  <c r="U116" i="27"/>
  <c r="M116" i="27"/>
  <c r="AK67" i="27"/>
  <c r="AC67" i="27"/>
  <c r="U67" i="27"/>
  <c r="M67" i="27"/>
  <c r="AK24" i="27"/>
  <c r="AC24" i="27"/>
  <c r="U24" i="27"/>
  <c r="M24" i="27"/>
  <c r="AK95" i="27"/>
  <c r="AC95" i="27"/>
  <c r="U95" i="27"/>
  <c r="M95" i="27"/>
  <c r="AK11" i="27"/>
  <c r="AC11" i="27"/>
  <c r="U11" i="27"/>
  <c r="M11" i="27"/>
  <c r="AK137" i="27"/>
  <c r="AC137" i="27"/>
  <c r="U137" i="27"/>
  <c r="M137" i="27"/>
  <c r="AK21" i="27"/>
  <c r="AC21" i="27"/>
  <c r="U21" i="27"/>
  <c r="M21" i="27"/>
  <c r="AK13" i="27"/>
  <c r="AC13" i="27"/>
  <c r="U13" i="27"/>
  <c r="M13" i="27"/>
  <c r="AK112" i="27"/>
  <c r="AC112" i="27"/>
  <c r="U112" i="27"/>
  <c r="M112" i="27"/>
  <c r="AK26" i="27"/>
  <c r="AC26" i="27"/>
  <c r="U26" i="27"/>
  <c r="M26" i="27"/>
  <c r="AK133" i="27"/>
  <c r="AC133" i="27"/>
  <c r="U133" i="27"/>
  <c r="M133" i="27"/>
  <c r="AK3" i="27"/>
  <c r="AC3" i="27"/>
  <c r="U3" i="27"/>
  <c r="M3" i="27"/>
  <c r="AK15" i="27"/>
  <c r="AC15" i="27"/>
  <c r="U15" i="27"/>
  <c r="M15" i="27"/>
  <c r="AK10" i="27"/>
  <c r="AC10" i="27"/>
  <c r="U10" i="27"/>
  <c r="M10" i="27"/>
  <c r="AK29" i="27"/>
  <c r="AC29" i="27"/>
  <c r="U29" i="27"/>
  <c r="M29" i="27"/>
  <c r="AK257" i="27"/>
  <c r="AC257" i="27"/>
  <c r="U257" i="27"/>
  <c r="M257" i="27"/>
  <c r="AK256" i="27"/>
  <c r="AC256" i="27"/>
  <c r="U256" i="27"/>
  <c r="M256" i="27"/>
  <c r="AK255" i="27"/>
  <c r="AC255" i="27"/>
  <c r="U255" i="27"/>
  <c r="M255" i="27"/>
  <c r="AK254" i="27"/>
  <c r="AC254" i="27"/>
  <c r="U254" i="27"/>
  <c r="M254" i="27"/>
  <c r="AK253" i="27"/>
  <c r="AC253" i="27"/>
  <c r="U253" i="27"/>
  <c r="M253" i="27"/>
  <c r="AK252" i="27"/>
  <c r="AC252" i="27"/>
  <c r="U252" i="27"/>
  <c r="M252" i="27"/>
  <c r="AK251" i="27"/>
  <c r="AC251" i="27"/>
  <c r="U251" i="27"/>
  <c r="M251" i="27"/>
  <c r="AK164" i="27"/>
  <c r="AC164" i="27"/>
  <c r="U164" i="27"/>
  <c r="M164" i="27"/>
  <c r="AK165" i="27"/>
  <c r="AC165" i="27"/>
  <c r="U165" i="27"/>
  <c r="M165" i="27"/>
  <c r="AK173" i="27"/>
  <c r="AC173" i="27"/>
  <c r="U173" i="27"/>
  <c r="M173" i="27"/>
  <c r="AK98" i="27"/>
  <c r="AC98" i="27"/>
  <c r="U98" i="27"/>
  <c r="M98" i="27"/>
  <c r="AK192" i="27"/>
  <c r="AC192" i="27"/>
  <c r="U192" i="27"/>
  <c r="M192" i="27"/>
  <c r="AK142" i="27"/>
  <c r="AC142" i="27"/>
  <c r="U142" i="27"/>
  <c r="M142" i="27"/>
  <c r="AK97" i="27"/>
  <c r="AC97" i="27"/>
  <c r="U97" i="27"/>
  <c r="M97" i="27"/>
  <c r="AK119" i="27"/>
  <c r="AC119" i="27"/>
  <c r="U119" i="27"/>
  <c r="M119" i="27"/>
  <c r="AK138" i="27"/>
  <c r="AC138" i="27"/>
  <c r="U138" i="27"/>
  <c r="M138" i="27"/>
  <c r="AK12" i="27"/>
  <c r="AC12" i="27"/>
  <c r="U12" i="27"/>
  <c r="M12" i="27"/>
  <c r="AK75" i="27"/>
  <c r="AC75" i="27"/>
  <c r="U75" i="27"/>
  <c r="M75" i="27"/>
  <c r="AK31" i="27"/>
  <c r="AC31" i="27"/>
  <c r="U31" i="27"/>
  <c r="M31" i="27"/>
  <c r="AK61" i="27"/>
  <c r="AC61" i="27"/>
  <c r="U61" i="27"/>
  <c r="M61" i="27"/>
  <c r="AK84" i="27"/>
  <c r="AC84" i="27"/>
  <c r="U84" i="27"/>
  <c r="M84" i="27"/>
  <c r="AK174" i="27"/>
  <c r="AC174" i="27"/>
  <c r="U174" i="27"/>
  <c r="M174" i="27"/>
  <c r="AK30" i="27"/>
  <c r="AC30" i="27"/>
  <c r="U30" i="27"/>
  <c r="M30" i="27"/>
  <c r="AK113" i="27"/>
  <c r="AC113" i="27"/>
  <c r="U113" i="27"/>
  <c r="M113" i="27"/>
  <c r="AK4" i="27"/>
  <c r="AC4" i="27"/>
  <c r="U4" i="27"/>
  <c r="M4" i="27"/>
  <c r="AK109" i="27"/>
  <c r="AC109" i="27"/>
  <c r="U109" i="27"/>
  <c r="M109" i="27"/>
  <c r="AK86" i="27"/>
  <c r="AC86" i="27"/>
  <c r="U86" i="27"/>
  <c r="M86" i="27"/>
  <c r="AK163" i="27"/>
  <c r="AC163" i="27"/>
  <c r="U163" i="27"/>
  <c r="M163" i="27"/>
  <c r="AK18" i="27"/>
  <c r="AC18" i="27"/>
  <c r="U18" i="27"/>
  <c r="M18" i="27"/>
  <c r="AK78" i="27"/>
  <c r="AC78" i="27"/>
  <c r="U78" i="27"/>
  <c r="M78" i="27"/>
  <c r="AK25" i="27"/>
  <c r="AC25" i="27"/>
  <c r="U25" i="27"/>
  <c r="M25" i="27"/>
  <c r="AK59" i="27"/>
  <c r="AC59" i="27"/>
  <c r="U59" i="27"/>
  <c r="M59" i="27"/>
  <c r="AK250" i="27"/>
  <c r="AC250" i="27"/>
  <c r="U250" i="27"/>
  <c r="M250" i="27"/>
  <c r="AK249" i="27"/>
  <c r="AC249" i="27"/>
  <c r="U249" i="27"/>
  <c r="M249" i="27"/>
  <c r="AK248" i="27"/>
  <c r="AC248" i="27"/>
  <c r="U248" i="27"/>
  <c r="M248" i="27"/>
  <c r="AK247" i="27"/>
  <c r="AC247" i="27"/>
  <c r="U247" i="27"/>
  <c r="M247" i="27"/>
  <c r="AK246" i="27"/>
  <c r="AC246" i="27"/>
  <c r="U246" i="27"/>
  <c r="M246" i="27"/>
  <c r="AK245" i="27"/>
  <c r="AC245" i="27"/>
  <c r="U245" i="27"/>
  <c r="M245" i="27"/>
  <c r="AK244" i="27"/>
  <c r="AC244" i="27"/>
  <c r="U244" i="27"/>
  <c r="M244" i="27"/>
  <c r="AK243" i="27"/>
  <c r="AC243" i="27"/>
  <c r="U243" i="27"/>
  <c r="M243" i="27"/>
  <c r="AK242" i="27"/>
  <c r="AC242" i="27"/>
  <c r="U242" i="27"/>
  <c r="M242" i="27"/>
  <c r="AK168" i="27"/>
  <c r="AC168" i="27"/>
  <c r="U168" i="27"/>
  <c r="M168" i="27"/>
  <c r="AK122" i="27"/>
  <c r="AC122" i="27"/>
  <c r="U122" i="27"/>
  <c r="M122" i="27"/>
  <c r="AK169" i="27"/>
  <c r="AC169" i="27"/>
  <c r="U169" i="27"/>
  <c r="M169" i="27"/>
  <c r="AK160" i="27"/>
  <c r="AC160" i="27"/>
  <c r="U160" i="27"/>
  <c r="M160" i="27"/>
  <c r="AK77" i="27"/>
  <c r="AC77" i="27"/>
  <c r="U77" i="27"/>
  <c r="M77" i="27"/>
  <c r="AK171" i="27"/>
  <c r="AC171" i="27"/>
  <c r="U171" i="27"/>
  <c r="M171" i="27"/>
  <c r="AK123" i="27"/>
  <c r="AC123" i="27"/>
  <c r="U123" i="27"/>
  <c r="M123" i="27"/>
  <c r="AK175" i="27"/>
  <c r="AC175" i="27"/>
  <c r="U175" i="27"/>
  <c r="M175" i="27"/>
  <c r="AK125" i="27"/>
  <c r="AC125" i="27"/>
  <c r="U125" i="27"/>
  <c r="M125" i="27"/>
  <c r="AK117" i="27"/>
  <c r="AC117" i="27"/>
  <c r="U117" i="27"/>
  <c r="M117" i="27"/>
  <c r="AK27" i="27"/>
  <c r="AC27" i="27"/>
  <c r="U27" i="27"/>
  <c r="M27" i="27"/>
  <c r="AK57" i="27"/>
  <c r="AC57" i="27"/>
  <c r="U57" i="27"/>
  <c r="M57" i="27"/>
  <c r="AK16" i="27"/>
  <c r="AC16" i="27"/>
  <c r="U16" i="27"/>
  <c r="M16" i="27"/>
  <c r="AK46" i="27"/>
  <c r="AC46" i="27"/>
  <c r="U46" i="27"/>
  <c r="M46" i="27"/>
  <c r="AK70" i="27"/>
  <c r="AC70" i="27"/>
  <c r="U70" i="27"/>
  <c r="M70" i="27"/>
  <c r="AK85" i="27"/>
  <c r="AC85" i="27"/>
  <c r="U85" i="27"/>
  <c r="M85" i="27"/>
  <c r="AK64" i="27"/>
  <c r="AC64" i="27"/>
  <c r="U64" i="27"/>
  <c r="M64" i="27"/>
  <c r="AK41" i="27"/>
  <c r="AC41" i="27"/>
  <c r="U41" i="27"/>
  <c r="M41" i="27"/>
  <c r="AK28" i="27"/>
  <c r="AC28" i="27"/>
  <c r="U28" i="27"/>
  <c r="M28" i="27"/>
  <c r="AK8" i="27"/>
  <c r="AC8" i="27"/>
  <c r="U8" i="27"/>
  <c r="M8" i="27"/>
  <c r="AK147" i="27"/>
  <c r="AC147" i="27"/>
  <c r="U147" i="27"/>
  <c r="M147" i="27"/>
  <c r="AK68" i="27"/>
  <c r="AC68" i="27"/>
  <c r="U68" i="27"/>
  <c r="M68" i="27"/>
  <c r="AK156" i="27"/>
  <c r="AC156" i="27"/>
  <c r="U156" i="27"/>
  <c r="M156" i="27"/>
  <c r="AK51" i="27"/>
  <c r="AC51" i="27"/>
  <c r="U51" i="27"/>
  <c r="M51" i="27"/>
  <c r="AK241" i="27"/>
  <c r="AC241" i="27"/>
  <c r="U241" i="27"/>
  <c r="M241" i="27"/>
  <c r="AK240" i="27"/>
  <c r="AC240" i="27"/>
  <c r="U240" i="27"/>
  <c r="M240" i="27"/>
  <c r="AK239" i="27"/>
  <c r="AC239" i="27"/>
  <c r="U239" i="27"/>
  <c r="M239" i="27"/>
  <c r="AK238" i="27"/>
  <c r="AC238" i="27"/>
  <c r="U238" i="27"/>
  <c r="M238" i="27"/>
  <c r="AK237" i="27"/>
  <c r="AC237" i="27"/>
  <c r="U237" i="27"/>
  <c r="M237" i="27"/>
  <c r="AK236" i="27"/>
  <c r="AC236" i="27"/>
  <c r="U236" i="27"/>
  <c r="M236" i="27"/>
  <c r="AK235" i="27"/>
  <c r="AC235" i="27"/>
  <c r="U235" i="27"/>
  <c r="M235" i="27"/>
  <c r="AK234" i="27"/>
  <c r="AC234" i="27"/>
  <c r="U234" i="27"/>
  <c r="M234" i="27"/>
  <c r="AK233" i="27"/>
  <c r="AC233" i="27"/>
  <c r="U233" i="27"/>
  <c r="M233" i="27"/>
  <c r="AK107" i="27"/>
  <c r="AC107" i="27"/>
  <c r="U107" i="27"/>
  <c r="M107" i="27"/>
  <c r="AK187" i="27"/>
  <c r="AC187" i="27"/>
  <c r="U187" i="27"/>
  <c r="M187" i="27"/>
  <c r="AK186" i="27"/>
  <c r="AC186" i="27"/>
  <c r="U186" i="27"/>
  <c r="M186" i="27"/>
  <c r="AK180" i="27"/>
  <c r="AC180" i="27"/>
  <c r="U180" i="27"/>
  <c r="M180" i="27"/>
  <c r="AK181" i="27"/>
  <c r="AC181" i="27"/>
  <c r="U181" i="27"/>
  <c r="M181" i="27"/>
  <c r="AK185" i="27"/>
  <c r="AC185" i="27"/>
  <c r="U185" i="27"/>
  <c r="M185" i="27"/>
  <c r="AK94" i="27"/>
  <c r="AC94" i="27"/>
  <c r="U94" i="27"/>
  <c r="M94" i="27"/>
  <c r="AK90" i="27"/>
  <c r="AC90" i="27"/>
  <c r="U90" i="27"/>
  <c r="M90" i="27"/>
  <c r="AK118" i="27"/>
  <c r="AC118" i="27"/>
  <c r="U118" i="27"/>
  <c r="M118" i="27"/>
  <c r="AK126" i="27"/>
  <c r="AC126" i="27"/>
  <c r="U126" i="27"/>
  <c r="M126" i="27"/>
  <c r="AK110" i="27"/>
  <c r="AC110" i="27"/>
  <c r="U110" i="27"/>
  <c r="M110" i="27"/>
  <c r="AK33" i="27"/>
  <c r="AC33" i="27"/>
  <c r="U33" i="27"/>
  <c r="M33" i="27"/>
  <c r="AK7" i="27"/>
  <c r="AC7" i="27"/>
  <c r="U7" i="27"/>
  <c r="M7" i="27"/>
  <c r="AK58" i="27"/>
  <c r="AC58" i="27"/>
  <c r="U58" i="27"/>
  <c r="M58" i="27"/>
  <c r="AK191" i="27"/>
  <c r="AC191" i="27"/>
  <c r="U191" i="27"/>
  <c r="M191" i="27"/>
  <c r="AK60" i="27"/>
  <c r="AC60" i="27"/>
  <c r="U60" i="27"/>
  <c r="M60" i="27"/>
  <c r="AK92" i="27"/>
  <c r="AC92" i="27"/>
  <c r="U92" i="27"/>
  <c r="M92" i="27"/>
  <c r="AK45" i="27"/>
  <c r="AC45" i="27"/>
  <c r="U45" i="27"/>
  <c r="M45" i="27"/>
  <c r="AK43" i="27"/>
  <c r="AC43" i="27"/>
  <c r="U43" i="27"/>
  <c r="M43" i="27"/>
  <c r="AK99" i="27"/>
  <c r="AC99" i="27"/>
  <c r="U99" i="27"/>
  <c r="M99" i="27"/>
  <c r="AK146" i="27"/>
  <c r="AC146" i="27"/>
  <c r="U146" i="27"/>
  <c r="M146" i="27"/>
  <c r="AK159" i="27"/>
  <c r="AC159" i="27"/>
  <c r="U159" i="27"/>
  <c r="M159" i="27"/>
  <c r="AK53" i="27"/>
  <c r="AC53" i="27"/>
  <c r="U53" i="27"/>
  <c r="M53" i="27"/>
  <c r="AK56" i="27"/>
  <c r="AC56" i="27"/>
  <c r="U56" i="27"/>
  <c r="M56" i="27"/>
  <c r="AK232" i="27"/>
  <c r="AC232" i="27"/>
  <c r="U232" i="27"/>
  <c r="M232" i="27"/>
  <c r="AK153" i="27"/>
  <c r="AC153" i="27"/>
  <c r="U153" i="27"/>
  <c r="M153" i="27"/>
  <c r="AK88" i="27"/>
  <c r="AC88" i="27"/>
  <c r="U88" i="27"/>
  <c r="M88" i="27"/>
  <c r="AK178" i="27"/>
  <c r="AC178" i="27"/>
  <c r="U178" i="27"/>
  <c r="M178" i="27"/>
  <c r="AK166" i="27"/>
  <c r="AC166" i="27"/>
  <c r="U166" i="27"/>
  <c r="M166" i="27"/>
  <c r="AK130" i="27"/>
  <c r="AC130" i="27"/>
  <c r="U130" i="27"/>
  <c r="M130" i="27"/>
  <c r="AK101" i="27"/>
  <c r="AC101" i="27"/>
  <c r="U101" i="27"/>
  <c r="M101" i="27"/>
  <c r="AK35" i="27"/>
  <c r="AC35" i="27"/>
  <c r="U35" i="27"/>
  <c r="M35" i="27"/>
  <c r="AK44" i="27"/>
  <c r="AC44" i="27"/>
  <c r="U44" i="27"/>
  <c r="M44" i="27"/>
  <c r="AK132" i="27"/>
  <c r="AC132" i="27"/>
  <c r="U132" i="27"/>
  <c r="M132" i="27"/>
  <c r="AK22" i="27"/>
  <c r="AC22" i="27"/>
  <c r="U22" i="27"/>
  <c r="M22" i="27"/>
  <c r="AK104" i="27"/>
  <c r="AC104" i="27"/>
  <c r="U104" i="27"/>
  <c r="M104" i="27"/>
  <c r="AK190" i="27"/>
  <c r="AC190" i="27"/>
  <c r="U190" i="27"/>
  <c r="M190" i="27"/>
  <c r="AK82" i="27"/>
  <c r="AC82" i="27"/>
  <c r="U82" i="27"/>
  <c r="M82" i="27"/>
  <c r="AK100" i="27"/>
  <c r="AC100" i="27"/>
  <c r="U100" i="27"/>
  <c r="M100" i="27"/>
  <c r="AK151" i="27"/>
  <c r="AC151" i="27"/>
  <c r="U151" i="27"/>
  <c r="M151" i="27"/>
  <c r="AK193" i="27"/>
  <c r="AC193" i="27"/>
  <c r="U193" i="27"/>
  <c r="M193" i="27"/>
  <c r="AK194" i="27"/>
  <c r="AC194" i="27"/>
  <c r="U194" i="27"/>
  <c r="M194" i="27"/>
  <c r="AK111" i="27"/>
  <c r="AC111" i="27"/>
  <c r="U111" i="27"/>
  <c r="M111" i="27"/>
  <c r="AK62" i="27"/>
  <c r="AC62" i="27"/>
  <c r="U62" i="27"/>
  <c r="M62" i="27"/>
  <c r="AK183" i="27"/>
  <c r="AC183" i="27"/>
  <c r="U183" i="27"/>
  <c r="M183" i="27"/>
  <c r="AK189" i="27"/>
  <c r="AC189" i="27"/>
  <c r="U189" i="27"/>
  <c r="M189" i="27"/>
  <c r="AK48" i="27"/>
  <c r="AC48" i="27"/>
  <c r="U48" i="27"/>
  <c r="M48" i="27"/>
  <c r="AK87" i="27"/>
  <c r="AC87" i="27"/>
  <c r="U87" i="27"/>
  <c r="M87" i="27"/>
  <c r="AK170" i="27"/>
  <c r="AC170" i="27"/>
  <c r="U170" i="27"/>
  <c r="M170" i="27"/>
  <c r="AK37" i="27"/>
  <c r="AC37" i="27"/>
  <c r="U37" i="27"/>
  <c r="M37" i="27"/>
  <c r="AK188" i="27"/>
  <c r="AC188" i="27"/>
  <c r="U188" i="27"/>
  <c r="M188" i="27"/>
  <c r="AK162" i="27"/>
  <c r="AC162" i="27"/>
  <c r="U162" i="27"/>
  <c r="M162" i="27"/>
  <c r="AK14" i="27"/>
  <c r="AC14" i="27"/>
  <c r="U14" i="27"/>
  <c r="M14" i="27"/>
  <c r="AK161" i="27"/>
  <c r="AC161" i="27"/>
  <c r="U161" i="27"/>
  <c r="M161" i="27"/>
  <c r="AK74" i="27"/>
  <c r="AC74" i="27"/>
  <c r="U74" i="27"/>
  <c r="M74" i="27"/>
  <c r="AK115" i="27"/>
  <c r="AC115" i="27"/>
  <c r="U115" i="27"/>
  <c r="M115" i="27"/>
  <c r="AK231" i="27"/>
  <c r="AC231" i="27"/>
  <c r="U231" i="27"/>
  <c r="M231" i="27"/>
  <c r="AK230" i="27"/>
  <c r="AC230" i="27"/>
  <c r="U230" i="27"/>
  <c r="M230" i="27"/>
  <c r="AK229" i="27"/>
  <c r="AC229" i="27"/>
  <c r="U229" i="27"/>
  <c r="M229" i="27"/>
  <c r="AK228" i="27"/>
  <c r="AC228" i="27"/>
  <c r="U228" i="27"/>
  <c r="M228" i="27"/>
  <c r="AK227" i="27"/>
  <c r="AC227" i="27"/>
  <c r="U227" i="27"/>
  <c r="M227" i="27"/>
  <c r="AK226" i="27"/>
  <c r="AC226" i="27"/>
  <c r="U226" i="27"/>
  <c r="M226" i="27"/>
  <c r="AK225" i="27"/>
  <c r="AC225" i="27"/>
  <c r="U225" i="27"/>
  <c r="M225" i="27"/>
  <c r="AK224" i="27"/>
  <c r="AC224" i="27"/>
  <c r="U224" i="27"/>
  <c r="M224" i="27"/>
  <c r="AK223" i="27"/>
  <c r="AC223" i="27"/>
  <c r="U223" i="27"/>
  <c r="M223" i="27"/>
  <c r="AK222" i="27"/>
  <c r="AC222" i="27"/>
  <c r="U222" i="27"/>
  <c r="M222" i="27"/>
  <c r="AK154" i="27"/>
  <c r="AC154" i="27"/>
  <c r="U154" i="27"/>
  <c r="M154" i="27"/>
  <c r="AK150" i="27"/>
  <c r="AC150" i="27"/>
  <c r="U150" i="27"/>
  <c r="M150" i="27"/>
  <c r="AK128" i="27"/>
  <c r="AC128" i="27"/>
  <c r="U128" i="27"/>
  <c r="M128" i="27"/>
  <c r="AK131" i="27"/>
  <c r="AC131" i="27"/>
  <c r="U131" i="27"/>
  <c r="M131" i="27"/>
  <c r="AK103" i="27"/>
  <c r="AC103" i="27"/>
  <c r="U103" i="27"/>
  <c r="M103" i="27"/>
  <c r="AK184" i="27"/>
  <c r="AC184" i="27"/>
  <c r="U184" i="27"/>
  <c r="M184" i="27"/>
  <c r="AK157" i="27"/>
  <c r="AC157" i="27"/>
  <c r="U157" i="27"/>
  <c r="M157" i="27"/>
  <c r="AK71" i="27"/>
  <c r="AC71" i="27"/>
  <c r="U71" i="27"/>
  <c r="M71" i="27"/>
  <c r="AK81" i="27"/>
  <c r="AC81" i="27"/>
  <c r="U81" i="27"/>
  <c r="M81" i="27"/>
  <c r="AK47" i="27"/>
  <c r="AC47" i="27"/>
  <c r="U47" i="27"/>
  <c r="M47" i="27"/>
  <c r="AK143" i="27"/>
  <c r="AC143" i="27"/>
  <c r="U143" i="27"/>
  <c r="M143" i="27"/>
  <c r="AK139" i="27"/>
  <c r="AC139" i="27"/>
  <c r="U139" i="27"/>
  <c r="M139" i="27"/>
  <c r="AK129" i="27"/>
  <c r="AC129" i="27"/>
  <c r="U129" i="27"/>
  <c r="M129" i="27"/>
  <c r="AK120" i="27"/>
  <c r="AC120" i="27"/>
  <c r="U120" i="27"/>
  <c r="M120" i="27"/>
  <c r="AK38" i="27"/>
  <c r="AC38" i="27"/>
  <c r="U38" i="27"/>
  <c r="M38" i="27"/>
  <c r="AK108" i="27"/>
  <c r="AC108" i="27"/>
  <c r="U108" i="27"/>
  <c r="M108" i="27"/>
  <c r="AK89" i="27"/>
  <c r="AC89" i="27"/>
  <c r="U89" i="27"/>
  <c r="M89" i="27"/>
  <c r="AK52" i="27"/>
  <c r="AC52" i="27"/>
  <c r="U52" i="27"/>
  <c r="M52" i="27"/>
  <c r="AK72" i="27"/>
  <c r="AC72" i="27"/>
  <c r="U72" i="27"/>
  <c r="M72" i="27"/>
  <c r="AK69" i="27"/>
  <c r="AC69" i="27"/>
  <c r="U69" i="27"/>
  <c r="M69" i="27"/>
  <c r="AK39" i="27"/>
  <c r="AC39" i="27"/>
  <c r="U39" i="27"/>
  <c r="M39" i="27"/>
  <c r="AK42" i="27"/>
  <c r="AC42" i="27"/>
  <c r="U42" i="27"/>
  <c r="M42" i="27"/>
  <c r="AK114" i="27"/>
  <c r="AC114" i="27"/>
  <c r="U114" i="27"/>
  <c r="M114" i="27"/>
  <c r="AK221" i="27"/>
  <c r="AC221" i="27"/>
  <c r="U221" i="27"/>
  <c r="M221" i="27"/>
  <c r="AK220" i="27"/>
  <c r="AC220" i="27"/>
  <c r="U220" i="27"/>
  <c r="M220" i="27"/>
  <c r="AK219" i="27"/>
  <c r="AC219" i="27"/>
  <c r="U219" i="27"/>
  <c r="M219" i="27"/>
  <c r="AK218" i="27"/>
  <c r="AC218" i="27"/>
  <c r="U218" i="27"/>
  <c r="M218" i="27"/>
  <c r="AK217" i="27"/>
  <c r="AC217" i="27"/>
  <c r="U217" i="27"/>
  <c r="M217" i="27"/>
  <c r="AK216" i="27"/>
  <c r="AC216" i="27"/>
  <c r="U216" i="27"/>
  <c r="M216" i="27"/>
  <c r="AK215" i="27"/>
  <c r="AC215" i="27"/>
  <c r="U215" i="27"/>
  <c r="M215" i="27"/>
  <c r="AK214" i="27"/>
  <c r="AC214" i="27"/>
  <c r="U214" i="27"/>
  <c r="M214" i="27"/>
  <c r="AK213" i="27"/>
  <c r="AC213" i="27"/>
  <c r="U213" i="27"/>
  <c r="M213" i="27"/>
  <c r="AK212" i="27"/>
  <c r="AC212" i="27"/>
  <c r="U212" i="27"/>
  <c r="M212" i="27"/>
  <c r="AK211" i="27"/>
  <c r="AC211" i="27"/>
  <c r="U211" i="27"/>
  <c r="M211" i="27"/>
  <c r="AK210" i="27"/>
  <c r="AC210" i="27"/>
  <c r="U210" i="27"/>
  <c r="M210" i="27"/>
  <c r="AK209" i="27"/>
  <c r="AC209" i="27"/>
  <c r="U209" i="27"/>
  <c r="M209" i="27"/>
  <c r="AK208" i="27"/>
  <c r="AC208" i="27"/>
  <c r="U208" i="27"/>
  <c r="M208" i="27"/>
  <c r="AK158" i="27"/>
  <c r="AC158" i="27"/>
  <c r="U158" i="27"/>
  <c r="M158" i="27"/>
  <c r="AK93" i="27"/>
  <c r="AC93" i="27"/>
  <c r="U93" i="27"/>
  <c r="M93" i="27"/>
  <c r="AK136" i="27"/>
  <c r="AC136" i="27"/>
  <c r="U136" i="27"/>
  <c r="M136" i="27"/>
  <c r="AK106" i="27"/>
  <c r="AC106" i="27"/>
  <c r="U106" i="27"/>
  <c r="M106" i="27"/>
  <c r="AK140" i="27"/>
  <c r="AC140" i="27"/>
  <c r="U140" i="27"/>
  <c r="M140" i="27"/>
  <c r="AK91" i="27"/>
  <c r="AC91" i="27"/>
  <c r="U91" i="27"/>
  <c r="M91" i="27"/>
  <c r="AK134" i="27"/>
  <c r="AC134" i="27"/>
  <c r="U134" i="27"/>
  <c r="M134" i="27"/>
  <c r="AK80" i="27"/>
  <c r="AC80" i="27"/>
  <c r="U80" i="27"/>
  <c r="M80" i="27"/>
  <c r="AK121" i="27"/>
  <c r="AC121" i="27"/>
  <c r="U121" i="27"/>
  <c r="M121" i="27"/>
  <c r="AK34" i="27"/>
  <c r="AC34" i="27"/>
  <c r="U34" i="27"/>
  <c r="M34" i="27"/>
  <c r="AK96" i="27"/>
  <c r="AC96" i="27"/>
  <c r="U96" i="27"/>
  <c r="M96" i="27"/>
  <c r="AK105" i="27"/>
  <c r="AC105" i="27"/>
  <c r="U105" i="27"/>
  <c r="M105" i="27"/>
  <c r="AK73" i="27"/>
  <c r="AC73" i="27"/>
  <c r="U73" i="27"/>
  <c r="M73" i="27"/>
  <c r="AK76" i="27"/>
  <c r="AC76" i="27"/>
  <c r="U76" i="27"/>
  <c r="M76" i="27"/>
  <c r="AK36" i="27"/>
  <c r="AC36" i="27"/>
  <c r="U36" i="27"/>
  <c r="M36" i="27"/>
  <c r="AK66" i="27"/>
  <c r="AC66" i="27"/>
  <c r="U66" i="27"/>
  <c r="M66" i="27"/>
  <c r="AK32" i="27"/>
  <c r="AC32" i="27"/>
  <c r="U32" i="27"/>
  <c r="M32" i="27"/>
  <c r="AK65" i="27"/>
  <c r="AC65" i="27"/>
  <c r="U65" i="27"/>
  <c r="M65" i="27"/>
  <c r="AK79" i="27"/>
  <c r="AC79" i="27"/>
  <c r="U79" i="27"/>
  <c r="M79" i="27"/>
  <c r="AK207" i="27"/>
  <c r="AC207" i="27"/>
  <c r="U207" i="27"/>
  <c r="M207" i="27"/>
  <c r="AK206" i="27"/>
  <c r="AC206" i="27"/>
  <c r="U206" i="27"/>
  <c r="M206" i="27"/>
  <c r="AK205" i="27"/>
  <c r="AC205" i="27"/>
  <c r="U205" i="27"/>
  <c r="M205" i="27"/>
  <c r="AK204" i="27"/>
  <c r="AC204" i="27"/>
  <c r="U204" i="27"/>
  <c r="M204" i="27"/>
  <c r="AK203" i="27"/>
  <c r="AC203" i="27"/>
  <c r="U203" i="27"/>
  <c r="M203" i="27"/>
  <c r="AK202" i="27"/>
  <c r="AC202" i="27"/>
  <c r="U202" i="27"/>
  <c r="M202" i="27"/>
  <c r="AK201" i="27"/>
  <c r="AC201" i="27"/>
  <c r="U201" i="27"/>
  <c r="M201" i="27"/>
  <c r="AK200" i="27"/>
  <c r="AC200" i="27"/>
  <c r="U200" i="27"/>
  <c r="M200" i="27"/>
  <c r="AK199" i="27"/>
  <c r="AC199" i="27"/>
  <c r="U199" i="27"/>
  <c r="M199" i="27"/>
  <c r="AK198" i="27"/>
  <c r="AC198" i="27"/>
  <c r="U198" i="27"/>
  <c r="M198" i="27"/>
  <c r="AK197" i="27"/>
  <c r="AC197" i="27"/>
  <c r="U197" i="27"/>
  <c r="M197" i="27"/>
  <c r="AK196" i="27"/>
  <c r="AC196" i="27"/>
  <c r="U196" i="27"/>
  <c r="M196" i="27"/>
  <c r="AK195" i="27"/>
  <c r="AC195" i="27"/>
  <c r="U195" i="27"/>
  <c r="M195" i="27"/>
  <c r="AK63" i="27"/>
  <c r="AC63" i="27"/>
  <c r="U63" i="27"/>
  <c r="M63" i="27"/>
  <c r="AK55" i="27"/>
  <c r="AC55" i="27"/>
  <c r="U55" i="27"/>
  <c r="M55" i="27"/>
  <c r="AK145" i="27"/>
  <c r="AC145" i="27"/>
  <c r="U145" i="27"/>
  <c r="M145" i="27"/>
  <c r="AK176" i="27"/>
  <c r="AC176" i="27"/>
  <c r="U176" i="27"/>
  <c r="M176" i="27"/>
  <c r="AK102" i="27"/>
  <c r="AC102" i="27"/>
  <c r="U102" i="27"/>
  <c r="M102" i="27"/>
  <c r="AK83" i="27"/>
  <c r="AC83" i="27"/>
  <c r="U83" i="27"/>
  <c r="M83" i="27"/>
  <c r="AK124" i="27"/>
  <c r="AC124" i="27"/>
  <c r="U124" i="27"/>
  <c r="M124" i="27"/>
  <c r="AK144" i="27"/>
  <c r="AC144" i="27"/>
  <c r="U144" i="27"/>
  <c r="M144" i="27"/>
  <c r="AK179" i="27"/>
  <c r="AC179" i="27"/>
  <c r="U179" i="27"/>
  <c r="M179" i="27"/>
  <c r="AK49" i="27"/>
  <c r="AC49" i="27"/>
  <c r="U49" i="27"/>
  <c r="M49" i="27"/>
  <c r="AK20" i="27"/>
  <c r="AC20" i="27"/>
  <c r="U20" i="27"/>
  <c r="M20" i="27"/>
  <c r="AK40" i="27"/>
  <c r="AC40" i="27"/>
  <c r="U40" i="27"/>
  <c r="M40" i="27"/>
  <c r="AK19" i="27"/>
  <c r="AC19" i="27"/>
  <c r="U19" i="27"/>
  <c r="M19" i="27"/>
  <c r="AK23" i="27"/>
  <c r="AC23" i="27"/>
  <c r="U23" i="27"/>
  <c r="M23" i="27"/>
  <c r="AK50" i="27"/>
  <c r="AC50" i="27"/>
  <c r="U50" i="27"/>
  <c r="M50" i="27"/>
  <c r="AK17" i="27"/>
  <c r="AC17" i="27"/>
  <c r="U17" i="27"/>
  <c r="M17" i="27"/>
  <c r="AK54" i="27"/>
  <c r="AC54" i="27"/>
  <c r="U54" i="27"/>
  <c r="M54" i="27"/>
  <c r="AK6" i="27"/>
  <c r="AC6" i="27"/>
  <c r="U6" i="27"/>
  <c r="M6" i="27"/>
  <c r="AK9" i="27"/>
  <c r="AC9" i="27"/>
  <c r="U9" i="27"/>
  <c r="M9" i="27"/>
  <c r="AK5" i="27"/>
  <c r="AC5" i="27"/>
  <c r="U5" i="27"/>
  <c r="M5" i="27"/>
  <c r="AA118" i="1"/>
  <c r="AB118" i="1"/>
  <c r="AC118" i="1"/>
  <c r="AD118" i="1"/>
  <c r="AA55" i="1"/>
  <c r="AB55" i="1"/>
  <c r="AC55" i="1"/>
  <c r="AD55" i="1"/>
  <c r="AA46" i="1"/>
  <c r="AB46" i="1"/>
  <c r="AC46" i="1"/>
  <c r="AD46" i="1"/>
  <c r="AA113" i="3"/>
  <c r="AB113" i="3"/>
  <c r="AC113" i="3"/>
  <c r="AD113" i="3"/>
  <c r="AA75" i="3"/>
  <c r="AB75" i="3"/>
  <c r="AC75" i="3"/>
  <c r="AD75" i="3"/>
  <c r="AK467" i="5"/>
  <c r="AS467" i="5"/>
  <c r="BA467" i="5"/>
  <c r="BI467" i="5"/>
  <c r="AK468" i="5"/>
  <c r="AS468" i="5"/>
  <c r="BA468" i="5"/>
  <c r="BI468" i="5"/>
  <c r="BJ468" i="5"/>
  <c r="BJ467" i="5"/>
  <c r="BI298" i="5"/>
  <c r="BI299" i="5"/>
  <c r="AS298" i="5"/>
  <c r="AS299" i="5"/>
  <c r="BA298" i="5"/>
  <c r="BA299" i="5"/>
  <c r="U299" i="5"/>
  <c r="AC298" i="5"/>
  <c r="AC299" i="5"/>
  <c r="AK298" i="5"/>
  <c r="AK299" i="5"/>
  <c r="O10" i="33"/>
  <c r="N10" i="33"/>
  <c r="M10" i="33"/>
  <c r="L10" i="33"/>
  <c r="K10" i="33"/>
  <c r="O6" i="33"/>
  <c r="N6" i="33"/>
  <c r="M6" i="33"/>
  <c r="L6" i="33"/>
  <c r="K6" i="33"/>
  <c r="O11" i="33"/>
  <c r="N11" i="33"/>
  <c r="M11" i="33"/>
  <c r="L11" i="33"/>
  <c r="K11" i="33"/>
  <c r="O7" i="33"/>
  <c r="N7" i="33"/>
  <c r="M7" i="33"/>
  <c r="L7" i="33"/>
  <c r="K7" i="33"/>
  <c r="O9" i="33"/>
  <c r="N9" i="33"/>
  <c r="M9" i="33"/>
  <c r="L9" i="33"/>
  <c r="K9" i="33"/>
  <c r="O8" i="33"/>
  <c r="N8" i="33"/>
  <c r="M8" i="33"/>
  <c r="L8" i="33"/>
  <c r="K8" i="33"/>
  <c r="C12" i="33"/>
  <c r="F13" i="33"/>
  <c r="E13" i="33"/>
  <c r="D13" i="33"/>
  <c r="C13" i="33"/>
  <c r="B13" i="33"/>
  <c r="F11" i="33"/>
  <c r="E11" i="33"/>
  <c r="D11" i="33"/>
  <c r="C11" i="33"/>
  <c r="B11" i="33"/>
  <c r="F10" i="33"/>
  <c r="E10" i="33"/>
  <c r="D10" i="33"/>
  <c r="C10" i="33"/>
  <c r="B10" i="33"/>
  <c r="F6" i="33"/>
  <c r="E6" i="33"/>
  <c r="D6" i="33"/>
  <c r="C6" i="33"/>
  <c r="B6" i="33"/>
  <c r="F8" i="33"/>
  <c r="E8" i="33"/>
  <c r="D8" i="33"/>
  <c r="C8" i="33"/>
  <c r="B8" i="33"/>
  <c r="F7" i="33"/>
  <c r="E7" i="33"/>
  <c r="D7" i="33"/>
  <c r="C7" i="33"/>
  <c r="B7" i="33"/>
  <c r="F12" i="33"/>
  <c r="E12" i="33"/>
  <c r="D12" i="33"/>
  <c r="B12" i="33"/>
  <c r="F9" i="33"/>
  <c r="E9" i="33"/>
  <c r="D9" i="33"/>
  <c r="C9" i="33"/>
  <c r="B9" i="33"/>
  <c r="AA19" i="24"/>
  <c r="AB19" i="24"/>
  <c r="AC19" i="24"/>
  <c r="AD19" i="24"/>
  <c r="AA18" i="24"/>
  <c r="AB18" i="24"/>
  <c r="AC18" i="24"/>
  <c r="AD18" i="24"/>
  <c r="AA54" i="24"/>
  <c r="AB54" i="24"/>
  <c r="AC54" i="24"/>
  <c r="AD54" i="24"/>
  <c r="AA49" i="24"/>
  <c r="AB49" i="24"/>
  <c r="AC49" i="24"/>
  <c r="AD49" i="24"/>
  <c r="AA65" i="24"/>
  <c r="AB65" i="24"/>
  <c r="AC65" i="24"/>
  <c r="AD65" i="24"/>
  <c r="AA47" i="24"/>
  <c r="AB47" i="24"/>
  <c r="AC47" i="24"/>
  <c r="AD47" i="24"/>
  <c r="AA78" i="24"/>
  <c r="AB78" i="24"/>
  <c r="AC78" i="24"/>
  <c r="AD78" i="24"/>
  <c r="AA85" i="24"/>
  <c r="AB85" i="24"/>
  <c r="AC85" i="24"/>
  <c r="AD85" i="24"/>
  <c r="AO28" i="30"/>
  <c r="AP28" i="30"/>
  <c r="AQ28" i="30"/>
  <c r="AR28" i="30"/>
  <c r="AS28" i="30"/>
  <c r="AV28" i="30"/>
  <c r="AU28" i="30"/>
  <c r="AO24" i="30"/>
  <c r="AP24" i="30"/>
  <c r="AQ24" i="30"/>
  <c r="AR24" i="30"/>
  <c r="AS24" i="30"/>
  <c r="AV24" i="30"/>
  <c r="AU24" i="30"/>
  <c r="AO18" i="30"/>
  <c r="AP18" i="30"/>
  <c r="AQ18" i="30"/>
  <c r="AR18" i="30"/>
  <c r="AS18" i="30"/>
  <c r="AV18" i="30"/>
  <c r="AU18" i="30"/>
  <c r="AO41" i="30"/>
  <c r="AP41" i="30"/>
  <c r="AT41" i="30"/>
  <c r="AQ41" i="30"/>
  <c r="AR41" i="30"/>
  <c r="AS41" i="30"/>
  <c r="AV41" i="30"/>
  <c r="AU41" i="30"/>
  <c r="AT28" i="30"/>
  <c r="AT18" i="30"/>
  <c r="AT24" i="30"/>
  <c r="AW41" i="30"/>
  <c r="AW18" i="30"/>
  <c r="AW24" i="30"/>
  <c r="AW28" i="30"/>
  <c r="AA82" i="1"/>
  <c r="AB82" i="1"/>
  <c r="AD82" i="1"/>
  <c r="AC82" i="1"/>
  <c r="AA83" i="1"/>
  <c r="AB83" i="1"/>
  <c r="AD83" i="1"/>
  <c r="AC83" i="1"/>
  <c r="AA84" i="1"/>
  <c r="AB84" i="1"/>
  <c r="AD84" i="1"/>
  <c r="AC84" i="1"/>
  <c r="AA85" i="1"/>
  <c r="AB85" i="1"/>
  <c r="AD85" i="1"/>
  <c r="AC85" i="1"/>
  <c r="AA72" i="3"/>
  <c r="AB72" i="3"/>
  <c r="AD72" i="3"/>
  <c r="AC72" i="3"/>
  <c r="AA73" i="3"/>
  <c r="AB73" i="3"/>
  <c r="AC73" i="3"/>
  <c r="AD73" i="3"/>
  <c r="AC23" i="25"/>
  <c r="AB23" i="25"/>
  <c r="AA23" i="25"/>
  <c r="AC35" i="25"/>
  <c r="AB35" i="25"/>
  <c r="AA35" i="25"/>
  <c r="AC16" i="25"/>
  <c r="AB16" i="25"/>
  <c r="AA16" i="25"/>
  <c r="AC24" i="25"/>
  <c r="AB24" i="25"/>
  <c r="AA24" i="25"/>
  <c r="AD23" i="25"/>
  <c r="AD16" i="25"/>
  <c r="AD24" i="25"/>
  <c r="AD35" i="25"/>
  <c r="P11" i="33"/>
  <c r="P10" i="33"/>
  <c r="P7" i="33"/>
  <c r="P9" i="33"/>
  <c r="P8" i="33"/>
  <c r="P6" i="33"/>
  <c r="AA51" i="1"/>
  <c r="AB51" i="1"/>
  <c r="AD51" i="1"/>
  <c r="AC51" i="1"/>
  <c r="AA52" i="1"/>
  <c r="AB52" i="1"/>
  <c r="AD52" i="1"/>
  <c r="AC52" i="1"/>
  <c r="AA53" i="1"/>
  <c r="AB53" i="1"/>
  <c r="AC53" i="1"/>
  <c r="AD53" i="1"/>
  <c r="AA47" i="1"/>
  <c r="AB47" i="1"/>
  <c r="AD47" i="1"/>
  <c r="AC47" i="1"/>
  <c r="AA48" i="1"/>
  <c r="AB48" i="1"/>
  <c r="AC48" i="1"/>
  <c r="AD48" i="1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BJ299" i="5"/>
  <c r="U298" i="5"/>
  <c r="M30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334" i="5"/>
  <c r="BJ298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AA63" i="24"/>
  <c r="AB63" i="24"/>
  <c r="AC63" i="24"/>
  <c r="AA26" i="24"/>
  <c r="AB26" i="24"/>
  <c r="AC26" i="24"/>
  <c r="AA20" i="24"/>
  <c r="AB20" i="24"/>
  <c r="AC20" i="24"/>
  <c r="AA48" i="24"/>
  <c r="AB48" i="24"/>
  <c r="AC48" i="24"/>
  <c r="AA66" i="24"/>
  <c r="AB66" i="24"/>
  <c r="AC66" i="24"/>
  <c r="AA69" i="24"/>
  <c r="AB69" i="24"/>
  <c r="AC69" i="24"/>
  <c r="AA71" i="24"/>
  <c r="AB71" i="24"/>
  <c r="AC71" i="24"/>
  <c r="AA22" i="24"/>
  <c r="AB22" i="24"/>
  <c r="AC22" i="24"/>
  <c r="AA33" i="24"/>
  <c r="AB33" i="24"/>
  <c r="AC33" i="24"/>
  <c r="AA61" i="24"/>
  <c r="AB61" i="24"/>
  <c r="AC61" i="24"/>
  <c r="AA40" i="24"/>
  <c r="AB40" i="24"/>
  <c r="AC40" i="24"/>
  <c r="AA45" i="24"/>
  <c r="AB45" i="24"/>
  <c r="AC45" i="24"/>
  <c r="AA46" i="24"/>
  <c r="AB46" i="24"/>
  <c r="AC46" i="24"/>
  <c r="AA42" i="24"/>
  <c r="AB42" i="24"/>
  <c r="AC42" i="24"/>
  <c r="AA50" i="24"/>
  <c r="AB50" i="24"/>
  <c r="AC50" i="24"/>
  <c r="AA16" i="24"/>
  <c r="AB16" i="24"/>
  <c r="AC16" i="24"/>
  <c r="AA15" i="24"/>
  <c r="AB15" i="24"/>
  <c r="AC15" i="24"/>
  <c r="AA37" i="24"/>
  <c r="AB37" i="24"/>
  <c r="AC37" i="24"/>
  <c r="AA23" i="24"/>
  <c r="AB23" i="24"/>
  <c r="AC23" i="24"/>
  <c r="AA9" i="24"/>
  <c r="AB9" i="24"/>
  <c r="AC9" i="24"/>
  <c r="AA56" i="24"/>
  <c r="AB56" i="24"/>
  <c r="AC56" i="24"/>
  <c r="AA62" i="24"/>
  <c r="AB62" i="24"/>
  <c r="AC62" i="24"/>
  <c r="AA31" i="24"/>
  <c r="AB31" i="24"/>
  <c r="AC31" i="24"/>
  <c r="AA21" i="24"/>
  <c r="AB21" i="24"/>
  <c r="AC21" i="24"/>
  <c r="AA55" i="24"/>
  <c r="AB55" i="24"/>
  <c r="AC55" i="24"/>
  <c r="AA41" i="24"/>
  <c r="AB41" i="24"/>
  <c r="AC41" i="24"/>
  <c r="AA38" i="24"/>
  <c r="AB38" i="24"/>
  <c r="AC38" i="24"/>
  <c r="AA11" i="24"/>
  <c r="AB11" i="24"/>
  <c r="AC11" i="24"/>
  <c r="AA17" i="24"/>
  <c r="AB17" i="24"/>
  <c r="AC17" i="24"/>
  <c r="AA25" i="24"/>
  <c r="AB25" i="24"/>
  <c r="AC25" i="24"/>
  <c r="AA73" i="24"/>
  <c r="AB73" i="24"/>
  <c r="AC73" i="24"/>
  <c r="AA74" i="24"/>
  <c r="AB74" i="24"/>
  <c r="AC74" i="24"/>
  <c r="AA75" i="24"/>
  <c r="AB75" i="24"/>
  <c r="AC75" i="24"/>
  <c r="AA76" i="24"/>
  <c r="AB76" i="24"/>
  <c r="AC76" i="24"/>
  <c r="AA35" i="24"/>
  <c r="AB35" i="24"/>
  <c r="AC35" i="24"/>
  <c r="AD35" i="24"/>
  <c r="AD76" i="24"/>
  <c r="AD25" i="24"/>
  <c r="AD41" i="24"/>
  <c r="AD31" i="24"/>
  <c r="AD23" i="24"/>
  <c r="AD16" i="24"/>
  <c r="AD45" i="24"/>
  <c r="AD69" i="24"/>
  <c r="AD56" i="24"/>
  <c r="AD15" i="24"/>
  <c r="AD42" i="24"/>
  <c r="AD61" i="24"/>
  <c r="AD22" i="24"/>
  <c r="AD48" i="24"/>
  <c r="AD63" i="24"/>
  <c r="AD74" i="24"/>
  <c r="AD11" i="24"/>
  <c r="AD73" i="24"/>
  <c r="AD38" i="24"/>
  <c r="AD21" i="24"/>
  <c r="AD9" i="24"/>
  <c r="AD46" i="24"/>
  <c r="AD71" i="24"/>
  <c r="AD20" i="24"/>
  <c r="AD55" i="24"/>
  <c r="AD75" i="24"/>
  <c r="AD17" i="24"/>
  <c r="AD62" i="24"/>
  <c r="AD37" i="24"/>
  <c r="AD50" i="24"/>
  <c r="AD40" i="24"/>
  <c r="AD33" i="24"/>
  <c r="AD66" i="24"/>
  <c r="AD26" i="24"/>
  <c r="G8" i="33"/>
  <c r="G7" i="33"/>
  <c r="G12" i="33"/>
  <c r="G13" i="33"/>
  <c r="G6" i="33"/>
  <c r="G9" i="33"/>
  <c r="AA77" i="3"/>
  <c r="AB77" i="3"/>
  <c r="AC77" i="3"/>
  <c r="AA78" i="3"/>
  <c r="AB78" i="3"/>
  <c r="AD78" i="3"/>
  <c r="AC78" i="3"/>
  <c r="AA79" i="3"/>
  <c r="AB79" i="3"/>
  <c r="AC79" i="3"/>
  <c r="AA80" i="3"/>
  <c r="AB80" i="3"/>
  <c r="AC80" i="3"/>
  <c r="AA81" i="3"/>
  <c r="AB81" i="3"/>
  <c r="AC81" i="3"/>
  <c r="AA82" i="3"/>
  <c r="AB82" i="3"/>
  <c r="AD82" i="3"/>
  <c r="AC82" i="3"/>
  <c r="AA83" i="3"/>
  <c r="AB83" i="3"/>
  <c r="AC83" i="3"/>
  <c r="AA84" i="3"/>
  <c r="AB84" i="3"/>
  <c r="AC84" i="3"/>
  <c r="AA85" i="3"/>
  <c r="AB85" i="3"/>
  <c r="AC85" i="3"/>
  <c r="AA86" i="3"/>
  <c r="AB86" i="3"/>
  <c r="AD86" i="3"/>
  <c r="AC86" i="3"/>
  <c r="AD85" i="3"/>
  <c r="AD81" i="3"/>
  <c r="AD83" i="3"/>
  <c r="AD79" i="3"/>
  <c r="AD77" i="3"/>
  <c r="AD84" i="3"/>
  <c r="AD80" i="3"/>
  <c r="G10" i="33"/>
  <c r="G11" i="33"/>
  <c r="BJ127" i="26"/>
  <c r="AA137" i="1"/>
  <c r="AB137" i="1"/>
  <c r="AC137" i="1"/>
  <c r="AA138" i="1"/>
  <c r="AB138" i="1"/>
  <c r="AC138" i="1"/>
  <c r="AA139" i="1"/>
  <c r="AB139" i="1"/>
  <c r="AC139" i="1"/>
  <c r="AA140" i="1"/>
  <c r="AB140" i="1"/>
  <c r="AC140" i="1"/>
  <c r="AA141" i="1"/>
  <c r="AB141" i="1"/>
  <c r="AC141" i="1"/>
  <c r="AA142" i="1"/>
  <c r="AB142" i="1"/>
  <c r="AC142" i="1"/>
  <c r="AA143" i="1"/>
  <c r="AB143" i="1"/>
  <c r="AC143" i="1"/>
  <c r="AA144" i="1"/>
  <c r="AB144" i="1"/>
  <c r="AC144" i="1"/>
  <c r="AA145" i="1"/>
  <c r="AB145" i="1"/>
  <c r="AC145" i="1"/>
  <c r="AA146" i="1"/>
  <c r="AB146" i="1"/>
  <c r="AC146" i="1"/>
  <c r="AA147" i="1"/>
  <c r="AB147" i="1"/>
  <c r="AC147" i="1"/>
  <c r="AA148" i="1"/>
  <c r="AB148" i="1"/>
  <c r="AC148" i="1"/>
  <c r="AA149" i="1"/>
  <c r="AB149" i="1"/>
  <c r="AC149" i="1"/>
  <c r="AA150" i="1"/>
  <c r="AB150" i="1"/>
  <c r="AC150" i="1"/>
  <c r="AA151" i="1"/>
  <c r="AB151" i="1"/>
  <c r="AC151" i="1"/>
  <c r="AA152" i="1"/>
  <c r="AB152" i="1"/>
  <c r="AC152" i="1"/>
  <c r="AA153" i="1"/>
  <c r="AB153" i="1"/>
  <c r="AC153" i="1"/>
  <c r="AD137" i="1"/>
  <c r="AD151" i="1"/>
  <c r="AD147" i="1"/>
  <c r="AD143" i="1"/>
  <c r="AD139" i="1"/>
  <c r="AD150" i="1"/>
  <c r="AD146" i="1"/>
  <c r="AD142" i="1"/>
  <c r="AD138" i="1"/>
  <c r="AD152" i="1"/>
  <c r="AD148" i="1"/>
  <c r="AD144" i="1"/>
  <c r="AD140" i="1"/>
  <c r="AD153" i="1"/>
  <c r="AD149" i="1"/>
  <c r="AD145" i="1"/>
  <c r="AD141" i="1"/>
  <c r="AA156" i="3"/>
  <c r="AB156" i="3"/>
  <c r="AC156" i="3"/>
  <c r="AA157" i="3"/>
  <c r="AB157" i="3"/>
  <c r="AC157" i="3"/>
  <c r="AA158" i="3"/>
  <c r="AB158" i="3"/>
  <c r="AC158" i="3"/>
  <c r="AA159" i="3"/>
  <c r="AB159" i="3"/>
  <c r="AC159" i="3"/>
  <c r="AA160" i="3"/>
  <c r="AB160" i="3"/>
  <c r="AD160" i="3"/>
  <c r="AC160" i="3"/>
  <c r="AA161" i="3"/>
  <c r="AB161" i="3"/>
  <c r="AC161" i="3"/>
  <c r="AA162" i="3"/>
  <c r="AB162" i="3"/>
  <c r="AC162" i="3"/>
  <c r="AA163" i="3"/>
  <c r="AB163" i="3"/>
  <c r="AC163" i="3"/>
  <c r="AA164" i="3"/>
  <c r="AB164" i="3"/>
  <c r="AD164" i="3"/>
  <c r="AC164" i="3"/>
  <c r="AA165" i="3"/>
  <c r="AB165" i="3"/>
  <c r="AC165" i="3"/>
  <c r="AA166" i="3"/>
  <c r="AB166" i="3"/>
  <c r="AC166" i="3"/>
  <c r="AA167" i="3"/>
  <c r="AB167" i="3"/>
  <c r="AC167" i="3"/>
  <c r="AA168" i="3"/>
  <c r="AB168" i="3"/>
  <c r="AD168" i="3"/>
  <c r="AC168" i="3"/>
  <c r="AA169" i="3"/>
  <c r="AB169" i="3"/>
  <c r="AC169" i="3"/>
  <c r="AA170" i="3"/>
  <c r="AB170" i="3"/>
  <c r="AC170" i="3"/>
  <c r="AA171" i="3"/>
  <c r="AB171" i="3"/>
  <c r="AC171" i="3"/>
  <c r="AA172" i="3"/>
  <c r="AB172" i="3"/>
  <c r="AD172" i="3"/>
  <c r="AC172" i="3"/>
  <c r="AA173" i="3"/>
  <c r="AB173" i="3"/>
  <c r="AC173" i="3"/>
  <c r="AA174" i="3"/>
  <c r="AB174" i="3"/>
  <c r="AC174" i="3"/>
  <c r="AA175" i="3"/>
  <c r="AB175" i="3"/>
  <c r="AC175" i="3"/>
  <c r="AA176" i="3"/>
  <c r="AB176" i="3"/>
  <c r="AD176" i="3"/>
  <c r="AC176" i="3"/>
  <c r="AA177" i="3"/>
  <c r="AB177" i="3"/>
  <c r="AC177" i="3"/>
  <c r="AA178" i="3"/>
  <c r="AB178" i="3"/>
  <c r="AC178" i="3"/>
  <c r="AA179" i="3"/>
  <c r="AB179" i="3"/>
  <c r="AC179" i="3"/>
  <c r="AA180" i="3"/>
  <c r="AB180" i="3"/>
  <c r="AD180" i="3"/>
  <c r="AC180" i="3"/>
  <c r="AA181" i="3"/>
  <c r="AB181" i="3"/>
  <c r="AC181" i="3"/>
  <c r="AA182" i="3"/>
  <c r="AB182" i="3"/>
  <c r="AC182" i="3"/>
  <c r="AA183" i="3"/>
  <c r="AB183" i="3"/>
  <c r="AC183" i="3"/>
  <c r="AA184" i="3"/>
  <c r="AB184" i="3"/>
  <c r="AD184" i="3"/>
  <c r="AC184" i="3"/>
  <c r="AA185" i="3"/>
  <c r="AB185" i="3"/>
  <c r="AC185" i="3"/>
  <c r="AA186" i="3"/>
  <c r="AB186" i="3"/>
  <c r="AC186" i="3"/>
  <c r="AA187" i="3"/>
  <c r="AB187" i="3"/>
  <c r="AC187" i="3"/>
  <c r="AA188" i="3"/>
  <c r="AB188" i="3"/>
  <c r="AD188" i="3"/>
  <c r="AC188" i="3"/>
  <c r="AA189" i="3"/>
  <c r="AB189" i="3"/>
  <c r="AC189" i="3"/>
  <c r="AA190" i="3"/>
  <c r="AB190" i="3"/>
  <c r="AC190" i="3"/>
  <c r="AA191" i="3"/>
  <c r="AB191" i="3"/>
  <c r="AC191" i="3"/>
  <c r="AA192" i="3"/>
  <c r="AB192" i="3"/>
  <c r="AD192" i="3"/>
  <c r="AC192" i="3"/>
  <c r="AA193" i="3"/>
  <c r="AB193" i="3"/>
  <c r="AC193" i="3"/>
  <c r="AA194" i="3"/>
  <c r="AB194" i="3"/>
  <c r="AC194" i="3"/>
  <c r="M405" i="5"/>
  <c r="U405" i="5"/>
  <c r="AC405" i="5"/>
  <c r="AK405" i="5"/>
  <c r="AS405" i="5"/>
  <c r="BA405" i="5"/>
  <c r="BI405" i="5"/>
  <c r="M406" i="5"/>
  <c r="U406" i="5"/>
  <c r="AC406" i="5"/>
  <c r="AK406" i="5"/>
  <c r="AS406" i="5"/>
  <c r="BA406" i="5"/>
  <c r="BI406" i="5"/>
  <c r="M407" i="5"/>
  <c r="U407" i="5"/>
  <c r="AC407" i="5"/>
  <c r="AK407" i="5"/>
  <c r="AS407" i="5"/>
  <c r="BA407" i="5"/>
  <c r="BI407" i="5"/>
  <c r="M408" i="5"/>
  <c r="U408" i="5"/>
  <c r="AC408" i="5"/>
  <c r="AK408" i="5"/>
  <c r="AS408" i="5"/>
  <c r="BA408" i="5"/>
  <c r="BI408" i="5"/>
  <c r="M409" i="5"/>
  <c r="U409" i="5"/>
  <c r="AC409" i="5"/>
  <c r="AK409" i="5"/>
  <c r="AS409" i="5"/>
  <c r="BA409" i="5"/>
  <c r="BI409" i="5"/>
  <c r="M410" i="5"/>
  <c r="U410" i="5"/>
  <c r="AC410" i="5"/>
  <c r="AK410" i="5"/>
  <c r="AS410" i="5"/>
  <c r="BA410" i="5"/>
  <c r="BI410" i="5"/>
  <c r="M411" i="5"/>
  <c r="U411" i="5"/>
  <c r="AC411" i="5"/>
  <c r="AK411" i="5"/>
  <c r="AS411" i="5"/>
  <c r="BA411" i="5"/>
  <c r="BI411" i="5"/>
  <c r="M412" i="5"/>
  <c r="U412" i="5"/>
  <c r="AC412" i="5"/>
  <c r="AK412" i="5"/>
  <c r="AS412" i="5"/>
  <c r="BA412" i="5"/>
  <c r="BI412" i="5"/>
  <c r="M413" i="5"/>
  <c r="U413" i="5"/>
  <c r="AC413" i="5"/>
  <c r="AK413" i="5"/>
  <c r="AS413" i="5"/>
  <c r="BA413" i="5"/>
  <c r="BI413" i="5"/>
  <c r="M414" i="5"/>
  <c r="U414" i="5"/>
  <c r="AC414" i="5"/>
  <c r="AK414" i="5"/>
  <c r="AS414" i="5"/>
  <c r="BA414" i="5"/>
  <c r="BI414" i="5"/>
  <c r="M415" i="5"/>
  <c r="U415" i="5"/>
  <c r="AC415" i="5"/>
  <c r="AK415" i="5"/>
  <c r="AS415" i="5"/>
  <c r="BA415" i="5"/>
  <c r="BI415" i="5"/>
  <c r="M416" i="5"/>
  <c r="U416" i="5"/>
  <c r="AC416" i="5"/>
  <c r="AK416" i="5"/>
  <c r="AS416" i="5"/>
  <c r="BA416" i="5"/>
  <c r="BI416" i="5"/>
  <c r="M417" i="5"/>
  <c r="U417" i="5"/>
  <c r="AC417" i="5"/>
  <c r="AK417" i="5"/>
  <c r="AS417" i="5"/>
  <c r="BA417" i="5"/>
  <c r="BI417" i="5"/>
  <c r="M418" i="5"/>
  <c r="U418" i="5"/>
  <c r="AC418" i="5"/>
  <c r="AK418" i="5"/>
  <c r="AS418" i="5"/>
  <c r="BA418" i="5"/>
  <c r="BI418" i="5"/>
  <c r="M419" i="5"/>
  <c r="U419" i="5"/>
  <c r="AC419" i="5"/>
  <c r="AK419" i="5"/>
  <c r="AS419" i="5"/>
  <c r="BA419" i="5"/>
  <c r="BI419" i="5"/>
  <c r="M420" i="5"/>
  <c r="U420" i="5"/>
  <c r="AC420" i="5"/>
  <c r="AK420" i="5"/>
  <c r="AS420" i="5"/>
  <c r="BA420" i="5"/>
  <c r="BI420" i="5"/>
  <c r="M421" i="5"/>
  <c r="U421" i="5"/>
  <c r="AC421" i="5"/>
  <c r="AK421" i="5"/>
  <c r="AS421" i="5"/>
  <c r="BA421" i="5"/>
  <c r="BI421" i="5"/>
  <c r="M422" i="5"/>
  <c r="U422" i="5"/>
  <c r="AC422" i="5"/>
  <c r="AK422" i="5"/>
  <c r="AS422" i="5"/>
  <c r="BA422" i="5"/>
  <c r="BI422" i="5"/>
  <c r="M423" i="5"/>
  <c r="U423" i="5"/>
  <c r="AC423" i="5"/>
  <c r="AK423" i="5"/>
  <c r="AS423" i="5"/>
  <c r="BA423" i="5"/>
  <c r="BI423" i="5"/>
  <c r="M424" i="5"/>
  <c r="U424" i="5"/>
  <c r="AC424" i="5"/>
  <c r="AK424" i="5"/>
  <c r="AS424" i="5"/>
  <c r="BA424" i="5"/>
  <c r="BI424" i="5"/>
  <c r="M425" i="5"/>
  <c r="U425" i="5"/>
  <c r="AC425" i="5"/>
  <c r="AK425" i="5"/>
  <c r="AS425" i="5"/>
  <c r="BA425" i="5"/>
  <c r="BI425" i="5"/>
  <c r="M426" i="5"/>
  <c r="U426" i="5"/>
  <c r="AC426" i="5"/>
  <c r="AK426" i="5"/>
  <c r="AS426" i="5"/>
  <c r="BA426" i="5"/>
  <c r="BI426" i="5"/>
  <c r="M427" i="5"/>
  <c r="U427" i="5"/>
  <c r="AC427" i="5"/>
  <c r="AK427" i="5"/>
  <c r="AS427" i="5"/>
  <c r="BA427" i="5"/>
  <c r="BI427" i="5"/>
  <c r="M428" i="5"/>
  <c r="U428" i="5"/>
  <c r="AC428" i="5"/>
  <c r="AK428" i="5"/>
  <c r="AS428" i="5"/>
  <c r="BA428" i="5"/>
  <c r="BI428" i="5"/>
  <c r="M429" i="5"/>
  <c r="U429" i="5"/>
  <c r="AC429" i="5"/>
  <c r="AK429" i="5"/>
  <c r="AS429" i="5"/>
  <c r="BA429" i="5"/>
  <c r="BI429" i="5"/>
  <c r="M430" i="5"/>
  <c r="U430" i="5"/>
  <c r="AC430" i="5"/>
  <c r="AK430" i="5"/>
  <c r="AS430" i="5"/>
  <c r="BA430" i="5"/>
  <c r="BI430" i="5"/>
  <c r="M431" i="5"/>
  <c r="U431" i="5"/>
  <c r="AC431" i="5"/>
  <c r="AK431" i="5"/>
  <c r="AS431" i="5"/>
  <c r="BA431" i="5"/>
  <c r="BI431" i="5"/>
  <c r="M432" i="5"/>
  <c r="U432" i="5"/>
  <c r="AC432" i="5"/>
  <c r="AK432" i="5"/>
  <c r="AS432" i="5"/>
  <c r="BA432" i="5"/>
  <c r="BI432" i="5"/>
  <c r="M433" i="5"/>
  <c r="U433" i="5"/>
  <c r="AC433" i="5"/>
  <c r="AK433" i="5"/>
  <c r="AS433" i="5"/>
  <c r="BA433" i="5"/>
  <c r="BI433" i="5"/>
  <c r="M434" i="5"/>
  <c r="U434" i="5"/>
  <c r="AC434" i="5"/>
  <c r="AK434" i="5"/>
  <c r="AS434" i="5"/>
  <c r="BA434" i="5"/>
  <c r="BI434" i="5"/>
  <c r="M435" i="5"/>
  <c r="U435" i="5"/>
  <c r="AC435" i="5"/>
  <c r="AK435" i="5"/>
  <c r="AS435" i="5"/>
  <c r="BA435" i="5"/>
  <c r="BI435" i="5"/>
  <c r="M436" i="5"/>
  <c r="U436" i="5"/>
  <c r="AC436" i="5"/>
  <c r="AK436" i="5"/>
  <c r="AS436" i="5"/>
  <c r="BA436" i="5"/>
  <c r="BI436" i="5"/>
  <c r="M437" i="5"/>
  <c r="U437" i="5"/>
  <c r="AC437" i="5"/>
  <c r="AK437" i="5"/>
  <c r="AS437" i="5"/>
  <c r="BA437" i="5"/>
  <c r="BI437" i="5"/>
  <c r="M438" i="5"/>
  <c r="U438" i="5"/>
  <c r="AC438" i="5"/>
  <c r="AK438" i="5"/>
  <c r="AS438" i="5"/>
  <c r="BA438" i="5"/>
  <c r="BI438" i="5"/>
  <c r="M439" i="5"/>
  <c r="U439" i="5"/>
  <c r="AC439" i="5"/>
  <c r="AK439" i="5"/>
  <c r="AS439" i="5"/>
  <c r="BA439" i="5"/>
  <c r="BI439" i="5"/>
  <c r="M440" i="5"/>
  <c r="U440" i="5"/>
  <c r="AC440" i="5"/>
  <c r="AK440" i="5"/>
  <c r="AS440" i="5"/>
  <c r="BA440" i="5"/>
  <c r="BI440" i="5"/>
  <c r="M441" i="5"/>
  <c r="U441" i="5"/>
  <c r="AC441" i="5"/>
  <c r="AK441" i="5"/>
  <c r="AS441" i="5"/>
  <c r="BA441" i="5"/>
  <c r="BI441" i="5"/>
  <c r="M442" i="5"/>
  <c r="U442" i="5"/>
  <c r="AC442" i="5"/>
  <c r="AK442" i="5"/>
  <c r="AS442" i="5"/>
  <c r="BA442" i="5"/>
  <c r="BI442" i="5"/>
  <c r="M443" i="5"/>
  <c r="U443" i="5"/>
  <c r="AC443" i="5"/>
  <c r="AK443" i="5"/>
  <c r="AS443" i="5"/>
  <c r="BA443" i="5"/>
  <c r="BI443" i="5"/>
  <c r="M444" i="5"/>
  <c r="U444" i="5"/>
  <c r="AC444" i="5"/>
  <c r="AK444" i="5"/>
  <c r="AS444" i="5"/>
  <c r="BA444" i="5"/>
  <c r="BI444" i="5"/>
  <c r="M445" i="5"/>
  <c r="U445" i="5"/>
  <c r="AC445" i="5"/>
  <c r="AK445" i="5"/>
  <c r="AS445" i="5"/>
  <c r="BA445" i="5"/>
  <c r="BI445" i="5"/>
  <c r="M446" i="5"/>
  <c r="U446" i="5"/>
  <c r="AC446" i="5"/>
  <c r="AK446" i="5"/>
  <c r="AS446" i="5"/>
  <c r="BA446" i="5"/>
  <c r="BI446" i="5"/>
  <c r="M447" i="5"/>
  <c r="U447" i="5"/>
  <c r="AC447" i="5"/>
  <c r="AK447" i="5"/>
  <c r="AS447" i="5"/>
  <c r="BA447" i="5"/>
  <c r="BI447" i="5"/>
  <c r="M448" i="5"/>
  <c r="U448" i="5"/>
  <c r="AC448" i="5"/>
  <c r="AK448" i="5"/>
  <c r="AS448" i="5"/>
  <c r="BA448" i="5"/>
  <c r="BI448" i="5"/>
  <c r="M449" i="5"/>
  <c r="U449" i="5"/>
  <c r="AC449" i="5"/>
  <c r="AK449" i="5"/>
  <c r="AS449" i="5"/>
  <c r="BA449" i="5"/>
  <c r="BI449" i="5"/>
  <c r="M450" i="5"/>
  <c r="U450" i="5"/>
  <c r="AC450" i="5"/>
  <c r="AK450" i="5"/>
  <c r="AS450" i="5"/>
  <c r="BA450" i="5"/>
  <c r="BI450" i="5"/>
  <c r="M451" i="5"/>
  <c r="U451" i="5"/>
  <c r="AC451" i="5"/>
  <c r="AK451" i="5"/>
  <c r="AS451" i="5"/>
  <c r="BA451" i="5"/>
  <c r="BI451" i="5"/>
  <c r="M452" i="5"/>
  <c r="U452" i="5"/>
  <c r="AC452" i="5"/>
  <c r="AK452" i="5"/>
  <c r="AS452" i="5"/>
  <c r="BA452" i="5"/>
  <c r="BI452" i="5"/>
  <c r="M453" i="5"/>
  <c r="U453" i="5"/>
  <c r="AC453" i="5"/>
  <c r="AK453" i="5"/>
  <c r="AS453" i="5"/>
  <c r="BA453" i="5"/>
  <c r="BI453" i="5"/>
  <c r="M454" i="5"/>
  <c r="U454" i="5"/>
  <c r="AC454" i="5"/>
  <c r="AK454" i="5"/>
  <c r="AS454" i="5"/>
  <c r="BA454" i="5"/>
  <c r="BI454" i="5"/>
  <c r="M455" i="5"/>
  <c r="U455" i="5"/>
  <c r="AC455" i="5"/>
  <c r="AK455" i="5"/>
  <c r="AS455" i="5"/>
  <c r="BA455" i="5"/>
  <c r="BI455" i="5"/>
  <c r="M456" i="5"/>
  <c r="U456" i="5"/>
  <c r="AC456" i="5"/>
  <c r="AK456" i="5"/>
  <c r="AS456" i="5"/>
  <c r="BA456" i="5"/>
  <c r="BI456" i="5"/>
  <c r="M457" i="5"/>
  <c r="U457" i="5"/>
  <c r="AC457" i="5"/>
  <c r="AK457" i="5"/>
  <c r="AS457" i="5"/>
  <c r="BA457" i="5"/>
  <c r="BI457" i="5"/>
  <c r="M458" i="5"/>
  <c r="U458" i="5"/>
  <c r="AC458" i="5"/>
  <c r="AK458" i="5"/>
  <c r="AS458" i="5"/>
  <c r="BA458" i="5"/>
  <c r="BI458" i="5"/>
  <c r="M459" i="5"/>
  <c r="U459" i="5"/>
  <c r="AC459" i="5"/>
  <c r="AK459" i="5"/>
  <c r="AS459" i="5"/>
  <c r="BA459" i="5"/>
  <c r="BI459" i="5"/>
  <c r="M460" i="5"/>
  <c r="U460" i="5"/>
  <c r="AC460" i="5"/>
  <c r="AK460" i="5"/>
  <c r="AS460" i="5"/>
  <c r="BA460" i="5"/>
  <c r="BI460" i="5"/>
  <c r="M461" i="5"/>
  <c r="U461" i="5"/>
  <c r="AC461" i="5"/>
  <c r="AK461" i="5"/>
  <c r="AS461" i="5"/>
  <c r="BA461" i="5"/>
  <c r="BI461" i="5"/>
  <c r="M462" i="5"/>
  <c r="U462" i="5"/>
  <c r="AC462" i="5"/>
  <c r="AK462" i="5"/>
  <c r="AS462" i="5"/>
  <c r="BA462" i="5"/>
  <c r="BI462" i="5"/>
  <c r="M463" i="5"/>
  <c r="U463" i="5"/>
  <c r="AC463" i="5"/>
  <c r="AK463" i="5"/>
  <c r="AS463" i="5"/>
  <c r="BA463" i="5"/>
  <c r="BI463" i="5"/>
  <c r="M464" i="5"/>
  <c r="U464" i="5"/>
  <c r="AC464" i="5"/>
  <c r="AK464" i="5"/>
  <c r="AS464" i="5"/>
  <c r="BA464" i="5"/>
  <c r="BI464" i="5"/>
  <c r="M465" i="5"/>
  <c r="U465" i="5"/>
  <c r="AC465" i="5"/>
  <c r="AK465" i="5"/>
  <c r="AS465" i="5"/>
  <c r="BA465" i="5"/>
  <c r="BI465" i="5"/>
  <c r="M466" i="5"/>
  <c r="U466" i="5"/>
  <c r="AC466" i="5"/>
  <c r="AK466" i="5"/>
  <c r="AS466" i="5"/>
  <c r="BA466" i="5"/>
  <c r="BI466" i="5"/>
  <c r="AD156" i="3"/>
  <c r="AD194" i="3"/>
  <c r="AD190" i="3"/>
  <c r="AD186" i="3"/>
  <c r="AD182" i="3"/>
  <c r="AD178" i="3"/>
  <c r="AD174" i="3"/>
  <c r="AD170" i="3"/>
  <c r="AD166" i="3"/>
  <c r="AD162" i="3"/>
  <c r="AD158" i="3"/>
  <c r="AD193" i="3"/>
  <c r="AD189" i="3"/>
  <c r="AD185" i="3"/>
  <c r="AD181" i="3"/>
  <c r="AD177" i="3"/>
  <c r="AD173" i="3"/>
  <c r="AD169" i="3"/>
  <c r="AD165" i="3"/>
  <c r="AD161" i="3"/>
  <c r="AD157" i="3"/>
  <c r="BJ463" i="5"/>
  <c r="BJ459" i="5"/>
  <c r="BJ455" i="5"/>
  <c r="BJ451" i="5"/>
  <c r="BJ447" i="5"/>
  <c r="BJ443" i="5"/>
  <c r="BJ439" i="5"/>
  <c r="BJ435" i="5"/>
  <c r="BJ431" i="5"/>
  <c r="BJ427" i="5"/>
  <c r="BJ423" i="5"/>
  <c r="BJ419" i="5"/>
  <c r="BJ415" i="5"/>
  <c r="BJ411" i="5"/>
  <c r="BJ407" i="5"/>
  <c r="BJ466" i="5"/>
  <c r="BJ464" i="5"/>
  <c r="BJ460" i="5"/>
  <c r="BJ456" i="5"/>
  <c r="BJ452" i="5"/>
  <c r="BJ448" i="5"/>
  <c r="BJ444" i="5"/>
  <c r="BJ440" i="5"/>
  <c r="BJ436" i="5"/>
  <c r="BJ432" i="5"/>
  <c r="BJ428" i="5"/>
  <c r="BJ424" i="5"/>
  <c r="BJ420" i="5"/>
  <c r="BJ416" i="5"/>
  <c r="BJ412" i="5"/>
  <c r="BJ408" i="5"/>
  <c r="AD191" i="3"/>
  <c r="AD187" i="3"/>
  <c r="AD183" i="3"/>
  <c r="AD179" i="3"/>
  <c r="AD175" i="3"/>
  <c r="AD171" i="3"/>
  <c r="AD167" i="3"/>
  <c r="AD163" i="3"/>
  <c r="AD159" i="3"/>
  <c r="BJ465" i="5"/>
  <c r="BJ461" i="5"/>
  <c r="BJ457" i="5"/>
  <c r="BJ453" i="5"/>
  <c r="BJ449" i="5"/>
  <c r="BJ445" i="5"/>
  <c r="BJ441" i="5"/>
  <c r="BJ437" i="5"/>
  <c r="BJ433" i="5"/>
  <c r="BJ429" i="5"/>
  <c r="BJ425" i="5"/>
  <c r="BJ421" i="5"/>
  <c r="BJ417" i="5"/>
  <c r="BJ413" i="5"/>
  <c r="BJ409" i="5"/>
  <c r="BJ405" i="5"/>
  <c r="BJ462" i="5"/>
  <c r="BJ458" i="5"/>
  <c r="BJ454" i="5"/>
  <c r="BJ450" i="5"/>
  <c r="BJ446" i="5"/>
  <c r="BJ442" i="5"/>
  <c r="BJ438" i="5"/>
  <c r="BJ434" i="5"/>
  <c r="BJ430" i="5"/>
  <c r="BJ426" i="5"/>
  <c r="BJ422" i="5"/>
  <c r="BJ418" i="5"/>
  <c r="BJ414" i="5"/>
  <c r="BJ410" i="5"/>
  <c r="BJ406" i="5"/>
  <c r="AA63" i="32"/>
  <c r="AB63" i="32"/>
  <c r="AC63" i="32"/>
  <c r="AA64" i="32"/>
  <c r="AB64" i="32"/>
  <c r="AC64" i="32"/>
  <c r="BA141" i="26"/>
  <c r="AS141" i="26"/>
  <c r="AK141" i="26"/>
  <c r="BA191" i="26"/>
  <c r="AS191" i="26"/>
  <c r="AK191" i="26"/>
  <c r="BA135" i="26"/>
  <c r="AS135" i="26"/>
  <c r="AK135" i="26"/>
  <c r="BA176" i="26"/>
  <c r="AS176" i="26"/>
  <c r="AK176" i="26"/>
  <c r="BA155" i="26"/>
  <c r="AS155" i="26"/>
  <c r="AK155" i="26"/>
  <c r="BA25" i="26"/>
  <c r="AS25" i="26"/>
  <c r="AK25" i="26"/>
  <c r="BA42" i="26"/>
  <c r="AS42" i="26"/>
  <c r="AK42" i="26"/>
  <c r="BA121" i="26"/>
  <c r="AS121" i="26"/>
  <c r="AK121" i="26"/>
  <c r="BA16" i="26"/>
  <c r="AS16" i="26"/>
  <c r="AK16" i="26"/>
  <c r="BA97" i="26"/>
  <c r="AS97" i="26"/>
  <c r="AK97" i="26"/>
  <c r="BA59" i="26"/>
  <c r="AS59" i="26"/>
  <c r="AK59" i="26"/>
  <c r="BA109" i="26"/>
  <c r="AS109" i="26"/>
  <c r="AK109" i="26"/>
  <c r="BA76" i="26"/>
  <c r="AS76" i="26"/>
  <c r="AK76" i="26"/>
  <c r="BA183" i="26"/>
  <c r="AS183" i="26"/>
  <c r="AK183" i="26"/>
  <c r="BA31" i="26"/>
  <c r="AS31" i="26"/>
  <c r="AK31" i="26"/>
  <c r="BA198" i="26"/>
  <c r="AS198" i="26"/>
  <c r="AK198" i="26"/>
  <c r="BA45" i="26"/>
  <c r="AS45" i="26"/>
  <c r="AK45" i="26"/>
  <c r="BA51" i="26"/>
  <c r="AS51" i="26"/>
  <c r="AK51" i="26"/>
  <c r="BA47" i="26"/>
  <c r="AS47" i="26"/>
  <c r="AK47" i="26"/>
  <c r="BA175" i="26"/>
  <c r="AS175" i="26"/>
  <c r="AK175" i="26"/>
  <c r="BA107" i="26"/>
  <c r="AS107" i="26"/>
  <c r="AK107" i="26"/>
  <c r="BA144" i="26"/>
  <c r="AS144" i="26"/>
  <c r="AK144" i="26"/>
  <c r="BA167" i="26"/>
  <c r="AS167" i="26"/>
  <c r="AK167" i="26"/>
  <c r="BA212" i="26"/>
  <c r="AS212" i="26"/>
  <c r="AK212" i="26"/>
  <c r="AC212" i="26"/>
  <c r="U212" i="26"/>
  <c r="M212" i="26"/>
  <c r="BA161" i="26"/>
  <c r="AS161" i="26"/>
  <c r="AK161" i="26"/>
  <c r="BA46" i="26"/>
  <c r="AS46" i="26"/>
  <c r="AK46" i="26"/>
  <c r="BA9" i="26"/>
  <c r="AS9" i="26"/>
  <c r="AK9" i="26"/>
  <c r="BA26" i="26"/>
  <c r="AS26" i="26"/>
  <c r="AK26" i="26"/>
  <c r="BA133" i="26"/>
  <c r="AS133" i="26"/>
  <c r="AK133" i="26"/>
  <c r="BA190" i="26"/>
  <c r="AS190" i="26"/>
  <c r="AK190" i="26"/>
  <c r="BA115" i="26"/>
  <c r="AS115" i="26"/>
  <c r="AK115" i="26"/>
  <c r="BA32" i="26"/>
  <c r="AS32" i="26"/>
  <c r="AK32" i="26"/>
  <c r="BA56" i="26"/>
  <c r="AS56" i="26"/>
  <c r="AK56" i="26"/>
  <c r="BA204" i="26"/>
  <c r="AS204" i="26"/>
  <c r="AK204" i="26"/>
  <c r="BA158" i="26"/>
  <c r="AS158" i="26"/>
  <c r="AK158" i="26"/>
  <c r="BA125" i="26"/>
  <c r="AS125" i="26"/>
  <c r="AK125" i="26"/>
  <c r="BA81" i="26"/>
  <c r="AS81" i="26"/>
  <c r="AK81" i="26"/>
  <c r="BA137" i="26"/>
  <c r="AS137" i="26"/>
  <c r="AK137" i="26"/>
  <c r="BA199" i="26"/>
  <c r="AS199" i="26"/>
  <c r="AK199" i="26"/>
  <c r="BA75" i="26"/>
  <c r="AS75" i="26"/>
  <c r="AK75" i="26"/>
  <c r="BA112" i="26"/>
  <c r="AS112" i="26"/>
  <c r="AK112" i="26"/>
  <c r="BA14" i="26"/>
  <c r="AS14" i="26"/>
  <c r="AK14" i="26"/>
  <c r="BA150" i="26"/>
  <c r="AS150" i="26"/>
  <c r="AK150" i="26"/>
  <c r="BA152" i="26"/>
  <c r="AS152" i="26"/>
  <c r="AK152" i="26"/>
  <c r="BA193" i="26"/>
  <c r="AS193" i="26"/>
  <c r="AK193" i="26"/>
  <c r="BA114" i="26"/>
  <c r="AS114" i="26"/>
  <c r="AK114" i="26"/>
  <c r="BA174" i="26"/>
  <c r="AS174" i="26"/>
  <c r="AK174" i="26"/>
  <c r="BA80" i="26"/>
  <c r="AS80" i="26"/>
  <c r="AK80" i="26"/>
  <c r="BA100" i="26"/>
  <c r="AS100" i="26"/>
  <c r="AK100" i="26"/>
  <c r="BA156" i="26"/>
  <c r="AS156" i="26"/>
  <c r="AK156" i="26"/>
  <c r="BA120" i="26"/>
  <c r="AS120" i="26"/>
  <c r="AK120" i="26"/>
  <c r="BA62" i="26"/>
  <c r="AS62" i="26"/>
  <c r="AK62" i="26"/>
  <c r="BA28" i="26"/>
  <c r="AS28" i="26"/>
  <c r="AK28" i="26"/>
  <c r="BA10" i="26"/>
  <c r="AS10" i="26"/>
  <c r="AK10" i="26"/>
  <c r="BA19" i="26"/>
  <c r="AS19" i="26"/>
  <c r="AK19" i="26"/>
  <c r="BA211" i="26"/>
  <c r="AS211" i="26"/>
  <c r="AK211" i="26"/>
  <c r="AC211" i="26"/>
  <c r="U211" i="26"/>
  <c r="M211" i="26"/>
  <c r="BA210" i="26"/>
  <c r="AS210" i="26"/>
  <c r="AK210" i="26"/>
  <c r="AC210" i="26"/>
  <c r="U210" i="26"/>
  <c r="M210" i="26"/>
  <c r="BA209" i="26"/>
  <c r="AS209" i="26"/>
  <c r="AK209" i="26"/>
  <c r="AC209" i="26"/>
  <c r="U209" i="26"/>
  <c r="M209" i="26"/>
  <c r="BA208" i="26"/>
  <c r="AS208" i="26"/>
  <c r="AK208" i="26"/>
  <c r="AC208" i="26"/>
  <c r="U208" i="26"/>
  <c r="M208" i="26"/>
  <c r="BA207" i="26"/>
  <c r="AS207" i="26"/>
  <c r="AK207" i="26"/>
  <c r="AC207" i="26"/>
  <c r="U207" i="26"/>
  <c r="M207" i="26"/>
  <c r="BA202" i="26"/>
  <c r="AS202" i="26"/>
  <c r="AK202" i="26"/>
  <c r="BA180" i="26"/>
  <c r="AS180" i="26"/>
  <c r="AK180" i="26"/>
  <c r="BA177" i="26"/>
  <c r="AS177" i="26"/>
  <c r="AK177" i="26"/>
  <c r="BA5" i="26"/>
  <c r="AS5" i="26"/>
  <c r="AK5" i="26"/>
  <c r="BA139" i="26"/>
  <c r="AS139" i="26"/>
  <c r="AK139" i="26"/>
  <c r="BA157" i="26"/>
  <c r="AS157" i="26"/>
  <c r="AK157" i="26"/>
  <c r="BA181" i="26"/>
  <c r="AS181" i="26"/>
  <c r="AK181" i="26"/>
  <c r="BA136" i="26"/>
  <c r="AS136" i="26"/>
  <c r="AK136" i="26"/>
  <c r="BA74" i="26"/>
  <c r="AS74" i="26"/>
  <c r="AK74" i="26"/>
  <c r="BA197" i="26"/>
  <c r="AS197" i="26"/>
  <c r="AK197" i="26"/>
  <c r="BA178" i="26"/>
  <c r="AS178" i="26"/>
  <c r="AK178" i="26"/>
  <c r="BA91" i="26"/>
  <c r="AS91" i="26"/>
  <c r="AK91" i="26"/>
  <c r="BA63" i="26"/>
  <c r="AS63" i="26"/>
  <c r="AK63" i="26"/>
  <c r="BA94" i="26"/>
  <c r="AS94" i="26"/>
  <c r="AK94" i="26"/>
  <c r="BA66" i="26"/>
  <c r="AS66" i="26"/>
  <c r="AK66" i="26"/>
  <c r="BA87" i="26"/>
  <c r="AS87" i="26"/>
  <c r="AK87" i="26"/>
  <c r="BA79" i="26"/>
  <c r="AS79" i="26"/>
  <c r="AK79" i="26"/>
  <c r="BA134" i="26"/>
  <c r="AS134" i="26"/>
  <c r="AK134" i="26"/>
  <c r="BA200" i="26"/>
  <c r="AS200" i="26"/>
  <c r="AK200" i="26"/>
  <c r="BA148" i="26"/>
  <c r="AS148" i="26"/>
  <c r="AK148" i="26"/>
  <c r="BA73" i="26"/>
  <c r="AS73" i="26"/>
  <c r="AK73" i="26"/>
  <c r="BA33" i="26"/>
  <c r="AS33" i="26"/>
  <c r="AK33" i="26"/>
  <c r="BA36" i="26"/>
  <c r="AS36" i="26"/>
  <c r="AK36" i="26"/>
  <c r="BA170" i="26"/>
  <c r="AS170" i="26"/>
  <c r="AK170" i="26"/>
  <c r="BA206" i="26"/>
  <c r="AS206" i="26"/>
  <c r="AK206" i="26"/>
  <c r="AC206" i="26"/>
  <c r="U206" i="26"/>
  <c r="M206" i="26"/>
  <c r="BA104" i="26"/>
  <c r="AS104" i="26"/>
  <c r="AK104" i="26"/>
  <c r="BA123" i="26"/>
  <c r="AS123" i="26"/>
  <c r="AK123" i="26"/>
  <c r="BA58" i="26"/>
  <c r="AS58" i="26"/>
  <c r="AK58" i="26"/>
  <c r="BA196" i="26"/>
  <c r="AS196" i="26"/>
  <c r="AK196" i="26"/>
  <c r="BA50" i="26"/>
  <c r="AS50" i="26"/>
  <c r="AK50" i="26"/>
  <c r="BA54" i="26"/>
  <c r="AS54" i="26"/>
  <c r="AK54" i="26"/>
  <c r="BA88" i="26"/>
  <c r="AS88" i="26"/>
  <c r="AK88" i="26"/>
  <c r="BA67" i="26"/>
  <c r="AS67" i="26"/>
  <c r="AK67" i="26"/>
  <c r="BA3" i="26"/>
  <c r="AS3" i="26"/>
  <c r="AK3" i="26"/>
  <c r="BA96" i="26"/>
  <c r="AS96" i="26"/>
  <c r="AK96" i="26"/>
  <c r="BA99" i="26"/>
  <c r="AS99" i="26"/>
  <c r="AK99" i="26"/>
  <c r="BA57" i="26"/>
  <c r="AS57" i="26"/>
  <c r="AK57" i="26"/>
  <c r="BA64" i="26"/>
  <c r="AS64" i="26"/>
  <c r="AK64" i="26"/>
  <c r="BA143" i="26"/>
  <c r="AS143" i="26"/>
  <c r="AK143" i="26"/>
  <c r="BA124" i="26"/>
  <c r="AS124" i="26"/>
  <c r="AK124" i="26"/>
  <c r="BA44" i="26"/>
  <c r="AS44" i="26"/>
  <c r="AK44" i="26"/>
  <c r="BA113" i="26"/>
  <c r="AS113" i="26"/>
  <c r="AK113" i="26"/>
  <c r="BA78" i="26"/>
  <c r="AS78" i="26"/>
  <c r="AK78" i="26"/>
  <c r="BA142" i="26"/>
  <c r="AS142" i="26"/>
  <c r="AK142" i="26"/>
  <c r="BA93" i="26"/>
  <c r="AS93" i="26"/>
  <c r="AK93" i="26"/>
  <c r="BA162" i="26"/>
  <c r="AS162" i="26"/>
  <c r="AK162" i="26"/>
  <c r="BA153" i="26"/>
  <c r="AS153" i="26"/>
  <c r="AK153" i="26"/>
  <c r="BA37" i="26"/>
  <c r="AS37" i="26"/>
  <c r="AK37" i="26"/>
  <c r="BA187" i="26"/>
  <c r="AS187" i="26"/>
  <c r="AK187" i="26"/>
  <c r="BA182" i="26"/>
  <c r="AS182" i="26"/>
  <c r="AK182" i="26"/>
  <c r="BA119" i="26"/>
  <c r="AS119" i="26"/>
  <c r="AK119" i="26"/>
  <c r="BA61" i="26"/>
  <c r="AS61" i="26"/>
  <c r="AK61" i="26"/>
  <c r="BA52" i="26"/>
  <c r="AS52" i="26"/>
  <c r="AK52" i="26"/>
  <c r="BA12" i="26"/>
  <c r="AS12" i="26"/>
  <c r="AK12" i="26"/>
  <c r="BA43" i="26"/>
  <c r="AS43" i="26"/>
  <c r="AK43" i="26"/>
  <c r="BA127" i="26"/>
  <c r="AS127" i="26"/>
  <c r="AK127" i="26"/>
  <c r="BA86" i="26"/>
  <c r="AS86" i="26"/>
  <c r="AK86" i="26"/>
  <c r="BA21" i="26"/>
  <c r="AS21" i="26"/>
  <c r="AK21" i="26"/>
  <c r="BA147" i="26"/>
  <c r="AS147" i="26"/>
  <c r="AK147" i="26"/>
  <c r="BA164" i="26"/>
  <c r="AS164" i="26"/>
  <c r="AK164" i="26"/>
  <c r="BA65" i="26"/>
  <c r="AS65" i="26"/>
  <c r="AK65" i="26"/>
  <c r="BA151" i="26"/>
  <c r="AS151" i="26"/>
  <c r="AK151" i="26"/>
  <c r="BA159" i="26"/>
  <c r="AS159" i="26"/>
  <c r="AK159" i="26"/>
  <c r="BA29" i="26"/>
  <c r="AS29" i="26"/>
  <c r="AK29" i="26"/>
  <c r="BA22" i="26"/>
  <c r="AS22" i="26"/>
  <c r="AK22" i="26"/>
  <c r="BA108" i="26"/>
  <c r="AS108" i="26"/>
  <c r="AK108" i="26"/>
  <c r="BA20" i="26"/>
  <c r="AS20" i="26"/>
  <c r="AK20" i="26"/>
  <c r="BA48" i="26"/>
  <c r="AS48" i="26"/>
  <c r="AK48" i="26"/>
  <c r="BA35" i="26"/>
  <c r="AS35" i="26"/>
  <c r="AK35" i="26"/>
  <c r="BA185" i="26"/>
  <c r="AS185" i="26"/>
  <c r="AK185" i="26"/>
  <c r="BA90" i="26"/>
  <c r="AS90" i="26"/>
  <c r="AK90" i="26"/>
  <c r="BA71" i="26"/>
  <c r="AS71" i="26"/>
  <c r="AK71" i="26"/>
  <c r="BA89" i="26"/>
  <c r="AS89" i="26"/>
  <c r="AK89" i="26"/>
  <c r="BA83" i="26"/>
  <c r="AS83" i="26"/>
  <c r="AK83" i="26"/>
  <c r="BA41" i="26"/>
  <c r="AS41" i="26"/>
  <c r="AK41" i="26"/>
  <c r="BA70" i="26"/>
  <c r="AS70" i="26"/>
  <c r="AK70" i="26"/>
  <c r="BA55" i="26"/>
  <c r="AS55" i="26"/>
  <c r="AK55" i="26"/>
  <c r="BA30" i="26"/>
  <c r="AS30" i="26"/>
  <c r="AK30" i="26"/>
  <c r="BA138" i="26"/>
  <c r="AS138" i="26"/>
  <c r="AK138" i="26"/>
  <c r="BA189" i="26"/>
  <c r="AS189" i="26"/>
  <c r="AK189" i="26"/>
  <c r="BA95" i="26"/>
  <c r="AS95" i="26"/>
  <c r="AK95" i="26"/>
  <c r="BA145" i="26"/>
  <c r="AS145" i="26"/>
  <c r="AK145" i="26"/>
  <c r="BA116" i="26"/>
  <c r="AS116" i="26"/>
  <c r="AK116" i="26"/>
  <c r="BA194" i="26"/>
  <c r="AS194" i="26"/>
  <c r="AK194" i="26"/>
  <c r="BA85" i="26"/>
  <c r="AS85" i="26"/>
  <c r="AK85" i="26"/>
  <c r="BA103" i="26"/>
  <c r="AS103" i="26"/>
  <c r="AK103" i="26"/>
  <c r="BA169" i="26"/>
  <c r="AS169" i="26"/>
  <c r="AK169" i="26"/>
  <c r="BA15" i="26"/>
  <c r="AS15" i="26"/>
  <c r="AK15" i="26"/>
  <c r="BA4" i="26"/>
  <c r="AS4" i="26"/>
  <c r="AK4" i="26"/>
  <c r="BA82" i="26"/>
  <c r="AS82" i="26"/>
  <c r="AK82" i="26"/>
  <c r="BA163" i="26"/>
  <c r="AS163" i="26"/>
  <c r="AK163" i="26"/>
  <c r="BA72" i="26"/>
  <c r="AS72" i="26"/>
  <c r="AK72" i="26"/>
  <c r="BA188" i="26"/>
  <c r="AS188" i="26"/>
  <c r="AK188" i="26"/>
  <c r="BA11" i="26"/>
  <c r="AS11" i="26"/>
  <c r="AK11" i="26"/>
  <c r="BA53" i="26"/>
  <c r="AS53" i="26"/>
  <c r="AK53" i="26"/>
  <c r="BA84" i="26"/>
  <c r="AS84" i="26"/>
  <c r="AK84" i="26"/>
  <c r="BA111" i="26"/>
  <c r="AS111" i="26"/>
  <c r="AK111" i="26"/>
  <c r="BA192" i="26"/>
  <c r="AS192" i="26"/>
  <c r="AK192" i="26"/>
  <c r="BA154" i="26"/>
  <c r="AS154" i="26"/>
  <c r="AK154" i="26"/>
  <c r="BA146" i="26"/>
  <c r="AS146" i="26"/>
  <c r="AK146" i="26"/>
  <c r="BA68" i="26"/>
  <c r="AS68" i="26"/>
  <c r="AK68" i="26"/>
  <c r="BA110" i="26"/>
  <c r="AS110" i="26"/>
  <c r="AK110" i="26"/>
  <c r="BA8" i="26"/>
  <c r="AS8" i="26"/>
  <c r="AK8" i="26"/>
  <c r="BA131" i="26"/>
  <c r="AS131" i="26"/>
  <c r="AK131" i="26"/>
  <c r="BA132" i="26"/>
  <c r="AS132" i="26"/>
  <c r="AK132" i="26"/>
  <c r="BA69" i="26"/>
  <c r="AS69" i="26"/>
  <c r="AK69" i="26"/>
  <c r="BA49" i="26"/>
  <c r="AS49" i="26"/>
  <c r="AK49" i="26"/>
  <c r="BA38" i="26"/>
  <c r="AS38" i="26"/>
  <c r="AK38" i="26"/>
  <c r="BA203" i="26"/>
  <c r="AS203" i="26"/>
  <c r="AK203" i="26"/>
  <c r="BA18" i="26"/>
  <c r="AS18" i="26"/>
  <c r="AK18" i="26"/>
  <c r="BA118" i="26"/>
  <c r="AS118" i="26"/>
  <c r="AK118" i="26"/>
  <c r="BA17" i="26"/>
  <c r="AS17" i="26"/>
  <c r="AK17" i="26"/>
  <c r="BA27" i="26"/>
  <c r="AS27" i="26"/>
  <c r="AK27" i="26"/>
  <c r="BA6" i="26"/>
  <c r="AS6" i="26"/>
  <c r="AK6" i="26"/>
  <c r="BA160" i="26"/>
  <c r="AS160" i="26"/>
  <c r="AK160" i="26"/>
  <c r="BA171" i="26"/>
  <c r="AS171" i="26"/>
  <c r="AK171" i="26"/>
  <c r="BA201" i="26"/>
  <c r="AS201" i="26"/>
  <c r="AK201" i="26"/>
  <c r="BA24" i="26"/>
  <c r="AS24" i="26"/>
  <c r="AK24" i="26"/>
  <c r="BA105" i="26"/>
  <c r="AS105" i="26"/>
  <c r="AK105" i="26"/>
  <c r="BA117" i="26"/>
  <c r="AS117" i="26"/>
  <c r="AK117" i="26"/>
  <c r="BA140" i="26"/>
  <c r="AS140" i="26"/>
  <c r="AK140" i="26"/>
  <c r="BA101" i="26"/>
  <c r="AS101" i="26"/>
  <c r="AK101" i="26"/>
  <c r="BA92" i="26"/>
  <c r="AS92" i="26"/>
  <c r="AK92" i="26"/>
  <c r="BA7" i="26"/>
  <c r="AS7" i="26"/>
  <c r="AK7" i="26"/>
  <c r="BA130" i="26"/>
  <c r="AS130" i="26"/>
  <c r="AK130" i="26"/>
  <c r="BA165" i="26"/>
  <c r="AS165" i="26"/>
  <c r="AK165" i="26"/>
  <c r="BA195" i="26"/>
  <c r="AS195" i="26"/>
  <c r="AK195" i="26"/>
  <c r="BA23" i="26"/>
  <c r="AS23" i="26"/>
  <c r="AK23" i="26"/>
  <c r="BA205" i="26"/>
  <c r="AS205" i="26"/>
  <c r="AK205" i="26"/>
  <c r="BA34" i="26"/>
  <c r="AS34" i="26"/>
  <c r="AK34" i="26"/>
  <c r="BA184" i="26"/>
  <c r="AS184" i="26"/>
  <c r="AK184" i="26"/>
  <c r="BA77" i="26"/>
  <c r="AS77" i="26"/>
  <c r="AK77" i="26"/>
  <c r="BA172" i="26"/>
  <c r="AS172" i="26"/>
  <c r="AK172" i="26"/>
  <c r="BA40" i="26"/>
  <c r="AS40" i="26"/>
  <c r="AK40" i="26"/>
  <c r="BA173" i="26"/>
  <c r="AS173" i="26"/>
  <c r="AK173" i="26"/>
  <c r="BA179" i="26"/>
  <c r="AS179" i="26"/>
  <c r="AK179" i="26"/>
  <c r="BA39" i="26"/>
  <c r="AS39" i="26"/>
  <c r="AK39" i="26"/>
  <c r="BA106" i="26"/>
  <c r="AS106" i="26"/>
  <c r="AK106" i="26"/>
  <c r="BA102" i="26"/>
  <c r="AS102" i="26"/>
  <c r="AK102" i="26"/>
  <c r="BA128" i="26"/>
  <c r="AS128" i="26"/>
  <c r="AK128" i="26"/>
  <c r="BA149" i="26"/>
  <c r="AS149" i="26"/>
  <c r="AK149" i="26"/>
  <c r="BA60" i="26"/>
  <c r="AS60" i="26"/>
  <c r="AK60" i="26"/>
  <c r="BA98" i="26"/>
  <c r="AS98" i="26"/>
  <c r="AK98" i="26"/>
  <c r="BA129" i="26"/>
  <c r="AS129" i="26"/>
  <c r="AK129" i="26"/>
  <c r="BA186" i="26"/>
  <c r="AS186" i="26"/>
  <c r="AK186" i="26"/>
  <c r="BA122" i="26"/>
  <c r="AS122" i="26"/>
  <c r="AK122" i="26"/>
  <c r="BA13" i="26"/>
  <c r="AS13" i="26"/>
  <c r="AK13" i="26"/>
  <c r="BA166" i="26"/>
  <c r="AS166" i="26"/>
  <c r="AK166" i="26"/>
  <c r="BA126" i="26"/>
  <c r="AS126" i="26"/>
  <c r="AK126" i="26"/>
  <c r="BA168" i="26"/>
  <c r="AS168" i="26"/>
  <c r="AK168" i="26"/>
  <c r="AA112" i="3"/>
  <c r="AB112" i="3"/>
  <c r="AC112" i="3"/>
  <c r="AD64" i="32"/>
  <c r="AD63" i="32"/>
  <c r="AD112" i="3"/>
  <c r="AA128" i="1"/>
  <c r="AB128" i="1"/>
  <c r="AC128" i="1"/>
  <c r="AD128" i="1"/>
  <c r="AO44" i="2"/>
  <c r="BA249" i="5"/>
  <c r="AS249" i="5"/>
  <c r="AK249" i="5"/>
  <c r="AC249" i="5"/>
  <c r="U249" i="5"/>
  <c r="BI249" i="5"/>
  <c r="BJ249" i="5"/>
  <c r="AS84" i="27"/>
  <c r="AS34" i="27"/>
  <c r="AS218" i="27"/>
  <c r="AS45" i="27"/>
  <c r="AS167" i="27"/>
  <c r="AS248" i="27"/>
  <c r="AS162" i="27"/>
  <c r="AS200" i="27"/>
  <c r="AS127" i="27"/>
  <c r="AS40" i="27"/>
  <c r="AS187" i="27"/>
  <c r="AS213" i="27"/>
  <c r="AS113" i="27"/>
  <c r="AS160" i="27"/>
  <c r="AS114" i="27"/>
  <c r="AS46" i="27"/>
  <c r="AS51" i="27"/>
  <c r="AS108" i="27"/>
  <c r="AS18" i="27"/>
  <c r="AS168" i="27"/>
  <c r="AS120" i="27"/>
  <c r="AS75" i="27"/>
  <c r="AS101" i="27"/>
  <c r="AS25" i="27"/>
  <c r="AS36" i="27"/>
  <c r="AS66" i="27"/>
  <c r="AS54" i="27"/>
  <c r="AS178" i="27"/>
  <c r="AS176" i="27"/>
  <c r="AS29" i="27"/>
  <c r="AS219" i="27"/>
  <c r="AS229" i="27"/>
  <c r="AS43" i="27"/>
  <c r="AS39" i="27"/>
  <c r="AS204" i="27"/>
  <c r="AS60" i="27"/>
  <c r="AS94" i="27"/>
  <c r="AS182" i="27"/>
  <c r="AS245" i="27"/>
  <c r="AS95" i="27"/>
  <c r="AS241" i="27"/>
  <c r="AS251" i="27"/>
  <c r="AS138" i="27"/>
  <c r="AS77" i="27"/>
  <c r="AS55" i="27"/>
  <c r="AS100" i="27"/>
  <c r="AS3" i="27"/>
  <c r="AS137" i="27"/>
  <c r="AS44" i="27"/>
  <c r="AS203" i="27"/>
  <c r="AS119" i="27"/>
  <c r="AS65" i="27"/>
  <c r="AS164" i="27"/>
  <c r="AS121" i="27"/>
  <c r="AS216" i="27"/>
  <c r="AS103" i="27"/>
  <c r="AS135" i="27"/>
  <c r="AS128" i="27"/>
  <c r="AS223" i="27"/>
  <c r="AS132" i="27"/>
  <c r="AS161" i="27"/>
  <c r="AS133" i="27"/>
  <c r="AS163" i="27"/>
  <c r="AS79" i="27"/>
  <c r="AS105" i="27"/>
  <c r="AS11" i="27"/>
  <c r="AS238" i="27"/>
  <c r="AS202" i="27"/>
  <c r="AS50" i="27"/>
  <c r="AS141" i="27"/>
  <c r="AS80" i="27"/>
  <c r="AS129" i="27"/>
  <c r="AS109" i="27"/>
  <c r="AS231" i="27"/>
  <c r="AS49" i="27"/>
  <c r="AS158" i="27"/>
  <c r="AS191" i="27"/>
  <c r="AS214" i="27"/>
  <c r="AS172" i="27"/>
  <c r="AS154" i="27"/>
  <c r="AS136" i="27"/>
  <c r="AS189" i="27"/>
  <c r="AS23" i="27"/>
  <c r="AS42" i="27"/>
  <c r="AS24" i="27"/>
  <c r="AS134" i="27"/>
  <c r="AS227" i="27"/>
  <c r="AS144" i="27"/>
  <c r="AS61" i="27"/>
  <c r="AS166" i="27"/>
  <c r="AS19" i="27"/>
  <c r="AS71" i="27"/>
  <c r="AS247" i="27"/>
  <c r="AS195" i="27"/>
  <c r="AS140" i="27"/>
  <c r="AS57" i="27"/>
  <c r="AS91" i="27"/>
  <c r="AS92" i="27"/>
  <c r="AS186" i="27"/>
  <c r="AS156" i="27"/>
  <c r="AS4" i="27"/>
  <c r="AS190" i="27"/>
  <c r="AS228" i="27"/>
  <c r="AS82" i="27"/>
  <c r="AS170" i="27"/>
  <c r="AS173" i="27"/>
  <c r="AS17" i="27"/>
  <c r="AS246" i="27"/>
  <c r="AS235" i="27"/>
  <c r="AS249" i="27"/>
  <c r="AS30" i="27"/>
  <c r="AS183" i="27"/>
  <c r="AS35" i="27"/>
  <c r="AS47" i="27"/>
  <c r="AS53" i="27"/>
  <c r="AS192" i="27"/>
  <c r="AS142" i="27"/>
  <c r="AS209" i="27"/>
  <c r="AS63" i="27"/>
  <c r="AS169" i="27"/>
  <c r="AS48" i="27"/>
  <c r="AS58" i="27"/>
  <c r="AS87" i="27"/>
  <c r="AS131" i="27"/>
  <c r="AS171" i="27"/>
  <c r="AS240" i="27"/>
  <c r="AS222" i="27"/>
  <c r="AS102" i="27"/>
  <c r="AS12" i="27"/>
  <c r="AS117" i="27"/>
  <c r="AS212" i="27"/>
  <c r="AS146" i="27"/>
  <c r="AS257" i="27"/>
  <c r="AS143" i="27"/>
  <c r="AS225" i="27"/>
  <c r="AS201" i="27"/>
  <c r="AS149" i="27"/>
  <c r="AS64" i="27"/>
  <c r="AS20" i="27"/>
  <c r="AS239" i="27"/>
  <c r="AS196" i="27"/>
  <c r="AS211" i="27"/>
  <c r="AS62" i="27"/>
  <c r="AS230" i="27"/>
  <c r="AS10" i="27"/>
  <c r="AS37" i="27"/>
  <c r="AS13" i="27"/>
  <c r="AS33" i="27"/>
  <c r="AS188" i="27"/>
  <c r="AS147" i="27"/>
  <c r="AS8" i="27"/>
  <c r="AS123" i="27"/>
  <c r="AS7" i="27"/>
  <c r="AS90" i="27"/>
  <c r="AS210" i="27"/>
  <c r="AS184" i="27"/>
  <c r="AS115" i="27"/>
  <c r="AS21" i="27"/>
  <c r="AS152" i="27"/>
  <c r="AS81" i="27"/>
  <c r="AS180" i="27"/>
  <c r="AS112" i="27"/>
  <c r="AS175" i="27"/>
  <c r="AS83" i="27"/>
  <c r="AS32" i="27"/>
  <c r="AS185" i="27"/>
  <c r="AS232" i="27"/>
  <c r="AS86" i="27"/>
  <c r="AS215" i="27"/>
  <c r="AS116" i="27"/>
  <c r="AS242" i="27"/>
  <c r="AS255" i="27"/>
  <c r="AS253" i="27"/>
  <c r="AS16" i="27"/>
  <c r="AS220" i="27"/>
  <c r="AS5" i="27"/>
  <c r="AS70" i="27"/>
  <c r="AS153" i="27"/>
  <c r="AS93" i="27"/>
  <c r="AS9" i="27"/>
  <c r="AS206" i="27"/>
  <c r="AS237" i="27"/>
  <c r="AS6" i="27"/>
  <c r="AS122" i="27"/>
  <c r="AS207" i="27"/>
  <c r="M188" i="5"/>
  <c r="U188" i="5"/>
  <c r="AC188" i="5"/>
  <c r="AK188" i="5"/>
  <c r="AS188" i="5"/>
  <c r="BI188" i="5"/>
  <c r="BA188" i="5"/>
  <c r="BJ188" i="5"/>
  <c r="AS372" i="5"/>
  <c r="AS355" i="5"/>
  <c r="AK372" i="5"/>
  <c r="AK355" i="5"/>
  <c r="AC372" i="5"/>
  <c r="AC355" i="5"/>
  <c r="U355" i="5"/>
  <c r="U372" i="5"/>
  <c r="M372" i="5"/>
  <c r="AS376" i="5"/>
  <c r="AK376" i="5"/>
  <c r="AC376" i="5"/>
  <c r="U376" i="5"/>
  <c r="M376" i="5"/>
  <c r="AS375" i="5"/>
  <c r="AK375" i="5"/>
  <c r="AC375" i="5"/>
  <c r="U375" i="5"/>
  <c r="M375" i="5"/>
  <c r="AS374" i="5"/>
  <c r="AK374" i="5"/>
  <c r="AC374" i="5"/>
  <c r="U374" i="5"/>
  <c r="M374" i="5"/>
  <c r="AS373" i="5"/>
  <c r="AK373" i="5"/>
  <c r="AC373" i="5"/>
  <c r="U373" i="5"/>
  <c r="M373" i="5"/>
  <c r="AS371" i="5"/>
  <c r="AK371" i="5"/>
  <c r="AC371" i="5"/>
  <c r="U371" i="5"/>
  <c r="M371" i="5"/>
  <c r="AS370" i="5"/>
  <c r="AK370" i="5"/>
  <c r="AC370" i="5"/>
  <c r="U370" i="5"/>
  <c r="M370" i="5"/>
  <c r="AS369" i="5"/>
  <c r="AK369" i="5"/>
  <c r="AC369" i="5"/>
  <c r="U369" i="5"/>
  <c r="M369" i="5"/>
  <c r="AS368" i="5"/>
  <c r="AK368" i="5"/>
  <c r="AC368" i="5"/>
  <c r="U368" i="5"/>
  <c r="M368" i="5"/>
  <c r="AS367" i="5"/>
  <c r="AK367" i="5"/>
  <c r="AC367" i="5"/>
  <c r="U367" i="5"/>
  <c r="M367" i="5"/>
  <c r="AS366" i="5"/>
  <c r="AK366" i="5"/>
  <c r="AC366" i="5"/>
  <c r="U366" i="5"/>
  <c r="M366" i="5"/>
  <c r="AS365" i="5"/>
  <c r="AK365" i="5"/>
  <c r="AC365" i="5"/>
  <c r="U365" i="5"/>
  <c r="M365" i="5"/>
  <c r="AS364" i="5"/>
  <c r="AK364" i="5"/>
  <c r="AC364" i="5"/>
  <c r="U364" i="5"/>
  <c r="M364" i="5"/>
  <c r="AS363" i="5"/>
  <c r="AK363" i="5"/>
  <c r="AC363" i="5"/>
  <c r="U363" i="5"/>
  <c r="M363" i="5"/>
  <c r="AS362" i="5"/>
  <c r="AK362" i="5"/>
  <c r="AC362" i="5"/>
  <c r="U362" i="5"/>
  <c r="M362" i="5"/>
  <c r="AS361" i="5"/>
  <c r="AK361" i="5"/>
  <c r="AC361" i="5"/>
  <c r="U361" i="5"/>
  <c r="M361" i="5"/>
  <c r="AS360" i="5"/>
  <c r="AK360" i="5"/>
  <c r="AC360" i="5"/>
  <c r="U360" i="5"/>
  <c r="M360" i="5"/>
  <c r="AS359" i="5"/>
  <c r="AK359" i="5"/>
  <c r="AC359" i="5"/>
  <c r="U359" i="5"/>
  <c r="AS358" i="5"/>
  <c r="AK358" i="5"/>
  <c r="AC358" i="5"/>
  <c r="U358" i="5"/>
  <c r="AS357" i="5"/>
  <c r="AK357" i="5"/>
  <c r="AC357" i="5"/>
  <c r="U357" i="5"/>
  <c r="AS356" i="5"/>
  <c r="AK356" i="5"/>
  <c r="AC356" i="5"/>
  <c r="U356" i="5"/>
  <c r="AS354" i="5"/>
  <c r="AK354" i="5"/>
  <c r="AC354" i="5"/>
  <c r="U354" i="5"/>
  <c r="AS353" i="5"/>
  <c r="AK353" i="5"/>
  <c r="AC353" i="5"/>
  <c r="U353" i="5"/>
  <c r="AS352" i="5"/>
  <c r="AK352" i="5"/>
  <c r="AC352" i="5"/>
  <c r="U352" i="5"/>
  <c r="AS351" i="5"/>
  <c r="AK351" i="5"/>
  <c r="AC351" i="5"/>
  <c r="U351" i="5"/>
  <c r="AS350" i="5"/>
  <c r="AK350" i="5"/>
  <c r="AC350" i="5"/>
  <c r="U350" i="5"/>
  <c r="AS349" i="5"/>
  <c r="AK349" i="5"/>
  <c r="AC349" i="5"/>
  <c r="U349" i="5"/>
  <c r="AS348" i="5"/>
  <c r="AK348" i="5"/>
  <c r="AC348" i="5"/>
  <c r="U348" i="5"/>
  <c r="AS347" i="5"/>
  <c r="AK347" i="5"/>
  <c r="AC347" i="5"/>
  <c r="U347" i="5"/>
  <c r="AS346" i="5"/>
  <c r="AK346" i="5"/>
  <c r="AC346" i="5"/>
  <c r="U346" i="5"/>
  <c r="AS25" i="5"/>
  <c r="AK25" i="5"/>
  <c r="AC25" i="5"/>
  <c r="U25" i="5"/>
  <c r="M25" i="5"/>
  <c r="AS24" i="5"/>
  <c r="AK24" i="5"/>
  <c r="AC24" i="5"/>
  <c r="U24" i="5"/>
  <c r="M24" i="5"/>
  <c r="AS23" i="5"/>
  <c r="AK23" i="5"/>
  <c r="AC23" i="5"/>
  <c r="U23" i="5"/>
  <c r="M23" i="5"/>
  <c r="AS22" i="5"/>
  <c r="AK22" i="5"/>
  <c r="AC22" i="5"/>
  <c r="U22" i="5"/>
  <c r="AS21" i="5"/>
  <c r="AK21" i="5"/>
  <c r="AC21" i="5"/>
  <c r="U21" i="5"/>
  <c r="AS20" i="5"/>
  <c r="AK20" i="5"/>
  <c r="AC20" i="5"/>
  <c r="U20" i="5"/>
  <c r="AS19" i="5"/>
  <c r="AK19" i="5"/>
  <c r="AC19" i="5"/>
  <c r="U19" i="5"/>
  <c r="AS18" i="5"/>
  <c r="AK18" i="5"/>
  <c r="AC18" i="5"/>
  <c r="U18" i="5"/>
  <c r="AS17" i="5"/>
  <c r="AK17" i="5"/>
  <c r="AC17" i="5"/>
  <c r="U17" i="5"/>
  <c r="AS16" i="5"/>
  <c r="AK16" i="5"/>
  <c r="AC16" i="5"/>
  <c r="U16" i="5"/>
  <c r="AS15" i="5"/>
  <c r="AK15" i="5"/>
  <c r="AC15" i="5"/>
  <c r="U15" i="5"/>
  <c r="AS14" i="5"/>
  <c r="AK14" i="5"/>
  <c r="AC14" i="5"/>
  <c r="U14" i="5"/>
  <c r="AS13" i="5"/>
  <c r="AK13" i="5"/>
  <c r="AC13" i="5"/>
  <c r="U13" i="5"/>
  <c r="AS12" i="5"/>
  <c r="AK12" i="5"/>
  <c r="AC12" i="5"/>
  <c r="U12" i="5"/>
  <c r="AS11" i="5"/>
  <c r="AK11" i="5"/>
  <c r="AC11" i="5"/>
  <c r="U11" i="5"/>
  <c r="AS10" i="5"/>
  <c r="AK10" i="5"/>
  <c r="AC10" i="5"/>
  <c r="U10" i="5"/>
  <c r="AS9" i="5"/>
  <c r="AK9" i="5"/>
  <c r="AC9" i="5"/>
  <c r="U9" i="5"/>
  <c r="AS8" i="5"/>
  <c r="AK8" i="5"/>
  <c r="AC8" i="5"/>
  <c r="U8" i="5"/>
  <c r="AS7" i="5"/>
  <c r="AK7" i="5"/>
  <c r="AC7" i="5"/>
  <c r="U7" i="5"/>
  <c r="AS6" i="5"/>
  <c r="AK6" i="5"/>
  <c r="AC6" i="5"/>
  <c r="U6" i="5"/>
  <c r="AS5" i="5"/>
  <c r="AK5" i="5"/>
  <c r="AC5" i="5"/>
  <c r="U5" i="5"/>
  <c r="AS4" i="5"/>
  <c r="AK4" i="5"/>
  <c r="AC4" i="5"/>
  <c r="U4" i="5"/>
  <c r="AS149" i="5"/>
  <c r="AK149" i="5"/>
  <c r="AC149" i="5"/>
  <c r="U149" i="5"/>
  <c r="AS148" i="5"/>
  <c r="AK148" i="5"/>
  <c r="AC148" i="5"/>
  <c r="U148" i="5"/>
  <c r="AS147" i="5"/>
  <c r="AK147" i="5"/>
  <c r="AC147" i="5"/>
  <c r="U147" i="5"/>
  <c r="AS146" i="5"/>
  <c r="AK146" i="5"/>
  <c r="AC146" i="5"/>
  <c r="U146" i="5"/>
  <c r="AS145" i="5"/>
  <c r="AK145" i="5"/>
  <c r="AC145" i="5"/>
  <c r="U145" i="5"/>
  <c r="AS144" i="5"/>
  <c r="AK144" i="5"/>
  <c r="AC144" i="5"/>
  <c r="U144" i="5"/>
  <c r="AS143" i="5"/>
  <c r="AK143" i="5"/>
  <c r="AC143" i="5"/>
  <c r="U143" i="5"/>
  <c r="AS142" i="5"/>
  <c r="AK142" i="5"/>
  <c r="AC142" i="5"/>
  <c r="U142" i="5"/>
  <c r="AS141" i="5"/>
  <c r="AK141" i="5"/>
  <c r="AC141" i="5"/>
  <c r="U141" i="5"/>
  <c r="AS140" i="5"/>
  <c r="AK140" i="5"/>
  <c r="AC140" i="5"/>
  <c r="U140" i="5"/>
  <c r="AS139" i="5"/>
  <c r="AK139" i="5"/>
  <c r="AC139" i="5"/>
  <c r="U139" i="5"/>
  <c r="AS138" i="5"/>
  <c r="AK138" i="5"/>
  <c r="AC138" i="5"/>
  <c r="U138" i="5"/>
  <c r="AS137" i="5"/>
  <c r="AK137" i="5"/>
  <c r="AC137" i="5"/>
  <c r="U137" i="5"/>
  <c r="AS136" i="5"/>
  <c r="AK136" i="5"/>
  <c r="AC136" i="5"/>
  <c r="U136" i="5"/>
  <c r="AS135" i="5"/>
  <c r="AK135" i="5"/>
  <c r="AC135" i="5"/>
  <c r="U135" i="5"/>
  <c r="AS134" i="5"/>
  <c r="AK134" i="5"/>
  <c r="AC134" i="5"/>
  <c r="U134" i="5"/>
  <c r="M134" i="5"/>
  <c r="AS133" i="5"/>
  <c r="AK133" i="5"/>
  <c r="AC133" i="5"/>
  <c r="U133" i="5"/>
  <c r="M133" i="5"/>
  <c r="AS132" i="5"/>
  <c r="AK132" i="5"/>
  <c r="AC132" i="5"/>
  <c r="U132" i="5"/>
  <c r="M132" i="5"/>
  <c r="AS131" i="5"/>
  <c r="AK131" i="5"/>
  <c r="AC131" i="5"/>
  <c r="U131" i="5"/>
  <c r="M131" i="5"/>
  <c r="AS130" i="5"/>
  <c r="AK130" i="5"/>
  <c r="AC130" i="5"/>
  <c r="U130" i="5"/>
  <c r="M130" i="5"/>
  <c r="AS129" i="5"/>
  <c r="AK129" i="5"/>
  <c r="AC129" i="5"/>
  <c r="U129" i="5"/>
  <c r="M129" i="5"/>
  <c r="AS128" i="5"/>
  <c r="AK128" i="5"/>
  <c r="AC128" i="5"/>
  <c r="U128" i="5"/>
  <c r="M128" i="5"/>
  <c r="AS127" i="5"/>
  <c r="AK127" i="5"/>
  <c r="AC127" i="5"/>
  <c r="U127" i="5"/>
  <c r="BI185" i="5"/>
  <c r="BI186" i="5"/>
  <c r="BI187" i="5"/>
  <c r="BA185" i="5"/>
  <c r="BA186" i="5"/>
  <c r="BA187" i="5"/>
  <c r="AS187" i="5"/>
  <c r="AK187" i="5"/>
  <c r="AC187" i="5"/>
  <c r="U187" i="5"/>
  <c r="M187" i="5"/>
  <c r="AS186" i="5"/>
  <c r="AK186" i="5"/>
  <c r="AC186" i="5"/>
  <c r="U186" i="5"/>
  <c r="M186" i="5"/>
  <c r="AS185" i="5"/>
  <c r="AK185" i="5"/>
  <c r="AC185" i="5"/>
  <c r="U185" i="5"/>
  <c r="AS184" i="5"/>
  <c r="AK184" i="5"/>
  <c r="AC184" i="5"/>
  <c r="U184" i="5"/>
  <c r="AS183" i="5"/>
  <c r="AK183" i="5"/>
  <c r="AC183" i="5"/>
  <c r="U183" i="5"/>
  <c r="AS182" i="5"/>
  <c r="AK182" i="5"/>
  <c r="AC182" i="5"/>
  <c r="U182" i="5"/>
  <c r="AS181" i="5"/>
  <c r="AK181" i="5"/>
  <c r="AC181" i="5"/>
  <c r="U181" i="5"/>
  <c r="AS180" i="5"/>
  <c r="AK180" i="5"/>
  <c r="AC180" i="5"/>
  <c r="U180" i="5"/>
  <c r="AS179" i="5"/>
  <c r="AK179" i="5"/>
  <c r="AC179" i="5"/>
  <c r="U179" i="5"/>
  <c r="AS178" i="5"/>
  <c r="AK178" i="5"/>
  <c r="AC178" i="5"/>
  <c r="U178" i="5"/>
  <c r="AS177" i="5"/>
  <c r="AK177" i="5"/>
  <c r="AC177" i="5"/>
  <c r="U177" i="5"/>
  <c r="AS176" i="5"/>
  <c r="AK176" i="5"/>
  <c r="AC176" i="5"/>
  <c r="U176" i="5"/>
  <c r="AS175" i="5"/>
  <c r="AK175" i="5"/>
  <c r="AC175" i="5"/>
  <c r="U175" i="5"/>
  <c r="AS174" i="5"/>
  <c r="AK174" i="5"/>
  <c r="AC174" i="5"/>
  <c r="U174" i="5"/>
  <c r="AS173" i="5"/>
  <c r="AK173" i="5"/>
  <c r="AC173" i="5"/>
  <c r="U173" i="5"/>
  <c r="AS172" i="5"/>
  <c r="AK172" i="5"/>
  <c r="AC172" i="5"/>
  <c r="U172" i="5"/>
  <c r="AS171" i="5"/>
  <c r="AK171" i="5"/>
  <c r="AC171" i="5"/>
  <c r="U171" i="5"/>
  <c r="AS170" i="5"/>
  <c r="AK170" i="5"/>
  <c r="AC170" i="5"/>
  <c r="U170" i="5"/>
  <c r="AS169" i="5"/>
  <c r="AK169" i="5"/>
  <c r="AC169" i="5"/>
  <c r="U169" i="5"/>
  <c r="AS168" i="5"/>
  <c r="AK168" i="5"/>
  <c r="AC168" i="5"/>
  <c r="U168" i="5"/>
  <c r="AS167" i="5"/>
  <c r="AK167" i="5"/>
  <c r="AC167" i="5"/>
  <c r="U167" i="5"/>
  <c r="M167" i="5"/>
  <c r="AS166" i="5"/>
  <c r="AK166" i="5"/>
  <c r="AC166" i="5"/>
  <c r="U166" i="5"/>
  <c r="M166" i="5"/>
  <c r="AS165" i="5"/>
  <c r="AK165" i="5"/>
  <c r="AC165" i="5"/>
  <c r="U165" i="5"/>
  <c r="M165" i="5"/>
  <c r="AS164" i="5"/>
  <c r="AK164" i="5"/>
  <c r="AC164" i="5"/>
  <c r="U164" i="5"/>
  <c r="M164" i="5"/>
  <c r="AS163" i="5"/>
  <c r="AK163" i="5"/>
  <c r="AC163" i="5"/>
  <c r="U163" i="5"/>
  <c r="M163" i="5"/>
  <c r="AS162" i="5"/>
  <c r="AK162" i="5"/>
  <c r="AC162" i="5"/>
  <c r="U162" i="5"/>
  <c r="M162" i="5"/>
  <c r="AS161" i="5"/>
  <c r="AK161" i="5"/>
  <c r="AC161" i="5"/>
  <c r="U161" i="5"/>
  <c r="M161" i="5"/>
  <c r="AS160" i="5"/>
  <c r="AK160" i="5"/>
  <c r="AC160" i="5"/>
  <c r="U160" i="5"/>
  <c r="M160" i="5"/>
  <c r="AS159" i="5"/>
  <c r="AK159" i="5"/>
  <c r="AC159" i="5"/>
  <c r="U159" i="5"/>
  <c r="M159" i="5"/>
  <c r="AS158" i="5"/>
  <c r="AK158" i="5"/>
  <c r="AC158" i="5"/>
  <c r="U158" i="5"/>
  <c r="M158" i="5"/>
  <c r="AS157" i="5"/>
  <c r="AK157" i="5"/>
  <c r="AC157" i="5"/>
  <c r="U157" i="5"/>
  <c r="M157" i="5"/>
  <c r="AS156" i="5"/>
  <c r="AK156" i="5"/>
  <c r="AC156" i="5"/>
  <c r="U156" i="5"/>
  <c r="AS155" i="5"/>
  <c r="AK155" i="5"/>
  <c r="AC155" i="5"/>
  <c r="U155" i="5"/>
  <c r="AS154" i="5"/>
  <c r="AK154" i="5"/>
  <c r="AC154" i="5"/>
  <c r="U154" i="5"/>
  <c r="AS153" i="5"/>
  <c r="AK153" i="5"/>
  <c r="AC153" i="5"/>
  <c r="U153" i="5"/>
  <c r="BJ186" i="5"/>
  <c r="BJ187" i="5"/>
  <c r="BJ185" i="5"/>
  <c r="AS56" i="5"/>
  <c r="AK56" i="5"/>
  <c r="AC56" i="5"/>
  <c r="U56" i="5"/>
  <c r="M56" i="5"/>
  <c r="AS55" i="5"/>
  <c r="AK55" i="5"/>
  <c r="AC55" i="5"/>
  <c r="U55" i="5"/>
  <c r="M55" i="5"/>
  <c r="AS54" i="5"/>
  <c r="AK54" i="5"/>
  <c r="AC54" i="5"/>
  <c r="U54" i="5"/>
  <c r="M54" i="5"/>
  <c r="AS53" i="5"/>
  <c r="AK53" i="5"/>
  <c r="AC53" i="5"/>
  <c r="U53" i="5"/>
  <c r="M53" i="5"/>
  <c r="AS52" i="5"/>
  <c r="AK52" i="5"/>
  <c r="AC52" i="5"/>
  <c r="U52" i="5"/>
  <c r="AS51" i="5"/>
  <c r="AK51" i="5"/>
  <c r="AC51" i="5"/>
  <c r="U51" i="5"/>
  <c r="AS50" i="5"/>
  <c r="AK50" i="5"/>
  <c r="AC50" i="5"/>
  <c r="U50" i="5"/>
  <c r="AS49" i="5"/>
  <c r="AK49" i="5"/>
  <c r="AC49" i="5"/>
  <c r="U49" i="5"/>
  <c r="AS48" i="5"/>
  <c r="AK48" i="5"/>
  <c r="AC48" i="5"/>
  <c r="U48" i="5"/>
  <c r="AS47" i="5"/>
  <c r="AK47" i="5"/>
  <c r="AC47" i="5"/>
  <c r="U47" i="5"/>
  <c r="AS46" i="5"/>
  <c r="AK46" i="5"/>
  <c r="AC46" i="5"/>
  <c r="U46" i="5"/>
  <c r="AS45" i="5"/>
  <c r="AK45" i="5"/>
  <c r="AC45" i="5"/>
  <c r="U45" i="5"/>
  <c r="AS44" i="5"/>
  <c r="AK44" i="5"/>
  <c r="AC44" i="5"/>
  <c r="U44" i="5"/>
  <c r="AS43" i="5"/>
  <c r="AK43" i="5"/>
  <c r="AC43" i="5"/>
  <c r="U43" i="5"/>
  <c r="AS42" i="5"/>
  <c r="AK42" i="5"/>
  <c r="AC42" i="5"/>
  <c r="U42" i="5"/>
  <c r="AS41" i="5"/>
  <c r="AK41" i="5"/>
  <c r="AC41" i="5"/>
  <c r="U41" i="5"/>
  <c r="AS40" i="5"/>
  <c r="AK40" i="5"/>
  <c r="AC40" i="5"/>
  <c r="U40" i="5"/>
  <c r="AS39" i="5"/>
  <c r="AK39" i="5"/>
  <c r="AC39" i="5"/>
  <c r="U39" i="5"/>
  <c r="AS38" i="5"/>
  <c r="AK38" i="5"/>
  <c r="AC38" i="5"/>
  <c r="U38" i="5"/>
  <c r="AS37" i="5"/>
  <c r="AK37" i="5"/>
  <c r="AC37" i="5"/>
  <c r="U37" i="5"/>
  <c r="AS36" i="5"/>
  <c r="AK36" i="5"/>
  <c r="AC36" i="5"/>
  <c r="U36" i="5"/>
  <c r="M36" i="5"/>
  <c r="AS35" i="5"/>
  <c r="AK35" i="5"/>
  <c r="AC35" i="5"/>
  <c r="U35" i="5"/>
  <c r="M35" i="5"/>
  <c r="AS340" i="5"/>
  <c r="AK340" i="5"/>
  <c r="AC340" i="5"/>
  <c r="U340" i="5"/>
  <c r="AS339" i="5"/>
  <c r="AK339" i="5"/>
  <c r="AC339" i="5"/>
  <c r="U339" i="5"/>
  <c r="AS338" i="5"/>
  <c r="AK338" i="5"/>
  <c r="AC338" i="5"/>
  <c r="U338" i="5"/>
  <c r="AS337" i="5"/>
  <c r="AK337" i="5"/>
  <c r="AC337" i="5"/>
  <c r="U337" i="5"/>
  <c r="AS336" i="5"/>
  <c r="AK336" i="5"/>
  <c r="AC336" i="5"/>
  <c r="U336" i="5"/>
  <c r="AS335" i="5"/>
  <c r="AK335" i="5"/>
  <c r="AC335" i="5"/>
  <c r="U335" i="5"/>
  <c r="AS334" i="5"/>
  <c r="AK334" i="5"/>
  <c r="AC334" i="5"/>
  <c r="U334" i="5"/>
  <c r="AS333" i="5"/>
  <c r="AK333" i="5"/>
  <c r="AC333" i="5"/>
  <c r="U333" i="5"/>
  <c r="M333" i="5"/>
  <c r="AS332" i="5"/>
  <c r="AK332" i="5"/>
  <c r="AC332" i="5"/>
  <c r="U332" i="5"/>
  <c r="M332" i="5"/>
  <c r="AS331" i="5"/>
  <c r="AK331" i="5"/>
  <c r="AC331" i="5"/>
  <c r="U331" i="5"/>
  <c r="M331" i="5"/>
  <c r="AS330" i="5"/>
  <c r="AK330" i="5"/>
  <c r="AC330" i="5"/>
  <c r="U330" i="5"/>
  <c r="M330" i="5"/>
  <c r="AS329" i="5"/>
  <c r="AK329" i="5"/>
  <c r="AC329" i="5"/>
  <c r="U329" i="5"/>
  <c r="M329" i="5"/>
  <c r="AS328" i="5"/>
  <c r="AK328" i="5"/>
  <c r="AC328" i="5"/>
  <c r="U328" i="5"/>
  <c r="M328" i="5"/>
  <c r="AS327" i="5"/>
  <c r="AK327" i="5"/>
  <c r="AC327" i="5"/>
  <c r="U327" i="5"/>
  <c r="M327" i="5"/>
  <c r="AS326" i="5"/>
  <c r="AK326" i="5"/>
  <c r="AC326" i="5"/>
  <c r="U326" i="5"/>
  <c r="M326" i="5"/>
  <c r="AS325" i="5"/>
  <c r="AK325" i="5"/>
  <c r="AC325" i="5"/>
  <c r="U325" i="5"/>
  <c r="M325" i="5"/>
  <c r="AS324" i="5"/>
  <c r="AK324" i="5"/>
  <c r="AC324" i="5"/>
  <c r="U324" i="5"/>
  <c r="M324" i="5"/>
  <c r="AS323" i="5"/>
  <c r="AK323" i="5"/>
  <c r="AC323" i="5"/>
  <c r="U323" i="5"/>
  <c r="M323" i="5"/>
  <c r="AS322" i="5"/>
  <c r="AK322" i="5"/>
  <c r="AC322" i="5"/>
  <c r="U322" i="5"/>
  <c r="M322" i="5"/>
  <c r="AS321" i="5"/>
  <c r="AK321" i="5"/>
  <c r="AC321" i="5"/>
  <c r="U321" i="5"/>
  <c r="M321" i="5"/>
  <c r="AS320" i="5"/>
  <c r="AK320" i="5"/>
  <c r="AC320" i="5"/>
  <c r="U320" i="5"/>
  <c r="M320" i="5"/>
  <c r="AS319" i="5"/>
  <c r="AK319" i="5"/>
  <c r="AC319" i="5"/>
  <c r="U319" i="5"/>
  <c r="M319" i="5"/>
  <c r="AS318" i="5"/>
  <c r="AK318" i="5"/>
  <c r="AC318" i="5"/>
  <c r="U318" i="5"/>
  <c r="M318" i="5"/>
  <c r="AS317" i="5"/>
  <c r="AK317" i="5"/>
  <c r="AC317" i="5"/>
  <c r="U317" i="5"/>
  <c r="M317" i="5"/>
  <c r="AA106" i="1"/>
  <c r="AB106" i="1"/>
  <c r="AC106" i="1"/>
  <c r="AS311" i="5"/>
  <c r="AK311" i="5"/>
  <c r="AC311" i="5"/>
  <c r="U311" i="5"/>
  <c r="M311" i="5"/>
  <c r="AS310" i="5"/>
  <c r="AK310" i="5"/>
  <c r="AC310" i="5"/>
  <c r="U310" i="5"/>
  <c r="M310" i="5"/>
  <c r="AS309" i="5"/>
  <c r="AK309" i="5"/>
  <c r="AC309" i="5"/>
  <c r="U309" i="5"/>
  <c r="M309" i="5"/>
  <c r="AS308" i="5"/>
  <c r="AK308" i="5"/>
  <c r="AC308" i="5"/>
  <c r="U308" i="5"/>
  <c r="M308" i="5"/>
  <c r="AS307" i="5"/>
  <c r="AK307" i="5"/>
  <c r="AC307" i="5"/>
  <c r="U307" i="5"/>
  <c r="M307" i="5"/>
  <c r="AS306" i="5"/>
  <c r="AK306" i="5"/>
  <c r="AC306" i="5"/>
  <c r="U306" i="5"/>
  <c r="M306" i="5"/>
  <c r="AS305" i="5"/>
  <c r="AK305" i="5"/>
  <c r="AC305" i="5"/>
  <c r="U305" i="5"/>
  <c r="M305" i="5"/>
  <c r="AS304" i="5"/>
  <c r="AK304" i="5"/>
  <c r="AC304" i="5"/>
  <c r="U304" i="5"/>
  <c r="M304" i="5"/>
  <c r="AS303" i="5"/>
  <c r="AK303" i="5"/>
  <c r="AC303" i="5"/>
  <c r="U303" i="5"/>
  <c r="M303" i="5"/>
  <c r="AS302" i="5"/>
  <c r="AK302" i="5"/>
  <c r="AC302" i="5"/>
  <c r="U302" i="5"/>
  <c r="M302" i="5"/>
  <c r="AS301" i="5"/>
  <c r="AK301" i="5"/>
  <c r="AC301" i="5"/>
  <c r="U301" i="5"/>
  <c r="M301" i="5"/>
  <c r="AS300" i="5"/>
  <c r="AK300" i="5"/>
  <c r="AC300" i="5"/>
  <c r="U300" i="5"/>
  <c r="AS297" i="5"/>
  <c r="AK297" i="5"/>
  <c r="AC297" i="5"/>
  <c r="U297" i="5"/>
  <c r="AS296" i="5"/>
  <c r="AK296" i="5"/>
  <c r="AC296" i="5"/>
  <c r="U296" i="5"/>
  <c r="AS295" i="5"/>
  <c r="AK295" i="5"/>
  <c r="AC295" i="5"/>
  <c r="U295" i="5"/>
  <c r="AS294" i="5"/>
  <c r="AK294" i="5"/>
  <c r="AC294" i="5"/>
  <c r="U294" i="5"/>
  <c r="AS293" i="5"/>
  <c r="AK293" i="5"/>
  <c r="AC293" i="5"/>
  <c r="U293" i="5"/>
  <c r="AS292" i="5"/>
  <c r="AK292" i="5"/>
  <c r="AC292" i="5"/>
  <c r="U292" i="5"/>
  <c r="AS291" i="5"/>
  <c r="AK291" i="5"/>
  <c r="AC291" i="5"/>
  <c r="U291" i="5"/>
  <c r="AS290" i="5"/>
  <c r="AK290" i="5"/>
  <c r="AC290" i="5"/>
  <c r="U290" i="5"/>
  <c r="AS289" i="5"/>
  <c r="AK289" i="5"/>
  <c r="AC289" i="5"/>
  <c r="U289" i="5"/>
  <c r="AS288" i="5"/>
  <c r="AK288" i="5"/>
  <c r="AC288" i="5"/>
  <c r="U288" i="5"/>
  <c r="AS287" i="5"/>
  <c r="AK287" i="5"/>
  <c r="AC287" i="5"/>
  <c r="U287" i="5"/>
  <c r="AS286" i="5"/>
  <c r="AK286" i="5"/>
  <c r="AC286" i="5"/>
  <c r="U286" i="5"/>
  <c r="AS285" i="5"/>
  <c r="AK285" i="5"/>
  <c r="AC285" i="5"/>
  <c r="U285" i="5"/>
  <c r="AS284" i="5"/>
  <c r="AK284" i="5"/>
  <c r="AC284" i="5"/>
  <c r="U284" i="5"/>
  <c r="AS283" i="5"/>
  <c r="AK283" i="5"/>
  <c r="AC283" i="5"/>
  <c r="U283" i="5"/>
  <c r="AS282" i="5"/>
  <c r="AK282" i="5"/>
  <c r="AC282" i="5"/>
  <c r="U282" i="5"/>
  <c r="AS281" i="5"/>
  <c r="AK281" i="5"/>
  <c r="AC281" i="5"/>
  <c r="U281" i="5"/>
  <c r="AS280" i="5"/>
  <c r="AK280" i="5"/>
  <c r="AC280" i="5"/>
  <c r="U280" i="5"/>
  <c r="AD106" i="1"/>
  <c r="AA99" i="3"/>
  <c r="AB99" i="3"/>
  <c r="AC99" i="3"/>
  <c r="AA100" i="3"/>
  <c r="AB100" i="3"/>
  <c r="AC100" i="3"/>
  <c r="AD99" i="3"/>
  <c r="AD100" i="3"/>
  <c r="AO56" i="2"/>
  <c r="AP56" i="2"/>
  <c r="AQ56" i="2"/>
  <c r="AR56" i="2"/>
  <c r="AS56" i="2"/>
  <c r="AA78" i="28"/>
  <c r="AB78" i="28"/>
  <c r="AC78" i="28"/>
  <c r="AA58" i="28"/>
  <c r="AB58" i="28"/>
  <c r="AC58" i="28"/>
  <c r="AD78" i="28"/>
  <c r="AD58" i="28"/>
  <c r="AA49" i="1"/>
  <c r="AB49" i="1"/>
  <c r="AC49" i="1"/>
  <c r="AD49" i="1"/>
  <c r="AC108" i="28"/>
  <c r="AC57" i="28"/>
  <c r="AC42" i="28"/>
  <c r="AC31" i="28"/>
  <c r="AC86" i="28"/>
  <c r="AC14" i="28"/>
  <c r="AC55" i="28"/>
  <c r="AC9" i="28"/>
  <c r="AC21" i="28"/>
  <c r="AC92" i="28"/>
  <c r="AC41" i="28"/>
  <c r="AC96" i="28"/>
  <c r="AC24" i="28"/>
  <c r="AC60" i="28"/>
  <c r="AC88" i="28"/>
  <c r="AC52" i="28"/>
  <c r="AC76" i="28"/>
  <c r="AC56" i="28"/>
  <c r="AC65" i="28"/>
  <c r="AC80" i="28"/>
  <c r="AC68" i="28"/>
  <c r="AC71" i="28"/>
  <c r="AC35" i="28"/>
  <c r="AC32" i="28"/>
  <c r="AC89" i="28"/>
  <c r="AC79" i="28"/>
  <c r="AC85" i="28"/>
  <c r="AC63" i="28"/>
  <c r="AC38" i="28"/>
  <c r="AC19" i="28"/>
  <c r="AC12" i="28"/>
  <c r="AC93" i="28"/>
  <c r="AC30" i="28"/>
  <c r="AC66" i="28"/>
  <c r="AC15" i="28"/>
  <c r="AC50" i="28"/>
  <c r="AC25" i="28"/>
  <c r="AC45" i="28"/>
  <c r="AC105" i="28"/>
  <c r="AC98" i="28"/>
  <c r="AC16" i="28"/>
  <c r="AC81" i="28"/>
  <c r="AC69" i="28"/>
  <c r="AC51" i="28"/>
  <c r="AC103" i="28"/>
  <c r="AC64" i="28"/>
  <c r="AC26" i="28"/>
  <c r="AC99" i="28"/>
  <c r="AC53" i="28"/>
  <c r="AC17" i="28"/>
  <c r="AC95" i="28"/>
  <c r="AC106" i="28"/>
  <c r="AC49" i="28"/>
  <c r="AC22" i="28"/>
  <c r="AC54" i="28"/>
  <c r="AC62" i="28"/>
  <c r="AC75" i="28"/>
  <c r="AC72" i="28"/>
  <c r="AC40" i="28"/>
  <c r="AC29" i="28"/>
  <c r="AO54" i="2"/>
  <c r="AP54" i="2"/>
  <c r="AQ54" i="2"/>
  <c r="AR54" i="2"/>
  <c r="AS54" i="2"/>
  <c r="AV54" i="2"/>
  <c r="AU54" i="2"/>
  <c r="AO55" i="2"/>
  <c r="AP55" i="2"/>
  <c r="AQ55" i="2"/>
  <c r="AR55" i="2"/>
  <c r="AS55" i="2"/>
  <c r="AV55" i="2"/>
  <c r="AU55" i="2"/>
  <c r="AT56" i="2"/>
  <c r="AV56" i="2"/>
  <c r="AU56" i="2"/>
  <c r="AO57" i="2"/>
  <c r="AP57" i="2"/>
  <c r="AQ57" i="2"/>
  <c r="AR57" i="2"/>
  <c r="AS57" i="2"/>
  <c r="AV57" i="2"/>
  <c r="AU57" i="2"/>
  <c r="AO58" i="2"/>
  <c r="AP58" i="2"/>
  <c r="AQ58" i="2"/>
  <c r="AR58" i="2"/>
  <c r="AS58" i="2"/>
  <c r="AV58" i="2"/>
  <c r="AU58" i="2"/>
  <c r="AO34" i="2"/>
  <c r="AP34" i="2"/>
  <c r="AT34" i="2"/>
  <c r="AQ34" i="2"/>
  <c r="AR34" i="2"/>
  <c r="AS34" i="2"/>
  <c r="AV34" i="2"/>
  <c r="AU34" i="2"/>
  <c r="AO35" i="2"/>
  <c r="AP35" i="2"/>
  <c r="AQ35" i="2"/>
  <c r="AR35" i="2"/>
  <c r="AS35" i="2"/>
  <c r="AV35" i="2"/>
  <c r="AU35" i="2"/>
  <c r="AO36" i="2"/>
  <c r="AP36" i="2"/>
  <c r="AQ36" i="2"/>
  <c r="AR36" i="2"/>
  <c r="AS36" i="2"/>
  <c r="AV36" i="2"/>
  <c r="AU36" i="2"/>
  <c r="AA32" i="1"/>
  <c r="AB32" i="1"/>
  <c r="AD32" i="1"/>
  <c r="AC32" i="1"/>
  <c r="AA33" i="1"/>
  <c r="AB33" i="1"/>
  <c r="AC33" i="1"/>
  <c r="AA34" i="1"/>
  <c r="AB34" i="1"/>
  <c r="AC34" i="1"/>
  <c r="AA35" i="1"/>
  <c r="AB35" i="1"/>
  <c r="AC35" i="1"/>
  <c r="AA36" i="1"/>
  <c r="AB36" i="1"/>
  <c r="AC36" i="1"/>
  <c r="AA37" i="1"/>
  <c r="AB37" i="1"/>
  <c r="AC37" i="1"/>
  <c r="AA38" i="1"/>
  <c r="AB38" i="1"/>
  <c r="AC38" i="1"/>
  <c r="AA39" i="1"/>
  <c r="AB39" i="1"/>
  <c r="AC39" i="1"/>
  <c r="AA40" i="1"/>
  <c r="AB40" i="1"/>
  <c r="AC40" i="1"/>
  <c r="AA41" i="1"/>
  <c r="AB41" i="1"/>
  <c r="AC41" i="1"/>
  <c r="AA42" i="1"/>
  <c r="AB42" i="1"/>
  <c r="AC42" i="1"/>
  <c r="AA43" i="1"/>
  <c r="AB43" i="1"/>
  <c r="AC43" i="1"/>
  <c r="AA44" i="1"/>
  <c r="AB44" i="1"/>
  <c r="AC44" i="1"/>
  <c r="AA45" i="1"/>
  <c r="AB45" i="1"/>
  <c r="AC45" i="1"/>
  <c r="AT54" i="2"/>
  <c r="AD45" i="1"/>
  <c r="AD37" i="1"/>
  <c r="AD33" i="1"/>
  <c r="AD41" i="1"/>
  <c r="AD42" i="1"/>
  <c r="AD38" i="1"/>
  <c r="AT35" i="2"/>
  <c r="AD34" i="1"/>
  <c r="AW58" i="2"/>
  <c r="AW34" i="2"/>
  <c r="AT36" i="2"/>
  <c r="AW54" i="2"/>
  <c r="AT57" i="2"/>
  <c r="AT58" i="2"/>
  <c r="AD40" i="1"/>
  <c r="AD44" i="1"/>
  <c r="AD36" i="1"/>
  <c r="AD43" i="1"/>
  <c r="AD39" i="1"/>
  <c r="AD35" i="1"/>
  <c r="AW35" i="2"/>
  <c r="AW55" i="2"/>
  <c r="AW57" i="2"/>
  <c r="AW36" i="2"/>
  <c r="AT55" i="2"/>
  <c r="AW56" i="2"/>
  <c r="BA87" i="27"/>
  <c r="BA188" i="27"/>
  <c r="BA242" i="27"/>
  <c r="BA189" i="27"/>
  <c r="BA30" i="27"/>
  <c r="BA241" i="27"/>
  <c r="BA16" i="27"/>
  <c r="BA230" i="27"/>
  <c r="BA6" i="27"/>
  <c r="BA144" i="27"/>
  <c r="BA218" i="27"/>
  <c r="BA240" i="27"/>
  <c r="BA255" i="27"/>
  <c r="BA190" i="27"/>
  <c r="BA92" i="27"/>
  <c r="BA149" i="27"/>
  <c r="BA43" i="27"/>
  <c r="BA251" i="27"/>
  <c r="BA238" i="27"/>
  <c r="BA249" i="27"/>
  <c r="BA166" i="27"/>
  <c r="BA13" i="27"/>
  <c r="BA237" i="27"/>
  <c r="BA195" i="27"/>
  <c r="BA168" i="27"/>
  <c r="BA54" i="27"/>
  <c r="BA231" i="27"/>
  <c r="BA182" i="27"/>
  <c r="BA23" i="27"/>
  <c r="BA170" i="27"/>
  <c r="BA123" i="27"/>
  <c r="BA215" i="27"/>
  <c r="BA49" i="27"/>
  <c r="BA12" i="27"/>
  <c r="BA119" i="27"/>
  <c r="BA86" i="27"/>
  <c r="BA184" i="27"/>
  <c r="BA253" i="27"/>
  <c r="BA90" i="27"/>
  <c r="BA213" i="27"/>
  <c r="BA167" i="27"/>
  <c r="BA53" i="27"/>
  <c r="BA5" i="27"/>
  <c r="BA18" i="27"/>
  <c r="BA219" i="27"/>
  <c r="BA40" i="27"/>
  <c r="BA160" i="27"/>
  <c r="BA105" i="27"/>
  <c r="BA108" i="27"/>
  <c r="BA175" i="27"/>
  <c r="BA91" i="27"/>
  <c r="BA83" i="27"/>
  <c r="BA25" i="27"/>
  <c r="BA10" i="27"/>
  <c r="BA17" i="27"/>
  <c r="BA127" i="27"/>
  <c r="BA71" i="27"/>
  <c r="BA20" i="27"/>
  <c r="BA245" i="27"/>
  <c r="BA248" i="27"/>
  <c r="BA222" i="27"/>
  <c r="BA93" i="27"/>
  <c r="BA37" i="27"/>
  <c r="BA180" i="27"/>
  <c r="BA63" i="27"/>
  <c r="BA246" i="27"/>
  <c r="BA80" i="27"/>
  <c r="BA154" i="27"/>
  <c r="BA147" i="27"/>
  <c r="BA183" i="27"/>
  <c r="BA214" i="27"/>
  <c r="BA19" i="27"/>
  <c r="BA204" i="27"/>
  <c r="BA185" i="27"/>
  <c r="BA171" i="27"/>
  <c r="BA32" i="27"/>
  <c r="BA21" i="27"/>
  <c r="BA138" i="27"/>
  <c r="BA223" i="27"/>
  <c r="BA146" i="27"/>
  <c r="BA153" i="27"/>
  <c r="BA115" i="27"/>
  <c r="BA216" i="27"/>
  <c r="BA178" i="27"/>
  <c r="BA133" i="27"/>
  <c r="BA143" i="27"/>
  <c r="BA109" i="27"/>
  <c r="BA65" i="27"/>
  <c r="BA209" i="27"/>
  <c r="BA210" i="27"/>
  <c r="BA176" i="27"/>
  <c r="BA229" i="27"/>
  <c r="BA152" i="27"/>
  <c r="BA64" i="27"/>
  <c r="BA24" i="27"/>
  <c r="BA66" i="27"/>
  <c r="BA227" i="27"/>
  <c r="BA141" i="27"/>
  <c r="BA161" i="27"/>
  <c r="BA9" i="27"/>
  <c r="BA225" i="27"/>
  <c r="BA33" i="27"/>
  <c r="BA172" i="27"/>
  <c r="BA136" i="27"/>
  <c r="BA42" i="27"/>
  <c r="BA61" i="27"/>
  <c r="BA94" i="27"/>
  <c r="BA77" i="27"/>
  <c r="BA117" i="27"/>
  <c r="BA81" i="27"/>
  <c r="BA95" i="27"/>
  <c r="BA58" i="27"/>
  <c r="BA202" i="27"/>
  <c r="BA158" i="27"/>
  <c r="BA44" i="27"/>
  <c r="BA121" i="27"/>
  <c r="BA100" i="27"/>
  <c r="BA4" i="27"/>
  <c r="BA220" i="27"/>
  <c r="BA116" i="27"/>
  <c r="BA62" i="27"/>
  <c r="BA164" i="27"/>
  <c r="BA75" i="27"/>
  <c r="BA131" i="27"/>
  <c r="BA45" i="27"/>
  <c r="BA163" i="27"/>
  <c r="BA48" i="27"/>
  <c r="BA55" i="27"/>
  <c r="BA247" i="27"/>
  <c r="BA191" i="27"/>
  <c r="BA140" i="27"/>
  <c r="BA103" i="27"/>
  <c r="BA211" i="27"/>
  <c r="BA232" i="27"/>
  <c r="BA101" i="27"/>
  <c r="BA239" i="27"/>
  <c r="BA135" i="27"/>
  <c r="BA113" i="27"/>
  <c r="BA35" i="27"/>
  <c r="BA196" i="27"/>
  <c r="BA120" i="27"/>
  <c r="BA51" i="27"/>
  <c r="BA7" i="27"/>
  <c r="BA11" i="27"/>
  <c r="BA162" i="27"/>
  <c r="BA192" i="27"/>
  <c r="BA235" i="27"/>
  <c r="BA203" i="27"/>
  <c r="BA29" i="27"/>
  <c r="BA34" i="27"/>
  <c r="BA3" i="27"/>
  <c r="BA200" i="27"/>
  <c r="BA186" i="27"/>
  <c r="BA122" i="27"/>
  <c r="BA114" i="27"/>
  <c r="BA169" i="27"/>
  <c r="BA8" i="27"/>
  <c r="BA201" i="27"/>
  <c r="BA187" i="27"/>
  <c r="BA60" i="27"/>
  <c r="BA50" i="27"/>
  <c r="BA82" i="27"/>
  <c r="BA257" i="27"/>
  <c r="BA206" i="27"/>
  <c r="BA173" i="27"/>
  <c r="BA39" i="27"/>
  <c r="BA228" i="27"/>
  <c r="BA47" i="27"/>
  <c r="BA142" i="27"/>
  <c r="BA132" i="27"/>
  <c r="BA102" i="27"/>
  <c r="BA134" i="27"/>
  <c r="BA212" i="27"/>
  <c r="BA129" i="27"/>
  <c r="BA46" i="27"/>
  <c r="BA156" i="27"/>
  <c r="BA70" i="27"/>
  <c r="BA207" i="27"/>
  <c r="BA36" i="27"/>
  <c r="BA57" i="27"/>
  <c r="BA112" i="27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A213" i="26"/>
  <c r="AS213" i="26"/>
  <c r="AK213" i="26"/>
  <c r="AC213" i="26"/>
  <c r="U213" i="26"/>
  <c r="M213" i="26"/>
  <c r="AA155" i="1"/>
  <c r="AB155" i="1"/>
  <c r="AD155" i="1"/>
  <c r="AC155" i="1"/>
  <c r="AA38" i="28"/>
  <c r="AB38" i="28"/>
  <c r="AD38" i="28"/>
  <c r="AA30" i="28"/>
  <c r="AB30" i="28"/>
  <c r="AD30" i="28"/>
  <c r="AA42" i="28"/>
  <c r="AB42" i="28"/>
  <c r="AD42" i="28"/>
  <c r="U123" i="5"/>
  <c r="U124" i="5"/>
  <c r="AC123" i="5"/>
  <c r="AC124" i="5"/>
  <c r="AC122" i="5"/>
  <c r="U122" i="5"/>
  <c r="AC121" i="5"/>
  <c r="U121" i="5"/>
  <c r="AC120" i="5"/>
  <c r="U120" i="5"/>
  <c r="AC119" i="5"/>
  <c r="U119" i="5"/>
  <c r="AC118" i="5"/>
  <c r="U118" i="5"/>
  <c r="AC117" i="5"/>
  <c r="U117" i="5"/>
  <c r="AC116" i="5"/>
  <c r="U116" i="5"/>
  <c r="AC115" i="5"/>
  <c r="U115" i="5"/>
  <c r="AC114" i="5"/>
  <c r="U114" i="5"/>
  <c r="AC113" i="5"/>
  <c r="U113" i="5"/>
  <c r="AC112" i="5"/>
  <c r="U112" i="5"/>
  <c r="AC111" i="5"/>
  <c r="U111" i="5"/>
  <c r="AC110" i="5"/>
  <c r="U110" i="5"/>
  <c r="AC109" i="5"/>
  <c r="U109" i="5"/>
  <c r="AC108" i="5"/>
  <c r="U108" i="5"/>
  <c r="AC107" i="5"/>
  <c r="U107" i="5"/>
  <c r="AC106" i="5"/>
  <c r="U106" i="5"/>
  <c r="AC105" i="5"/>
  <c r="U105" i="5"/>
  <c r="AC104" i="5"/>
  <c r="U104" i="5"/>
  <c r="AC103" i="5"/>
  <c r="U103" i="5"/>
  <c r="AC102" i="5"/>
  <c r="U102" i="5"/>
  <c r="M102" i="5"/>
  <c r="AC101" i="5"/>
  <c r="U101" i="5"/>
  <c r="M101" i="5"/>
  <c r="AC100" i="5"/>
  <c r="U100" i="5"/>
  <c r="M100" i="5"/>
  <c r="AC99" i="5"/>
  <c r="U99" i="5"/>
  <c r="M99" i="5"/>
  <c r="AC98" i="5"/>
  <c r="U98" i="5"/>
  <c r="M98" i="5"/>
  <c r="AC97" i="5"/>
  <c r="U97" i="5"/>
  <c r="M97" i="5"/>
  <c r="AC96" i="5"/>
  <c r="U96" i="5"/>
  <c r="M96" i="5"/>
  <c r="BI118" i="5"/>
  <c r="BA118" i="5"/>
  <c r="AS118" i="5"/>
  <c r="AK118" i="5"/>
  <c r="BJ118" i="5"/>
  <c r="BI312" i="5"/>
  <c r="BI313" i="5"/>
  <c r="BI314" i="5"/>
  <c r="BI315" i="5"/>
  <c r="BA312" i="5"/>
  <c r="BA313" i="5"/>
  <c r="BA314" i="5"/>
  <c r="BA315" i="5"/>
  <c r="AS312" i="5"/>
  <c r="AS313" i="5"/>
  <c r="AS314" i="5"/>
  <c r="AS315" i="5"/>
  <c r="AK312" i="5"/>
  <c r="AK313" i="5"/>
  <c r="AK314" i="5"/>
  <c r="AK315" i="5"/>
  <c r="AC312" i="5"/>
  <c r="AC313" i="5"/>
  <c r="AC314" i="5"/>
  <c r="AC315" i="5"/>
  <c r="U312" i="5"/>
  <c r="U313" i="5"/>
  <c r="U314" i="5"/>
  <c r="U315" i="5"/>
  <c r="M312" i="5"/>
  <c r="M313" i="5"/>
  <c r="M314" i="5"/>
  <c r="M315" i="5"/>
  <c r="BJ315" i="5"/>
  <c r="BJ314" i="5"/>
  <c r="BJ313" i="5"/>
  <c r="BJ312" i="5"/>
  <c r="AA125" i="24"/>
  <c r="AB125" i="24"/>
  <c r="AC125" i="24"/>
  <c r="AD125" i="24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M377" i="5"/>
  <c r="U26" i="5"/>
  <c r="U27" i="5"/>
  <c r="U28" i="5"/>
  <c r="U29" i="5"/>
  <c r="U30" i="5"/>
  <c r="U31" i="5"/>
  <c r="U32" i="5"/>
  <c r="U33" i="5"/>
  <c r="U34" i="5"/>
  <c r="BI387" i="5"/>
  <c r="BI388" i="5"/>
  <c r="BI389" i="5"/>
  <c r="BI390" i="5"/>
  <c r="BI391" i="5"/>
  <c r="BI392" i="5"/>
  <c r="BI393" i="5"/>
  <c r="BI394" i="5"/>
  <c r="BI395" i="5"/>
  <c r="BI396" i="5"/>
  <c r="BI397" i="5"/>
  <c r="BI398" i="5"/>
  <c r="BI399" i="5"/>
  <c r="BI400" i="5"/>
  <c r="BI401" i="5"/>
  <c r="BI402" i="5"/>
  <c r="BI403" i="5"/>
  <c r="BI404" i="5"/>
  <c r="BA387" i="5"/>
  <c r="BA388" i="5"/>
  <c r="BA389" i="5"/>
  <c r="BA390" i="5"/>
  <c r="BA391" i="5"/>
  <c r="BA392" i="5"/>
  <c r="BA393" i="5"/>
  <c r="BA394" i="5"/>
  <c r="BA395" i="5"/>
  <c r="BA396" i="5"/>
  <c r="BA397" i="5"/>
  <c r="BA398" i="5"/>
  <c r="BA399" i="5"/>
  <c r="BA400" i="5"/>
  <c r="BA401" i="5"/>
  <c r="BA402" i="5"/>
  <c r="BA403" i="5"/>
  <c r="BA404" i="5"/>
  <c r="AS387" i="5"/>
  <c r="AS388" i="5"/>
  <c r="AS389" i="5"/>
  <c r="AS390" i="5"/>
  <c r="AS391" i="5"/>
  <c r="AS392" i="5"/>
  <c r="AS393" i="5"/>
  <c r="AS394" i="5"/>
  <c r="AS395" i="5"/>
  <c r="AS396" i="5"/>
  <c r="AS397" i="5"/>
  <c r="AS398" i="5"/>
  <c r="AS399" i="5"/>
  <c r="AS400" i="5"/>
  <c r="AS401" i="5"/>
  <c r="AS402" i="5"/>
  <c r="AS403" i="5"/>
  <c r="AS404" i="5"/>
  <c r="AK387" i="5"/>
  <c r="AK388" i="5"/>
  <c r="AK389" i="5"/>
  <c r="AK390" i="5"/>
  <c r="AK391" i="5"/>
  <c r="AK392" i="5"/>
  <c r="AK393" i="5"/>
  <c r="AK394" i="5"/>
  <c r="AK395" i="5"/>
  <c r="AK396" i="5"/>
  <c r="AK397" i="5"/>
  <c r="AK398" i="5"/>
  <c r="AK399" i="5"/>
  <c r="AK400" i="5"/>
  <c r="AK401" i="5"/>
  <c r="AK402" i="5"/>
  <c r="AK403" i="5"/>
  <c r="AK404" i="5"/>
  <c r="AC387" i="5"/>
  <c r="AC388" i="5"/>
  <c r="AC389" i="5"/>
  <c r="AC390" i="5"/>
  <c r="AC391" i="5"/>
  <c r="AC392" i="5"/>
  <c r="AC393" i="5"/>
  <c r="AC394" i="5"/>
  <c r="AC395" i="5"/>
  <c r="AC396" i="5"/>
  <c r="AC397" i="5"/>
  <c r="AC398" i="5"/>
  <c r="AC399" i="5"/>
  <c r="AC400" i="5"/>
  <c r="AC401" i="5"/>
  <c r="AC402" i="5"/>
  <c r="AC403" i="5"/>
  <c r="AC404" i="5"/>
  <c r="U387" i="5"/>
  <c r="U388" i="5"/>
  <c r="U389" i="5"/>
  <c r="U390" i="5"/>
  <c r="U391" i="5"/>
  <c r="U392" i="5"/>
  <c r="U393" i="5"/>
  <c r="U394" i="5"/>
  <c r="U395" i="5"/>
  <c r="U396" i="5"/>
  <c r="U397" i="5"/>
  <c r="U398" i="5"/>
  <c r="U399" i="5"/>
  <c r="U400" i="5"/>
  <c r="U401" i="5"/>
  <c r="U402" i="5"/>
  <c r="U403" i="5"/>
  <c r="U404" i="5"/>
  <c r="M397" i="5"/>
  <c r="M398" i="5"/>
  <c r="M399" i="5"/>
  <c r="M400" i="5"/>
  <c r="M401" i="5"/>
  <c r="M402" i="5"/>
  <c r="M403" i="5"/>
  <c r="M404" i="5"/>
  <c r="AV75" i="31"/>
  <c r="AU75" i="31"/>
  <c r="AP75" i="31"/>
  <c r="AO75" i="31"/>
  <c r="AS75" i="31"/>
  <c r="AR75" i="31"/>
  <c r="AQ75" i="31"/>
  <c r="AV74" i="31"/>
  <c r="AU74" i="31"/>
  <c r="AP74" i="31"/>
  <c r="AO74" i="31"/>
  <c r="AS74" i="31"/>
  <c r="AR74" i="31"/>
  <c r="AQ74" i="31"/>
  <c r="AV73" i="31"/>
  <c r="AU73" i="31"/>
  <c r="AP73" i="31"/>
  <c r="AO73" i="31"/>
  <c r="AS73" i="31"/>
  <c r="AR73" i="31"/>
  <c r="AQ73" i="31"/>
  <c r="AV72" i="31"/>
  <c r="AU72" i="31"/>
  <c r="AP72" i="31"/>
  <c r="AO72" i="31"/>
  <c r="AS72" i="31"/>
  <c r="AR72" i="31"/>
  <c r="AQ72" i="31"/>
  <c r="AV71" i="31"/>
  <c r="AU71" i="31"/>
  <c r="AP71" i="31"/>
  <c r="AO71" i="31"/>
  <c r="AS71" i="31"/>
  <c r="AR71" i="31"/>
  <c r="AQ71" i="31"/>
  <c r="AV70" i="31"/>
  <c r="AU70" i="31"/>
  <c r="AP70" i="31"/>
  <c r="AO70" i="31"/>
  <c r="AS70" i="31"/>
  <c r="AR70" i="31"/>
  <c r="AQ70" i="31"/>
  <c r="AV69" i="31"/>
  <c r="AU69" i="31"/>
  <c r="AP69" i="31"/>
  <c r="AO69" i="31"/>
  <c r="AS69" i="31"/>
  <c r="AR69" i="31"/>
  <c r="AQ69" i="31"/>
  <c r="AV68" i="31"/>
  <c r="AU68" i="31"/>
  <c r="AP68" i="31"/>
  <c r="AO68" i="31"/>
  <c r="AS68" i="31"/>
  <c r="AR68" i="31"/>
  <c r="AQ68" i="31"/>
  <c r="AV67" i="31"/>
  <c r="AU67" i="31"/>
  <c r="AP67" i="31"/>
  <c r="AO67" i="31"/>
  <c r="AS67" i="31"/>
  <c r="AR67" i="31"/>
  <c r="AQ67" i="31"/>
  <c r="AV66" i="31"/>
  <c r="AU66" i="31"/>
  <c r="AP66" i="31"/>
  <c r="AO66" i="31"/>
  <c r="AS66" i="31"/>
  <c r="AR66" i="31"/>
  <c r="AQ66" i="31"/>
  <c r="AV65" i="31"/>
  <c r="AU65" i="31"/>
  <c r="AP65" i="31"/>
  <c r="AO65" i="31"/>
  <c r="AS65" i="31"/>
  <c r="AR65" i="31"/>
  <c r="AQ65" i="31"/>
  <c r="AV64" i="31"/>
  <c r="AU64" i="31"/>
  <c r="AP64" i="31"/>
  <c r="AO64" i="31"/>
  <c r="AS64" i="31"/>
  <c r="AR64" i="31"/>
  <c r="AQ64" i="31"/>
  <c r="AV63" i="31"/>
  <c r="AU63" i="31"/>
  <c r="AP63" i="31"/>
  <c r="AO63" i="31"/>
  <c r="AS63" i="31"/>
  <c r="AR63" i="31"/>
  <c r="AQ63" i="31"/>
  <c r="AV62" i="31"/>
  <c r="AU62" i="31"/>
  <c r="AP62" i="31"/>
  <c r="AO62" i="31"/>
  <c r="AS62" i="31"/>
  <c r="AR62" i="31"/>
  <c r="AQ62" i="31"/>
  <c r="AV61" i="31"/>
  <c r="AU61" i="31"/>
  <c r="AP61" i="31"/>
  <c r="AO61" i="31"/>
  <c r="AS61" i="31"/>
  <c r="AR61" i="31"/>
  <c r="AQ61" i="31"/>
  <c r="AV60" i="31"/>
  <c r="AU60" i="31"/>
  <c r="AP60" i="31"/>
  <c r="AO60" i="31"/>
  <c r="AS60" i="31"/>
  <c r="AR60" i="31"/>
  <c r="AQ60" i="31"/>
  <c r="AV59" i="31"/>
  <c r="AU59" i="31"/>
  <c r="AP59" i="31"/>
  <c r="AO59" i="31"/>
  <c r="AS59" i="31"/>
  <c r="AR59" i="31"/>
  <c r="AQ59" i="31"/>
  <c r="AV58" i="31"/>
  <c r="AU58" i="31"/>
  <c r="AP58" i="31"/>
  <c r="AO58" i="31"/>
  <c r="AS58" i="31"/>
  <c r="AR58" i="31"/>
  <c r="AQ58" i="31"/>
  <c r="AV57" i="31"/>
  <c r="AU57" i="31"/>
  <c r="AP57" i="31"/>
  <c r="AO57" i="31"/>
  <c r="AS57" i="31"/>
  <c r="AR57" i="31"/>
  <c r="AQ57" i="31"/>
  <c r="AV56" i="31"/>
  <c r="AU56" i="31"/>
  <c r="AP56" i="31"/>
  <c r="AO56" i="31"/>
  <c r="AS56" i="31"/>
  <c r="AR56" i="31"/>
  <c r="AQ56" i="31"/>
  <c r="AV55" i="31"/>
  <c r="AU55" i="31"/>
  <c r="AP55" i="31"/>
  <c r="AO55" i="31"/>
  <c r="AS55" i="31"/>
  <c r="AR55" i="31"/>
  <c r="AQ55" i="31"/>
  <c r="AV54" i="31"/>
  <c r="AU54" i="31"/>
  <c r="AP54" i="31"/>
  <c r="AO54" i="31"/>
  <c r="AS54" i="31"/>
  <c r="AR54" i="31"/>
  <c r="AQ54" i="31"/>
  <c r="AV53" i="31"/>
  <c r="AU53" i="31"/>
  <c r="AP53" i="31"/>
  <c r="AO53" i="31"/>
  <c r="AS53" i="31"/>
  <c r="AR53" i="31"/>
  <c r="AQ53" i="31"/>
  <c r="AV52" i="31"/>
  <c r="AU52" i="31"/>
  <c r="AP52" i="31"/>
  <c r="AO52" i="31"/>
  <c r="AS52" i="31"/>
  <c r="AR52" i="31"/>
  <c r="AQ52" i="31"/>
  <c r="AV51" i="31"/>
  <c r="AU51" i="31"/>
  <c r="AP51" i="31"/>
  <c r="AO51" i="31"/>
  <c r="AS51" i="31"/>
  <c r="AR51" i="31"/>
  <c r="AQ51" i="31"/>
  <c r="AV50" i="31"/>
  <c r="AU50" i="31"/>
  <c r="AP50" i="31"/>
  <c r="AO50" i="31"/>
  <c r="AS50" i="31"/>
  <c r="AR50" i="31"/>
  <c r="AQ50" i="31"/>
  <c r="AV49" i="31"/>
  <c r="AU49" i="31"/>
  <c r="AP49" i="31"/>
  <c r="AO49" i="31"/>
  <c r="AS49" i="31"/>
  <c r="AR49" i="31"/>
  <c r="AQ49" i="31"/>
  <c r="AV48" i="31"/>
  <c r="AU48" i="31"/>
  <c r="AP48" i="31"/>
  <c r="AO48" i="31"/>
  <c r="AS48" i="31"/>
  <c r="AR48" i="31"/>
  <c r="AQ48" i="31"/>
  <c r="AV47" i="31"/>
  <c r="AU47" i="31"/>
  <c r="AP47" i="31"/>
  <c r="AO47" i="31"/>
  <c r="AS47" i="31"/>
  <c r="AR47" i="31"/>
  <c r="AQ47" i="31"/>
  <c r="AV46" i="31"/>
  <c r="AU46" i="31"/>
  <c r="AP46" i="31"/>
  <c r="AO46" i="31"/>
  <c r="AS46" i="31"/>
  <c r="AR46" i="31"/>
  <c r="AQ46" i="31"/>
  <c r="AV45" i="31"/>
  <c r="AU45" i="31"/>
  <c r="AP45" i="31"/>
  <c r="AO45" i="31"/>
  <c r="AS45" i="31"/>
  <c r="AR45" i="31"/>
  <c r="AQ45" i="31"/>
  <c r="AV44" i="31"/>
  <c r="AU44" i="31"/>
  <c r="AP44" i="31"/>
  <c r="AO44" i="31"/>
  <c r="AS44" i="31"/>
  <c r="AR44" i="31"/>
  <c r="AQ44" i="31"/>
  <c r="AV43" i="31"/>
  <c r="AU43" i="31"/>
  <c r="AP43" i="31"/>
  <c r="AO43" i="31"/>
  <c r="AS43" i="31"/>
  <c r="AR43" i="31"/>
  <c r="AQ43" i="31"/>
  <c r="AV42" i="31"/>
  <c r="AU42" i="31"/>
  <c r="AP42" i="31"/>
  <c r="AO42" i="31"/>
  <c r="AS42" i="31"/>
  <c r="AR42" i="31"/>
  <c r="AQ42" i="31"/>
  <c r="AV41" i="31"/>
  <c r="AU41" i="31"/>
  <c r="AP41" i="31"/>
  <c r="AO41" i="31"/>
  <c r="AS41" i="31"/>
  <c r="AR41" i="31"/>
  <c r="AQ41" i="31"/>
  <c r="AV10" i="31"/>
  <c r="AU10" i="31"/>
  <c r="AP10" i="31"/>
  <c r="AO10" i="31"/>
  <c r="AS10" i="31"/>
  <c r="AR10" i="31"/>
  <c r="AQ10" i="31"/>
  <c r="AV31" i="31"/>
  <c r="AU31" i="31"/>
  <c r="AP31" i="31"/>
  <c r="AO31" i="31"/>
  <c r="AS31" i="31"/>
  <c r="AR31" i="31"/>
  <c r="AQ31" i="31"/>
  <c r="AV27" i="31"/>
  <c r="AU27" i="31"/>
  <c r="AP27" i="31"/>
  <c r="AO27" i="31"/>
  <c r="AS27" i="31"/>
  <c r="AR27" i="31"/>
  <c r="AQ27" i="31"/>
  <c r="AV23" i="31"/>
  <c r="AU23" i="31"/>
  <c r="AP23" i="31"/>
  <c r="AO23" i="31"/>
  <c r="AS23" i="31"/>
  <c r="AR23" i="31"/>
  <c r="AQ23" i="31"/>
  <c r="AV37" i="31"/>
  <c r="AU37" i="31"/>
  <c r="AP37" i="31"/>
  <c r="AO37" i="31"/>
  <c r="AS37" i="31"/>
  <c r="AR37" i="31"/>
  <c r="AQ37" i="31"/>
  <c r="AV21" i="31"/>
  <c r="AU21" i="31"/>
  <c r="AP21" i="31"/>
  <c r="AO21" i="31"/>
  <c r="AS21" i="31"/>
  <c r="AR21" i="31"/>
  <c r="AQ21" i="31"/>
  <c r="AV38" i="31"/>
  <c r="AU38" i="31"/>
  <c r="AP38" i="31"/>
  <c r="AO38" i="31"/>
  <c r="AS38" i="31"/>
  <c r="AR38" i="31"/>
  <c r="AQ38" i="31"/>
  <c r="AV39" i="31"/>
  <c r="AU39" i="31"/>
  <c r="AP39" i="31"/>
  <c r="AO39" i="31"/>
  <c r="AS39" i="31"/>
  <c r="AR39" i="31"/>
  <c r="AQ39" i="31"/>
  <c r="AV33" i="31"/>
  <c r="AU33" i="31"/>
  <c r="AP33" i="31"/>
  <c r="AO33" i="31"/>
  <c r="AS33" i="31"/>
  <c r="AR33" i="31"/>
  <c r="AQ33" i="31"/>
  <c r="AV35" i="31"/>
  <c r="AU35" i="31"/>
  <c r="AP35" i="31"/>
  <c r="AO35" i="31"/>
  <c r="AS35" i="31"/>
  <c r="AR35" i="31"/>
  <c r="AQ35" i="31"/>
  <c r="AV16" i="31"/>
  <c r="AU16" i="31"/>
  <c r="AP16" i="31"/>
  <c r="AO16" i="31"/>
  <c r="AS16" i="31"/>
  <c r="AR16" i="31"/>
  <c r="AQ16" i="31"/>
  <c r="AV24" i="31"/>
  <c r="AU24" i="31"/>
  <c r="AP24" i="31"/>
  <c r="AO24" i="31"/>
  <c r="AS24" i="31"/>
  <c r="AR24" i="31"/>
  <c r="AQ24" i="31"/>
  <c r="AV36" i="31"/>
  <c r="AU36" i="31"/>
  <c r="AP36" i="31"/>
  <c r="AO36" i="31"/>
  <c r="AS36" i="31"/>
  <c r="AR36" i="31"/>
  <c r="AQ36" i="31"/>
  <c r="AV12" i="31"/>
  <c r="AU12" i="31"/>
  <c r="AP12" i="31"/>
  <c r="AO12" i="31"/>
  <c r="AS12" i="31"/>
  <c r="AR12" i="31"/>
  <c r="AQ12" i="31"/>
  <c r="AV26" i="31"/>
  <c r="AU26" i="31"/>
  <c r="AP26" i="31"/>
  <c r="AO26" i="31"/>
  <c r="AS26" i="31"/>
  <c r="AR26" i="31"/>
  <c r="AQ26" i="31"/>
  <c r="AV11" i="31"/>
  <c r="AU11" i="31"/>
  <c r="AP11" i="31"/>
  <c r="AO11" i="31"/>
  <c r="AS11" i="31"/>
  <c r="AR11" i="31"/>
  <c r="AQ11" i="31"/>
  <c r="AV30" i="31"/>
  <c r="AU30" i="31"/>
  <c r="AP30" i="31"/>
  <c r="AO30" i="31"/>
  <c r="AS30" i="31"/>
  <c r="AR30" i="31"/>
  <c r="AQ30" i="31"/>
  <c r="AV32" i="31"/>
  <c r="AU32" i="31"/>
  <c r="AP32" i="31"/>
  <c r="AO32" i="31"/>
  <c r="AS32" i="31"/>
  <c r="AR32" i="31"/>
  <c r="AQ32" i="31"/>
  <c r="AV13" i="31"/>
  <c r="AU13" i="31"/>
  <c r="AP13" i="31"/>
  <c r="AO13" i="31"/>
  <c r="AS13" i="31"/>
  <c r="AR13" i="31"/>
  <c r="AQ13" i="31"/>
  <c r="AV14" i="31"/>
  <c r="AU14" i="31"/>
  <c r="AP14" i="31"/>
  <c r="AO14" i="31"/>
  <c r="AS14" i="31"/>
  <c r="AR14" i="31"/>
  <c r="AQ14" i="31"/>
  <c r="AV15" i="31"/>
  <c r="AU15" i="31"/>
  <c r="AP15" i="31"/>
  <c r="AO15" i="31"/>
  <c r="AS15" i="31"/>
  <c r="AR15" i="31"/>
  <c r="AQ15" i="31"/>
  <c r="AV28" i="31"/>
  <c r="AU28" i="31"/>
  <c r="AP28" i="31"/>
  <c r="AO28" i="31"/>
  <c r="AS28" i="31"/>
  <c r="AR28" i="31"/>
  <c r="AQ28" i="31"/>
  <c r="AV40" i="31"/>
  <c r="AU40" i="31"/>
  <c r="AP40" i="31"/>
  <c r="AO40" i="31"/>
  <c r="AS40" i="31"/>
  <c r="AR40" i="31"/>
  <c r="AQ40" i="31"/>
  <c r="AV20" i="31"/>
  <c r="AU20" i="31"/>
  <c r="AP20" i="31"/>
  <c r="AO20" i="31"/>
  <c r="AS20" i="31"/>
  <c r="AR20" i="31"/>
  <c r="AQ20" i="31"/>
  <c r="AV19" i="31"/>
  <c r="AU19" i="31"/>
  <c r="AP19" i="31"/>
  <c r="AO19" i="31"/>
  <c r="AS19" i="31"/>
  <c r="AR19" i="31"/>
  <c r="AQ19" i="31"/>
  <c r="AV34" i="31"/>
  <c r="AU34" i="31"/>
  <c r="AP34" i="31"/>
  <c r="AO34" i="31"/>
  <c r="AS34" i="31"/>
  <c r="AR34" i="31"/>
  <c r="AQ34" i="31"/>
  <c r="AV18" i="31"/>
  <c r="AU18" i="31"/>
  <c r="AP18" i="31"/>
  <c r="AO18" i="31"/>
  <c r="AS18" i="31"/>
  <c r="AR18" i="31"/>
  <c r="AQ18" i="31"/>
  <c r="AV25" i="31"/>
  <c r="AU25" i="31"/>
  <c r="AP25" i="31"/>
  <c r="AO25" i="31"/>
  <c r="AS25" i="31"/>
  <c r="AR25" i="31"/>
  <c r="AQ25" i="31"/>
  <c r="AV22" i="31"/>
  <c r="AU22" i="31"/>
  <c r="AP22" i="31"/>
  <c r="AO22" i="31"/>
  <c r="AS22" i="31"/>
  <c r="AR22" i="31"/>
  <c r="AQ22" i="31"/>
  <c r="AV29" i="31"/>
  <c r="AU29" i="31"/>
  <c r="AP29" i="31"/>
  <c r="AO29" i="31"/>
  <c r="AS29" i="31"/>
  <c r="AR29" i="31"/>
  <c r="AQ29" i="31"/>
  <c r="AV17" i="31"/>
  <c r="AU17" i="31"/>
  <c r="AP17" i="31"/>
  <c r="AO17" i="31"/>
  <c r="AS17" i="31"/>
  <c r="AR17" i="31"/>
  <c r="AQ17" i="31"/>
  <c r="AV9" i="31"/>
  <c r="AU9" i="31"/>
  <c r="AP9" i="31"/>
  <c r="AO9" i="31"/>
  <c r="AS9" i="31"/>
  <c r="AR9" i="31"/>
  <c r="AQ9" i="31"/>
  <c r="AO34" i="30"/>
  <c r="AP34" i="30"/>
  <c r="AQ34" i="30"/>
  <c r="AR34" i="30"/>
  <c r="AS34" i="30"/>
  <c r="AV34" i="30"/>
  <c r="AU34" i="30"/>
  <c r="AO26" i="30"/>
  <c r="AP26" i="30"/>
  <c r="AQ26" i="30"/>
  <c r="AR26" i="30"/>
  <c r="AS26" i="30"/>
  <c r="AV26" i="30"/>
  <c r="AU26" i="30"/>
  <c r="AO29" i="30"/>
  <c r="AP29" i="30"/>
  <c r="AQ29" i="30"/>
  <c r="AR29" i="30"/>
  <c r="AS29" i="30"/>
  <c r="AV29" i="30"/>
  <c r="AU29" i="30"/>
  <c r="AO19" i="30"/>
  <c r="AP19" i="30"/>
  <c r="AQ19" i="30"/>
  <c r="AR19" i="30"/>
  <c r="AS19" i="30"/>
  <c r="AV19" i="30"/>
  <c r="AU19" i="30"/>
  <c r="AO33" i="30"/>
  <c r="AP33" i="30"/>
  <c r="AQ33" i="30"/>
  <c r="AR33" i="30"/>
  <c r="AS33" i="30"/>
  <c r="AV33" i="30"/>
  <c r="AU33" i="30"/>
  <c r="AO14" i="30"/>
  <c r="AP14" i="30"/>
  <c r="AQ14" i="30"/>
  <c r="AR14" i="30"/>
  <c r="AS14" i="30"/>
  <c r="AV14" i="30"/>
  <c r="AU14" i="30"/>
  <c r="AO17" i="30"/>
  <c r="AP17" i="30"/>
  <c r="AQ17" i="30"/>
  <c r="AR17" i="30"/>
  <c r="AS17" i="30"/>
  <c r="AV17" i="30"/>
  <c r="AU17" i="30"/>
  <c r="AO16" i="30"/>
  <c r="AP16" i="30"/>
  <c r="AQ16" i="30"/>
  <c r="AR16" i="30"/>
  <c r="AS16" i="30"/>
  <c r="AV16" i="30"/>
  <c r="AU16" i="30"/>
  <c r="AO21" i="30"/>
  <c r="AP21" i="30"/>
  <c r="AQ21" i="30"/>
  <c r="AR21" i="30"/>
  <c r="AS21" i="30"/>
  <c r="AV21" i="30"/>
  <c r="AU21" i="30"/>
  <c r="AO36" i="30"/>
  <c r="AP36" i="30"/>
  <c r="AQ36" i="30"/>
  <c r="AR36" i="30"/>
  <c r="AS36" i="30"/>
  <c r="AV36" i="30"/>
  <c r="AU36" i="30"/>
  <c r="AO35" i="30"/>
  <c r="AP35" i="30"/>
  <c r="AQ35" i="30"/>
  <c r="AR35" i="30"/>
  <c r="AS35" i="30"/>
  <c r="AV35" i="30"/>
  <c r="AU35" i="30"/>
  <c r="AO20" i="30"/>
  <c r="AP20" i="30"/>
  <c r="AQ20" i="30"/>
  <c r="AR20" i="30"/>
  <c r="AS20" i="30"/>
  <c r="AV20" i="30"/>
  <c r="AU20" i="30"/>
  <c r="AO32" i="30"/>
  <c r="AP32" i="30"/>
  <c r="AQ32" i="30"/>
  <c r="AR32" i="30"/>
  <c r="AS32" i="30"/>
  <c r="AV32" i="30"/>
  <c r="AU32" i="30"/>
  <c r="AO13" i="30"/>
  <c r="AP13" i="30"/>
  <c r="AQ13" i="30"/>
  <c r="AR13" i="30"/>
  <c r="AS13" i="30"/>
  <c r="AV13" i="30"/>
  <c r="AU13" i="30"/>
  <c r="AO9" i="30"/>
  <c r="AP9" i="30"/>
  <c r="AQ9" i="30"/>
  <c r="AR9" i="30"/>
  <c r="AS9" i="30"/>
  <c r="AV9" i="30"/>
  <c r="AU9" i="30"/>
  <c r="AO15" i="30"/>
  <c r="AP15" i="30"/>
  <c r="AQ15" i="30"/>
  <c r="AR15" i="30"/>
  <c r="AS15" i="30"/>
  <c r="AV15" i="30"/>
  <c r="AU15" i="30"/>
  <c r="AO31" i="30"/>
  <c r="AP31" i="30"/>
  <c r="AQ31" i="30"/>
  <c r="AR31" i="30"/>
  <c r="AS31" i="30"/>
  <c r="AV31" i="30"/>
  <c r="AU31" i="30"/>
  <c r="AO12" i="30"/>
  <c r="AP12" i="30"/>
  <c r="AQ12" i="30"/>
  <c r="AR12" i="30"/>
  <c r="AS12" i="30"/>
  <c r="AV12" i="30"/>
  <c r="AU12" i="30"/>
  <c r="AO10" i="30"/>
  <c r="AP10" i="30"/>
  <c r="AQ10" i="30"/>
  <c r="AR10" i="30"/>
  <c r="AS10" i="30"/>
  <c r="AV10" i="30"/>
  <c r="AU10" i="30"/>
  <c r="AO30" i="30"/>
  <c r="AP30" i="30"/>
  <c r="AQ30" i="30"/>
  <c r="AR30" i="30"/>
  <c r="AS30" i="30"/>
  <c r="AV30" i="30"/>
  <c r="AU30" i="30"/>
  <c r="AO11" i="30"/>
  <c r="AP11" i="30"/>
  <c r="AQ11" i="30"/>
  <c r="AR11" i="30"/>
  <c r="AS11" i="30"/>
  <c r="AV11" i="30"/>
  <c r="AU11" i="30"/>
  <c r="AO27" i="30"/>
  <c r="AP27" i="30"/>
  <c r="AQ27" i="30"/>
  <c r="AR27" i="30"/>
  <c r="AS27" i="30"/>
  <c r="AV27" i="30"/>
  <c r="AU27" i="30"/>
  <c r="AO42" i="30"/>
  <c r="AP42" i="30"/>
  <c r="AQ42" i="30"/>
  <c r="AR42" i="30"/>
  <c r="AS42" i="30"/>
  <c r="AV42" i="30"/>
  <c r="AU42" i="30"/>
  <c r="AO43" i="30"/>
  <c r="AP43" i="30"/>
  <c r="AQ43" i="30"/>
  <c r="AR43" i="30"/>
  <c r="AS43" i="30"/>
  <c r="AV43" i="30"/>
  <c r="AU43" i="30"/>
  <c r="AO44" i="30"/>
  <c r="AP44" i="30"/>
  <c r="AQ44" i="30"/>
  <c r="AR44" i="30"/>
  <c r="AS44" i="30"/>
  <c r="AV44" i="30"/>
  <c r="AU44" i="30"/>
  <c r="AO45" i="30"/>
  <c r="AP45" i="30"/>
  <c r="AQ45" i="30"/>
  <c r="AR45" i="30"/>
  <c r="AS45" i="30"/>
  <c r="AV45" i="30"/>
  <c r="AU45" i="30"/>
  <c r="AO46" i="30"/>
  <c r="AP46" i="30"/>
  <c r="AQ46" i="30"/>
  <c r="AR46" i="30"/>
  <c r="AS46" i="30"/>
  <c r="AV46" i="30"/>
  <c r="AU46" i="30"/>
  <c r="AO47" i="30"/>
  <c r="AP47" i="30"/>
  <c r="AQ47" i="30"/>
  <c r="AR47" i="30"/>
  <c r="AS47" i="30"/>
  <c r="AV47" i="30"/>
  <c r="AU47" i="30"/>
  <c r="AO48" i="30"/>
  <c r="AP48" i="30"/>
  <c r="AQ48" i="30"/>
  <c r="AR48" i="30"/>
  <c r="AS48" i="30"/>
  <c r="AV48" i="30"/>
  <c r="AU48" i="30"/>
  <c r="AO49" i="30"/>
  <c r="AP49" i="30"/>
  <c r="AQ49" i="30"/>
  <c r="AR49" i="30"/>
  <c r="AS49" i="30"/>
  <c r="AV49" i="30"/>
  <c r="AU49" i="30"/>
  <c r="AO50" i="30"/>
  <c r="AP50" i="30"/>
  <c r="AQ50" i="30"/>
  <c r="AR50" i="30"/>
  <c r="AS50" i="30"/>
  <c r="AV50" i="30"/>
  <c r="AU50" i="30"/>
  <c r="AO51" i="30"/>
  <c r="AP51" i="30"/>
  <c r="AQ51" i="30"/>
  <c r="AR51" i="30"/>
  <c r="AS51" i="30"/>
  <c r="AV51" i="30"/>
  <c r="AU51" i="30"/>
  <c r="AO52" i="30"/>
  <c r="AP52" i="30"/>
  <c r="AQ52" i="30"/>
  <c r="AR52" i="30"/>
  <c r="AS52" i="30"/>
  <c r="AV52" i="30"/>
  <c r="AU52" i="30"/>
  <c r="AO53" i="30"/>
  <c r="AP53" i="30"/>
  <c r="AQ53" i="30"/>
  <c r="AR53" i="30"/>
  <c r="AS53" i="30"/>
  <c r="AV53" i="30"/>
  <c r="AU53" i="30"/>
  <c r="AO54" i="30"/>
  <c r="AP54" i="30"/>
  <c r="AQ54" i="30"/>
  <c r="AR54" i="30"/>
  <c r="AS54" i="30"/>
  <c r="AV54" i="30"/>
  <c r="AU54" i="30"/>
  <c r="AO55" i="30"/>
  <c r="AP55" i="30"/>
  <c r="AQ55" i="30"/>
  <c r="AR55" i="30"/>
  <c r="AS55" i="30"/>
  <c r="AV55" i="30"/>
  <c r="AU55" i="30"/>
  <c r="AO56" i="30"/>
  <c r="AP56" i="30"/>
  <c r="AQ56" i="30"/>
  <c r="AR56" i="30"/>
  <c r="AS56" i="30"/>
  <c r="AV56" i="30"/>
  <c r="AU56" i="30"/>
  <c r="AO57" i="30"/>
  <c r="AP57" i="30"/>
  <c r="AQ57" i="30"/>
  <c r="AR57" i="30"/>
  <c r="AS57" i="30"/>
  <c r="AV57" i="30"/>
  <c r="AU57" i="30"/>
  <c r="AO58" i="30"/>
  <c r="AP58" i="30"/>
  <c r="AQ58" i="30"/>
  <c r="AR58" i="30"/>
  <c r="AS58" i="30"/>
  <c r="AV58" i="30"/>
  <c r="AU58" i="30"/>
  <c r="AO59" i="30"/>
  <c r="AP59" i="30"/>
  <c r="AQ59" i="30"/>
  <c r="AR59" i="30"/>
  <c r="AS59" i="30"/>
  <c r="AV59" i="30"/>
  <c r="AU59" i="30"/>
  <c r="AO60" i="30"/>
  <c r="AP60" i="30"/>
  <c r="AQ60" i="30"/>
  <c r="AR60" i="30"/>
  <c r="AS60" i="30"/>
  <c r="AV60" i="30"/>
  <c r="AU60" i="30"/>
  <c r="AO61" i="30"/>
  <c r="AP61" i="30"/>
  <c r="AQ61" i="30"/>
  <c r="AR61" i="30"/>
  <c r="AS61" i="30"/>
  <c r="AV61" i="30"/>
  <c r="AU61" i="30"/>
  <c r="AO62" i="30"/>
  <c r="AP62" i="30"/>
  <c r="AQ62" i="30"/>
  <c r="AR62" i="30"/>
  <c r="AS62" i="30"/>
  <c r="AV62" i="30"/>
  <c r="AU62" i="30"/>
  <c r="AO63" i="30"/>
  <c r="AP63" i="30"/>
  <c r="AQ63" i="30"/>
  <c r="AR63" i="30"/>
  <c r="AS63" i="30"/>
  <c r="AV63" i="30"/>
  <c r="AU63" i="30"/>
  <c r="AO64" i="30"/>
  <c r="AP64" i="30"/>
  <c r="AQ64" i="30"/>
  <c r="AR64" i="30"/>
  <c r="AS64" i="30"/>
  <c r="AV64" i="30"/>
  <c r="AU64" i="30"/>
  <c r="AO65" i="30"/>
  <c r="AP65" i="30"/>
  <c r="AQ65" i="30"/>
  <c r="AR65" i="30"/>
  <c r="AS65" i="30"/>
  <c r="AV65" i="30"/>
  <c r="AU65" i="30"/>
  <c r="AO66" i="30"/>
  <c r="AP66" i="30"/>
  <c r="AQ66" i="30"/>
  <c r="AR66" i="30"/>
  <c r="AS66" i="30"/>
  <c r="AV66" i="30"/>
  <c r="AU66" i="30"/>
  <c r="AO67" i="30"/>
  <c r="AP67" i="30"/>
  <c r="AQ67" i="30"/>
  <c r="AR67" i="30"/>
  <c r="AS67" i="30"/>
  <c r="AV67" i="30"/>
  <c r="AU67" i="30"/>
  <c r="AO68" i="30"/>
  <c r="AP68" i="30"/>
  <c r="AT68" i="30"/>
  <c r="AQ68" i="30"/>
  <c r="AR68" i="30"/>
  <c r="AS68" i="30"/>
  <c r="AV68" i="30"/>
  <c r="AU68" i="30"/>
  <c r="AO69" i="30"/>
  <c r="AP69" i="30"/>
  <c r="AQ69" i="30"/>
  <c r="AR69" i="30"/>
  <c r="AS69" i="30"/>
  <c r="AV69" i="30"/>
  <c r="AU69" i="30"/>
  <c r="AO70" i="30"/>
  <c r="AP70" i="30"/>
  <c r="AT70" i="30"/>
  <c r="AQ70" i="30"/>
  <c r="AR70" i="30"/>
  <c r="AS70" i="30"/>
  <c r="AV70" i="30"/>
  <c r="AU70" i="30"/>
  <c r="AO71" i="30"/>
  <c r="AP71" i="30"/>
  <c r="AQ71" i="30"/>
  <c r="AR71" i="30"/>
  <c r="AS71" i="30"/>
  <c r="AV71" i="30"/>
  <c r="AU71" i="30"/>
  <c r="AO72" i="30"/>
  <c r="AP72" i="30"/>
  <c r="AT72" i="30"/>
  <c r="AQ72" i="30"/>
  <c r="AR72" i="30"/>
  <c r="AS72" i="30"/>
  <c r="AV72" i="30"/>
  <c r="AU72" i="30"/>
  <c r="AO73" i="30"/>
  <c r="AP73" i="30"/>
  <c r="AQ73" i="30"/>
  <c r="AR73" i="30"/>
  <c r="AS73" i="30"/>
  <c r="AV73" i="30"/>
  <c r="AU73" i="30"/>
  <c r="AO74" i="30"/>
  <c r="AP74" i="30"/>
  <c r="AT74" i="30"/>
  <c r="AQ74" i="30"/>
  <c r="AR74" i="30"/>
  <c r="AS74" i="30"/>
  <c r="AV74" i="30"/>
  <c r="AU74" i="30"/>
  <c r="AO75" i="30"/>
  <c r="AP75" i="30"/>
  <c r="AQ75" i="30"/>
  <c r="AR75" i="30"/>
  <c r="AS75" i="30"/>
  <c r="AV75" i="30"/>
  <c r="AU75" i="30"/>
  <c r="AS23" i="30"/>
  <c r="AR23" i="30"/>
  <c r="AQ23" i="30"/>
  <c r="AP23" i="30"/>
  <c r="AO23" i="30"/>
  <c r="AA38" i="32"/>
  <c r="AB38" i="32"/>
  <c r="AC38" i="32"/>
  <c r="AA17" i="32"/>
  <c r="AB17" i="32"/>
  <c r="AC17" i="32"/>
  <c r="AA82" i="32"/>
  <c r="AB82" i="32"/>
  <c r="AC82" i="32"/>
  <c r="AA73" i="32"/>
  <c r="AB73" i="32"/>
  <c r="AC73" i="32"/>
  <c r="AA41" i="32"/>
  <c r="AB41" i="32"/>
  <c r="AC41" i="32"/>
  <c r="AA51" i="32"/>
  <c r="AB51" i="32"/>
  <c r="AC51" i="32"/>
  <c r="AA45" i="32"/>
  <c r="AB45" i="32"/>
  <c r="AC45" i="32"/>
  <c r="AA77" i="32"/>
  <c r="AB77" i="32"/>
  <c r="AC77" i="32"/>
  <c r="AA34" i="32"/>
  <c r="AB34" i="32"/>
  <c r="AC34" i="32"/>
  <c r="AA65" i="32"/>
  <c r="AB65" i="32"/>
  <c r="AC65" i="32"/>
  <c r="AA67" i="32"/>
  <c r="AB67" i="32"/>
  <c r="AC67" i="32"/>
  <c r="AA21" i="32"/>
  <c r="AB21" i="32"/>
  <c r="AC21" i="32"/>
  <c r="AA76" i="32"/>
  <c r="AB76" i="32"/>
  <c r="AC76" i="32"/>
  <c r="AA57" i="32"/>
  <c r="AB57" i="32"/>
  <c r="AC57" i="32"/>
  <c r="AA59" i="32"/>
  <c r="AB59" i="32"/>
  <c r="AC59" i="32"/>
  <c r="AA16" i="32"/>
  <c r="AB16" i="32"/>
  <c r="AC16" i="32"/>
  <c r="AA40" i="32"/>
  <c r="AB40" i="32"/>
  <c r="AC40" i="32"/>
  <c r="AA9" i="32"/>
  <c r="AB9" i="32"/>
  <c r="AC9" i="32"/>
  <c r="AA42" i="32"/>
  <c r="AB42" i="32"/>
  <c r="AC42" i="32"/>
  <c r="AA24" i="32"/>
  <c r="AB24" i="32"/>
  <c r="AC24" i="32"/>
  <c r="AA48" i="32"/>
  <c r="AB48" i="32"/>
  <c r="AC48" i="32"/>
  <c r="AA32" i="32"/>
  <c r="AB32" i="32"/>
  <c r="AC32" i="32"/>
  <c r="AA39" i="32"/>
  <c r="AB39" i="32"/>
  <c r="AC39" i="32"/>
  <c r="AA79" i="32"/>
  <c r="AB79" i="32"/>
  <c r="AC79" i="32"/>
  <c r="AA61" i="32"/>
  <c r="AB61" i="32"/>
  <c r="AC61" i="32"/>
  <c r="AA60" i="32"/>
  <c r="AB60" i="32"/>
  <c r="AC60" i="32"/>
  <c r="AA80" i="32"/>
  <c r="AB80" i="32"/>
  <c r="AC80" i="32"/>
  <c r="AA27" i="32"/>
  <c r="AB27" i="32"/>
  <c r="AC27" i="32"/>
  <c r="AA29" i="32"/>
  <c r="AB29" i="32"/>
  <c r="AC29" i="32"/>
  <c r="AA33" i="32"/>
  <c r="AB33" i="32"/>
  <c r="AC33" i="32"/>
  <c r="AA13" i="32"/>
  <c r="AB13" i="32"/>
  <c r="AC13" i="32"/>
  <c r="AA31" i="32"/>
  <c r="AB31" i="32"/>
  <c r="AC31" i="32"/>
  <c r="AA35" i="32"/>
  <c r="AB35" i="32"/>
  <c r="AC35" i="32"/>
  <c r="AA10" i="32"/>
  <c r="AB10" i="32"/>
  <c r="AC10" i="32"/>
  <c r="AA50" i="32"/>
  <c r="AB50" i="32"/>
  <c r="AC50" i="32"/>
  <c r="AA69" i="32"/>
  <c r="AB69" i="32"/>
  <c r="AC69" i="32"/>
  <c r="AA74" i="32"/>
  <c r="AB74" i="32"/>
  <c r="AC74" i="32"/>
  <c r="AA15" i="32"/>
  <c r="AB15" i="32"/>
  <c r="AC15" i="32"/>
  <c r="AA30" i="32"/>
  <c r="AB30" i="32"/>
  <c r="AC30" i="32"/>
  <c r="AA55" i="32"/>
  <c r="AB55" i="32"/>
  <c r="AC55" i="32"/>
  <c r="AA68" i="32"/>
  <c r="AB68" i="32"/>
  <c r="AC68" i="32"/>
  <c r="AA22" i="32"/>
  <c r="AB22" i="32"/>
  <c r="AC22" i="32"/>
  <c r="AA11" i="32"/>
  <c r="AB11" i="32"/>
  <c r="AC11" i="32"/>
  <c r="AA47" i="32"/>
  <c r="AB47" i="32"/>
  <c r="AC47" i="32"/>
  <c r="AA53" i="32"/>
  <c r="AB53" i="32"/>
  <c r="AC53" i="32"/>
  <c r="AA8" i="32"/>
  <c r="AB8" i="32"/>
  <c r="AC8" i="32"/>
  <c r="AA75" i="32"/>
  <c r="AB75" i="32"/>
  <c r="AC75" i="32"/>
  <c r="AA26" i="32"/>
  <c r="AB26" i="32"/>
  <c r="AC26" i="32"/>
  <c r="AA36" i="32"/>
  <c r="AB36" i="32"/>
  <c r="AC36" i="32"/>
  <c r="AA18" i="32"/>
  <c r="AB18" i="32"/>
  <c r="AC18" i="32"/>
  <c r="AA52" i="32"/>
  <c r="AB52" i="32"/>
  <c r="AC52" i="32"/>
  <c r="AA44" i="32"/>
  <c r="AB44" i="32"/>
  <c r="AC44" i="32"/>
  <c r="AA54" i="32"/>
  <c r="AB54" i="32"/>
  <c r="AC54" i="32"/>
  <c r="AA23" i="32"/>
  <c r="AB23" i="32"/>
  <c r="AC23" i="32"/>
  <c r="AA62" i="32"/>
  <c r="AB62" i="32"/>
  <c r="AC62" i="32"/>
  <c r="AA12" i="32"/>
  <c r="AB12" i="32"/>
  <c r="AC12" i="32"/>
  <c r="AA71" i="32"/>
  <c r="AB71" i="32"/>
  <c r="AC71" i="32"/>
  <c r="AA49" i="32"/>
  <c r="AB49" i="32"/>
  <c r="AC49" i="32"/>
  <c r="AA56" i="32"/>
  <c r="AB56" i="32"/>
  <c r="AC56" i="32"/>
  <c r="AA14" i="32"/>
  <c r="AB14" i="32"/>
  <c r="AC14" i="32"/>
  <c r="AA43" i="32"/>
  <c r="AB43" i="32"/>
  <c r="AC43" i="32"/>
  <c r="AA20" i="32"/>
  <c r="AB20" i="32"/>
  <c r="AC20" i="32"/>
  <c r="AA37" i="32"/>
  <c r="AB37" i="32"/>
  <c r="AC37" i="32"/>
  <c r="AA46" i="32"/>
  <c r="AB46" i="32"/>
  <c r="AC46" i="32"/>
  <c r="AA58" i="32"/>
  <c r="AB58" i="32"/>
  <c r="AC58" i="32"/>
  <c r="AA81" i="32"/>
  <c r="AB81" i="32"/>
  <c r="AC81" i="32"/>
  <c r="AA25" i="32"/>
  <c r="AB25" i="32"/>
  <c r="AC25" i="32"/>
  <c r="AA72" i="32"/>
  <c r="AB72" i="32"/>
  <c r="AC72" i="32"/>
  <c r="AA84" i="32"/>
  <c r="AB84" i="32"/>
  <c r="AC84" i="32"/>
  <c r="AA83" i="32"/>
  <c r="AB83" i="32"/>
  <c r="AC83" i="32"/>
  <c r="AA66" i="32"/>
  <c r="AB66" i="32"/>
  <c r="AC66" i="32"/>
  <c r="AA78" i="32"/>
  <c r="AB78" i="32"/>
  <c r="AC78" i="32"/>
  <c r="AA28" i="32"/>
  <c r="AB28" i="32"/>
  <c r="AC28" i="32"/>
  <c r="AA19" i="32"/>
  <c r="AB19" i="32"/>
  <c r="AC19" i="32"/>
  <c r="AA85" i="32"/>
  <c r="AB85" i="32"/>
  <c r="AC85" i="32"/>
  <c r="AA86" i="32"/>
  <c r="AB86" i="32"/>
  <c r="AC86" i="32"/>
  <c r="AA87" i="32"/>
  <c r="AB87" i="32"/>
  <c r="AC87" i="32"/>
  <c r="AA88" i="32"/>
  <c r="AB88" i="32"/>
  <c r="AD88" i="32"/>
  <c r="AC88" i="32"/>
  <c r="AA89" i="32"/>
  <c r="AB89" i="32"/>
  <c r="AC89" i="32"/>
  <c r="AA90" i="32"/>
  <c r="AB90" i="32"/>
  <c r="AC90" i="32"/>
  <c r="AA91" i="32"/>
  <c r="AB91" i="32"/>
  <c r="AC91" i="32"/>
  <c r="AA92" i="32"/>
  <c r="AB92" i="32"/>
  <c r="AD92" i="32"/>
  <c r="AC92" i="32"/>
  <c r="AA93" i="32"/>
  <c r="AB93" i="32"/>
  <c r="AC93" i="32"/>
  <c r="AA94" i="32"/>
  <c r="AB94" i="32"/>
  <c r="AC94" i="32"/>
  <c r="AA95" i="32"/>
  <c r="AB95" i="32"/>
  <c r="AC95" i="32"/>
  <c r="AA96" i="32"/>
  <c r="AB96" i="32"/>
  <c r="AD96" i="32"/>
  <c r="AC96" i="32"/>
  <c r="AA97" i="32"/>
  <c r="AB97" i="32"/>
  <c r="AC97" i="32"/>
  <c r="AA98" i="32"/>
  <c r="AB98" i="32"/>
  <c r="AC98" i="32"/>
  <c r="AA99" i="32"/>
  <c r="AB99" i="32"/>
  <c r="AC99" i="32"/>
  <c r="AA100" i="32"/>
  <c r="AB100" i="32"/>
  <c r="AD100" i="32"/>
  <c r="AC100" i="32"/>
  <c r="AA101" i="32"/>
  <c r="AB101" i="32"/>
  <c r="AC101" i="32"/>
  <c r="AA102" i="32"/>
  <c r="AB102" i="32"/>
  <c r="AC102" i="32"/>
  <c r="AA103" i="32"/>
  <c r="AB103" i="32"/>
  <c r="AC103" i="32"/>
  <c r="AA104" i="32"/>
  <c r="AB104" i="32"/>
  <c r="AD104" i="32"/>
  <c r="AC104" i="32"/>
  <c r="AA105" i="32"/>
  <c r="AB105" i="32"/>
  <c r="AC105" i="32"/>
  <c r="AA106" i="32"/>
  <c r="AB106" i="32"/>
  <c r="AC106" i="32"/>
  <c r="AA107" i="32"/>
  <c r="AB107" i="32"/>
  <c r="AC107" i="32"/>
  <c r="AA108" i="32"/>
  <c r="AB108" i="32"/>
  <c r="AD108" i="32"/>
  <c r="AC108" i="32"/>
  <c r="AA109" i="32"/>
  <c r="AB109" i="32"/>
  <c r="AC109" i="32"/>
  <c r="AA110" i="32"/>
  <c r="AB110" i="32"/>
  <c r="AC110" i="32"/>
  <c r="AA111" i="32"/>
  <c r="AB111" i="32"/>
  <c r="AC111" i="32"/>
  <c r="AA112" i="32"/>
  <c r="AB112" i="32"/>
  <c r="AD112" i="32"/>
  <c r="AC112" i="32"/>
  <c r="AA113" i="32"/>
  <c r="AB113" i="32"/>
  <c r="AC113" i="32"/>
  <c r="AA114" i="32"/>
  <c r="AB114" i="32"/>
  <c r="AC114" i="32"/>
  <c r="AA115" i="32"/>
  <c r="AB115" i="32"/>
  <c r="AC115" i="32"/>
  <c r="AA116" i="32"/>
  <c r="AB116" i="32"/>
  <c r="AD116" i="32"/>
  <c r="AC116" i="32"/>
  <c r="AA117" i="32"/>
  <c r="AB117" i="32"/>
  <c r="AC117" i="32"/>
  <c r="AA118" i="32"/>
  <c r="AB118" i="32"/>
  <c r="AC118" i="32"/>
  <c r="AA119" i="32"/>
  <c r="AB119" i="32"/>
  <c r="AC119" i="32"/>
  <c r="AA120" i="32"/>
  <c r="AB120" i="32"/>
  <c r="AD120" i="32"/>
  <c r="AC120" i="32"/>
  <c r="AA121" i="32"/>
  <c r="AB121" i="32"/>
  <c r="AC121" i="32"/>
  <c r="AA122" i="32"/>
  <c r="AB122" i="32"/>
  <c r="AC122" i="32"/>
  <c r="AA123" i="32"/>
  <c r="AB123" i="32"/>
  <c r="AC123" i="32"/>
  <c r="AA124" i="32"/>
  <c r="AB124" i="32"/>
  <c r="AD124" i="32"/>
  <c r="AC124" i="32"/>
  <c r="AA125" i="32"/>
  <c r="AB125" i="32"/>
  <c r="AC125" i="32"/>
  <c r="AA126" i="32"/>
  <c r="AB126" i="32"/>
  <c r="AC126" i="32"/>
  <c r="AA127" i="32"/>
  <c r="AB127" i="32"/>
  <c r="AC127" i="32"/>
  <c r="AA128" i="32"/>
  <c r="AB128" i="32"/>
  <c r="AD128" i="32"/>
  <c r="AC128" i="32"/>
  <c r="AA129" i="32"/>
  <c r="AB129" i="32"/>
  <c r="AC129" i="32"/>
  <c r="AA130" i="32"/>
  <c r="AB130" i="32"/>
  <c r="AC130" i="32"/>
  <c r="AA131" i="32"/>
  <c r="AB131" i="32"/>
  <c r="AC131" i="32"/>
  <c r="AA132" i="32"/>
  <c r="AB132" i="32"/>
  <c r="AD132" i="32"/>
  <c r="AC132" i="32"/>
  <c r="AA133" i="32"/>
  <c r="AB133" i="32"/>
  <c r="AC133" i="32"/>
  <c r="AA134" i="32"/>
  <c r="AB134" i="32"/>
  <c r="AC134" i="32"/>
  <c r="AA135" i="32"/>
  <c r="AB135" i="32"/>
  <c r="AC135" i="32"/>
  <c r="AA136" i="32"/>
  <c r="AB136" i="32"/>
  <c r="AD136" i="32"/>
  <c r="AC136" i="32"/>
  <c r="AA137" i="32"/>
  <c r="AB137" i="32"/>
  <c r="AC137" i="32"/>
  <c r="AA138" i="32"/>
  <c r="AB138" i="32"/>
  <c r="AC138" i="32"/>
  <c r="AA139" i="32"/>
  <c r="AB139" i="32"/>
  <c r="AC139" i="32"/>
  <c r="AA140" i="32"/>
  <c r="AB140" i="32"/>
  <c r="AD140" i="32"/>
  <c r="AC140" i="32"/>
  <c r="AA141" i="32"/>
  <c r="AB141" i="32"/>
  <c r="AC141" i="32"/>
  <c r="AA142" i="32"/>
  <c r="AB142" i="32"/>
  <c r="AC142" i="32"/>
  <c r="AA143" i="32"/>
  <c r="AB143" i="32"/>
  <c r="AC143" i="32"/>
  <c r="AA144" i="32"/>
  <c r="AB144" i="32"/>
  <c r="AD144" i="32"/>
  <c r="AC144" i="32"/>
  <c r="AA145" i="32"/>
  <c r="AB145" i="32"/>
  <c r="AC145" i="32"/>
  <c r="AA146" i="32"/>
  <c r="AB146" i="32"/>
  <c r="AC146" i="32"/>
  <c r="AA147" i="32"/>
  <c r="AB147" i="32"/>
  <c r="AC147" i="32"/>
  <c r="AA148" i="32"/>
  <c r="AB148" i="32"/>
  <c r="AD148" i="32"/>
  <c r="AC148" i="32"/>
  <c r="AA149" i="32"/>
  <c r="AB149" i="32"/>
  <c r="AC149" i="32"/>
  <c r="AC70" i="32"/>
  <c r="AB70" i="32"/>
  <c r="AA70" i="32"/>
  <c r="AA15" i="28"/>
  <c r="AB15" i="28"/>
  <c r="AA21" i="28"/>
  <c r="AB21" i="28"/>
  <c r="AA107" i="28"/>
  <c r="AB107" i="28"/>
  <c r="AC107" i="28"/>
  <c r="AA22" i="28"/>
  <c r="AB22" i="28"/>
  <c r="AD22" i="28"/>
  <c r="AA60" i="28"/>
  <c r="AB60" i="28"/>
  <c r="AA50" i="28"/>
  <c r="AB50" i="28"/>
  <c r="AD50" i="28"/>
  <c r="AA49" i="28"/>
  <c r="AB49" i="28"/>
  <c r="AA16" i="28"/>
  <c r="AB16" i="28"/>
  <c r="AD16" i="28"/>
  <c r="AA98" i="28"/>
  <c r="AB98" i="28"/>
  <c r="AA31" i="28"/>
  <c r="AB31" i="28"/>
  <c r="AD31" i="28"/>
  <c r="AA56" i="28"/>
  <c r="AB56" i="28"/>
  <c r="AA62" i="28"/>
  <c r="AB62" i="28"/>
  <c r="AD62" i="28"/>
  <c r="AA24" i="28"/>
  <c r="AB24" i="28"/>
  <c r="AA106" i="28"/>
  <c r="AB106" i="28"/>
  <c r="AD106" i="28"/>
  <c r="AA9" i="28"/>
  <c r="AB9" i="28"/>
  <c r="AA52" i="28"/>
  <c r="AB52" i="28"/>
  <c r="AD52" i="28"/>
  <c r="AA92" i="28"/>
  <c r="AB92" i="28"/>
  <c r="AA88" i="28"/>
  <c r="AB88" i="28"/>
  <c r="AD88" i="28"/>
  <c r="AA53" i="28"/>
  <c r="AB53" i="28"/>
  <c r="AA64" i="28"/>
  <c r="AB64" i="28"/>
  <c r="AD64" i="28"/>
  <c r="AA63" i="28"/>
  <c r="AB63" i="28"/>
  <c r="AA19" i="28"/>
  <c r="AB19" i="28"/>
  <c r="AD19" i="28"/>
  <c r="AA68" i="28"/>
  <c r="AB68" i="28"/>
  <c r="AA93" i="28"/>
  <c r="AB93" i="28"/>
  <c r="AD93" i="28"/>
  <c r="AA25" i="28"/>
  <c r="AB25" i="28"/>
  <c r="AA32" i="28"/>
  <c r="AB32" i="28"/>
  <c r="AD32" i="28"/>
  <c r="AA40" i="28"/>
  <c r="AB40" i="28"/>
  <c r="AA29" i="28"/>
  <c r="AB29" i="28"/>
  <c r="AD29" i="28"/>
  <c r="AA96" i="28"/>
  <c r="AB96" i="28"/>
  <c r="AA66" i="28"/>
  <c r="AB66" i="28"/>
  <c r="AD66" i="28"/>
  <c r="AA105" i="28"/>
  <c r="AB105" i="28"/>
  <c r="AA26" i="28"/>
  <c r="AB26" i="28"/>
  <c r="AD26" i="28"/>
  <c r="AA54" i="28"/>
  <c r="AB54" i="28"/>
  <c r="AA86" i="28"/>
  <c r="AB86" i="28"/>
  <c r="AD86" i="28"/>
  <c r="AA103" i="28"/>
  <c r="AB103" i="28"/>
  <c r="AA65" i="28"/>
  <c r="AB65" i="28"/>
  <c r="AD65" i="28"/>
  <c r="AA89" i="28"/>
  <c r="AB89" i="28"/>
  <c r="AA55" i="28"/>
  <c r="AB55" i="28"/>
  <c r="AD55" i="28"/>
  <c r="AA14" i="28"/>
  <c r="AB14" i="28"/>
  <c r="AA17" i="28"/>
  <c r="AB17" i="28"/>
  <c r="AD17" i="28"/>
  <c r="AA69" i="28"/>
  <c r="AB69" i="28"/>
  <c r="AA76" i="28"/>
  <c r="AB76" i="28"/>
  <c r="AD76" i="28"/>
  <c r="AA95" i="28"/>
  <c r="AB95" i="28"/>
  <c r="AA80" i="28"/>
  <c r="AB80" i="28"/>
  <c r="AD80" i="28"/>
  <c r="AA71" i="28"/>
  <c r="AB71" i="28"/>
  <c r="AA45" i="28"/>
  <c r="AB45" i="28"/>
  <c r="AD45" i="28"/>
  <c r="AA35" i="28"/>
  <c r="AB35" i="28"/>
  <c r="AA79" i="28"/>
  <c r="AB79" i="28"/>
  <c r="AD79" i="28"/>
  <c r="AA41" i="28"/>
  <c r="AB41" i="28"/>
  <c r="AA99" i="28"/>
  <c r="AB99" i="28"/>
  <c r="AD99" i="28"/>
  <c r="AA51" i="28"/>
  <c r="AB51" i="28"/>
  <c r="AA57" i="28"/>
  <c r="AB57" i="28"/>
  <c r="AA108" i="28"/>
  <c r="AB108" i="28"/>
  <c r="AD108" i="28"/>
  <c r="AA12" i="28"/>
  <c r="AB12" i="28"/>
  <c r="AA85" i="28"/>
  <c r="AB85" i="28"/>
  <c r="AD85" i="28"/>
  <c r="AA81" i="28"/>
  <c r="AB81" i="28"/>
  <c r="AA75" i="28"/>
  <c r="AB75" i="28"/>
  <c r="AD75" i="28"/>
  <c r="AA72" i="28"/>
  <c r="AB72" i="28"/>
  <c r="AA13" i="28"/>
  <c r="AB13" i="28"/>
  <c r="AD13" i="28"/>
  <c r="AC13" i="28"/>
  <c r="AA36" i="28"/>
  <c r="AB36" i="28"/>
  <c r="AC36" i="28"/>
  <c r="AA28" i="28"/>
  <c r="AB28" i="28"/>
  <c r="AC28" i="28"/>
  <c r="AA70" i="28"/>
  <c r="AB70" i="28"/>
  <c r="AC70" i="28"/>
  <c r="AA23" i="28"/>
  <c r="AB23" i="28"/>
  <c r="AD23" i="28"/>
  <c r="AC23" i="28"/>
  <c r="AA83" i="28"/>
  <c r="AB83" i="28"/>
  <c r="AC83" i="28"/>
  <c r="AA11" i="28"/>
  <c r="AB11" i="28"/>
  <c r="AC11" i="28"/>
  <c r="AA48" i="28"/>
  <c r="AB48" i="28"/>
  <c r="AC48" i="28"/>
  <c r="AA104" i="28"/>
  <c r="AB104" i="28"/>
  <c r="AD104" i="28"/>
  <c r="AC104" i="28"/>
  <c r="AA43" i="28"/>
  <c r="AB43" i="28"/>
  <c r="AC43" i="28"/>
  <c r="AA94" i="28"/>
  <c r="AB94" i="28"/>
  <c r="AC94" i="28"/>
  <c r="AA82" i="28"/>
  <c r="AB82" i="28"/>
  <c r="AC82" i="28"/>
  <c r="AA100" i="28"/>
  <c r="AB100" i="28"/>
  <c r="AD100" i="28"/>
  <c r="AC100" i="28"/>
  <c r="AA77" i="28"/>
  <c r="AB77" i="28"/>
  <c r="AC77" i="28"/>
  <c r="AA73" i="28"/>
  <c r="AB73" i="28"/>
  <c r="AC73" i="28"/>
  <c r="AA10" i="28"/>
  <c r="AB10" i="28"/>
  <c r="AC10" i="28"/>
  <c r="AA67" i="28"/>
  <c r="AB67" i="28"/>
  <c r="AD67" i="28"/>
  <c r="AC67" i="28"/>
  <c r="AA27" i="28"/>
  <c r="AB27" i="28"/>
  <c r="AC27" i="28"/>
  <c r="AA91" i="28"/>
  <c r="AB91" i="28"/>
  <c r="AC91" i="28"/>
  <c r="AA34" i="28"/>
  <c r="AB34" i="28"/>
  <c r="AC34" i="28"/>
  <c r="AA102" i="28"/>
  <c r="AB102" i="28"/>
  <c r="AD102" i="28"/>
  <c r="AC102" i="28"/>
  <c r="AA33" i="28"/>
  <c r="AB33" i="28"/>
  <c r="AC33" i="28"/>
  <c r="AA87" i="28"/>
  <c r="AB87" i="28"/>
  <c r="AC87" i="28"/>
  <c r="AA101" i="28"/>
  <c r="AB101" i="28"/>
  <c r="AC101" i="28"/>
  <c r="AA84" i="28"/>
  <c r="AB84" i="28"/>
  <c r="AD84" i="28"/>
  <c r="AC84" i="28"/>
  <c r="AA97" i="28"/>
  <c r="AB97" i="28"/>
  <c r="AC97" i="28"/>
  <c r="AA74" i="28"/>
  <c r="AB74" i="28"/>
  <c r="AC74" i="28"/>
  <c r="AA18" i="28"/>
  <c r="AB18" i="28"/>
  <c r="AC18" i="28"/>
  <c r="AA59" i="28"/>
  <c r="AB59" i="28"/>
  <c r="AD59" i="28"/>
  <c r="AC59" i="28"/>
  <c r="AA90" i="28"/>
  <c r="AB90" i="28"/>
  <c r="AC90" i="28"/>
  <c r="AA47" i="28"/>
  <c r="AB47" i="28"/>
  <c r="AC47" i="28"/>
  <c r="AA8" i="28"/>
  <c r="AB8" i="28"/>
  <c r="AC8" i="28"/>
  <c r="AA20" i="28"/>
  <c r="AB20" i="28"/>
  <c r="AD20" i="28"/>
  <c r="AC20" i="28"/>
  <c r="AA61" i="28"/>
  <c r="AB61" i="28"/>
  <c r="AC61" i="28"/>
  <c r="AA37" i="28"/>
  <c r="AB37" i="28"/>
  <c r="AC37" i="28"/>
  <c r="AA39" i="28"/>
  <c r="AB39" i="28"/>
  <c r="AC39" i="28"/>
  <c r="AA44" i="28"/>
  <c r="AB44" i="28"/>
  <c r="AD44" i="28"/>
  <c r="AC44" i="28"/>
  <c r="AA46" i="28"/>
  <c r="AB46" i="28"/>
  <c r="AC46" i="28"/>
  <c r="AA109" i="28"/>
  <c r="AB109" i="28"/>
  <c r="AC109" i="28"/>
  <c r="AA110" i="28"/>
  <c r="AB110" i="28"/>
  <c r="AC110" i="28"/>
  <c r="AA112" i="28"/>
  <c r="AB112" i="28"/>
  <c r="AD112" i="28"/>
  <c r="AC112" i="28"/>
  <c r="AA113" i="28"/>
  <c r="AB113" i="28"/>
  <c r="AC113" i="28"/>
  <c r="AA114" i="28"/>
  <c r="AB114" i="28"/>
  <c r="AD114" i="28"/>
  <c r="AC114" i="28"/>
  <c r="AA115" i="28"/>
  <c r="AB115" i="28"/>
  <c r="AC115" i="28"/>
  <c r="AA116" i="28"/>
  <c r="AB116" i="28"/>
  <c r="AD116" i="28"/>
  <c r="AC116" i="28"/>
  <c r="AA118" i="28"/>
  <c r="AB118" i="28"/>
  <c r="AC118" i="28"/>
  <c r="AA119" i="28"/>
  <c r="AB119" i="28"/>
  <c r="AC119" i="28"/>
  <c r="AA120" i="28"/>
  <c r="AB120" i="28"/>
  <c r="AC120" i="28"/>
  <c r="AA121" i="28"/>
  <c r="AB121" i="28"/>
  <c r="AC121" i="28"/>
  <c r="AA122" i="28"/>
  <c r="AB122" i="28"/>
  <c r="AC122" i="28"/>
  <c r="AA123" i="28"/>
  <c r="AB123" i="28"/>
  <c r="AC123" i="28"/>
  <c r="AA124" i="28"/>
  <c r="AB124" i="28"/>
  <c r="AC124" i="28"/>
  <c r="AA125" i="28"/>
  <c r="AB125" i="28"/>
  <c r="AC125" i="28"/>
  <c r="AA126" i="28"/>
  <c r="AB126" i="28"/>
  <c r="AC126" i="28"/>
  <c r="AA127" i="28"/>
  <c r="AB127" i="28"/>
  <c r="AC127" i="28"/>
  <c r="AA128" i="28"/>
  <c r="AB128" i="28"/>
  <c r="AC128" i="28"/>
  <c r="AA129" i="28"/>
  <c r="AB129" i="28"/>
  <c r="AC129" i="28"/>
  <c r="AA130" i="28"/>
  <c r="AB130" i="28"/>
  <c r="AC130" i="28"/>
  <c r="AA131" i="28"/>
  <c r="AB131" i="28"/>
  <c r="AC131" i="28"/>
  <c r="AA132" i="28"/>
  <c r="AB132" i="28"/>
  <c r="AC132" i="28"/>
  <c r="AA133" i="28"/>
  <c r="AB133" i="28"/>
  <c r="AC133" i="28"/>
  <c r="AA134" i="28"/>
  <c r="AB134" i="28"/>
  <c r="AC134" i="28"/>
  <c r="AA135" i="28"/>
  <c r="AB135" i="28"/>
  <c r="AC135" i="28"/>
  <c r="AA136" i="28"/>
  <c r="AB136" i="28"/>
  <c r="AC136" i="28"/>
  <c r="AA137" i="28"/>
  <c r="AB137" i="28"/>
  <c r="AC137" i="28"/>
  <c r="AA138" i="28"/>
  <c r="AB138" i="28"/>
  <c r="AC138" i="28"/>
  <c r="AA139" i="28"/>
  <c r="AB139" i="28"/>
  <c r="AC139" i="28"/>
  <c r="AA140" i="28"/>
  <c r="AB140" i="28"/>
  <c r="AC140" i="28"/>
  <c r="AA141" i="28"/>
  <c r="AB141" i="28"/>
  <c r="AC141" i="28"/>
  <c r="AA142" i="28"/>
  <c r="AB142" i="28"/>
  <c r="AC142" i="28"/>
  <c r="AA143" i="28"/>
  <c r="AB143" i="28"/>
  <c r="AC143" i="28"/>
  <c r="AA144" i="28"/>
  <c r="AB144" i="28"/>
  <c r="AC144" i="28"/>
  <c r="AA145" i="28"/>
  <c r="AB145" i="28"/>
  <c r="AC145" i="28"/>
  <c r="AA146" i="28"/>
  <c r="AB146" i="28"/>
  <c r="AC146" i="28"/>
  <c r="AA147" i="28"/>
  <c r="AB147" i="28"/>
  <c r="AC147" i="28"/>
  <c r="AA148" i="28"/>
  <c r="AB148" i="28"/>
  <c r="AC148" i="28"/>
  <c r="AA56" i="25"/>
  <c r="AB56" i="25"/>
  <c r="AC56" i="25"/>
  <c r="AA47" i="25"/>
  <c r="AB47" i="25"/>
  <c r="AC47" i="25"/>
  <c r="AA18" i="25"/>
  <c r="AB18" i="25"/>
  <c r="AC18" i="25"/>
  <c r="AA41" i="25"/>
  <c r="AB41" i="25"/>
  <c r="AC41" i="25"/>
  <c r="AA54" i="25"/>
  <c r="AB54" i="25"/>
  <c r="AC54" i="25"/>
  <c r="AA36" i="25"/>
  <c r="AB36" i="25"/>
  <c r="AC36" i="25"/>
  <c r="AA27" i="25"/>
  <c r="AB27" i="25"/>
  <c r="AC27" i="25"/>
  <c r="AA15" i="25"/>
  <c r="AB15" i="25"/>
  <c r="AC15" i="25"/>
  <c r="AA51" i="25"/>
  <c r="AB51" i="25"/>
  <c r="AC51" i="25"/>
  <c r="AA20" i="25"/>
  <c r="AB20" i="25"/>
  <c r="AC20" i="25"/>
  <c r="AA52" i="25"/>
  <c r="AB52" i="25"/>
  <c r="AC52" i="25"/>
  <c r="AA13" i="25"/>
  <c r="AB13" i="25"/>
  <c r="AC13" i="25"/>
  <c r="AA48" i="25"/>
  <c r="AB48" i="25"/>
  <c r="AC48" i="25"/>
  <c r="AA92" i="25"/>
  <c r="AB92" i="25"/>
  <c r="AC92" i="25"/>
  <c r="AA30" i="25"/>
  <c r="AB30" i="25"/>
  <c r="AC30" i="25"/>
  <c r="AA46" i="25"/>
  <c r="AB46" i="25"/>
  <c r="AC46" i="25"/>
  <c r="AA53" i="25"/>
  <c r="AB53" i="25"/>
  <c r="AC53" i="25"/>
  <c r="AA58" i="25"/>
  <c r="AB58" i="25"/>
  <c r="AC58" i="25"/>
  <c r="AA37" i="25"/>
  <c r="AB37" i="25"/>
  <c r="AC37" i="25"/>
  <c r="AA45" i="25"/>
  <c r="AB45" i="25"/>
  <c r="AC45" i="25"/>
  <c r="AA55" i="25"/>
  <c r="AB55" i="25"/>
  <c r="AC55" i="25"/>
  <c r="AA90" i="25"/>
  <c r="AB90" i="25"/>
  <c r="AC90" i="25"/>
  <c r="AA40" i="25"/>
  <c r="AB40" i="25"/>
  <c r="AD40" i="25"/>
  <c r="AC40" i="25"/>
  <c r="AA60" i="25"/>
  <c r="AB60" i="25"/>
  <c r="AC60" i="25"/>
  <c r="AA19" i="25"/>
  <c r="AB19" i="25"/>
  <c r="AC19" i="25"/>
  <c r="AA57" i="25"/>
  <c r="AB57" i="25"/>
  <c r="AC57" i="25"/>
  <c r="AA38" i="25"/>
  <c r="AB38" i="25"/>
  <c r="AC38" i="25"/>
  <c r="AA93" i="25"/>
  <c r="AB93" i="25"/>
  <c r="AC93" i="25"/>
  <c r="AA14" i="25"/>
  <c r="AB14" i="25"/>
  <c r="AC14" i="25"/>
  <c r="AA39" i="25"/>
  <c r="AB39" i="25"/>
  <c r="AC39" i="25"/>
  <c r="AA10" i="25"/>
  <c r="AB10" i="25"/>
  <c r="AD10" i="25"/>
  <c r="AC10" i="25"/>
  <c r="AA9" i="25"/>
  <c r="AB9" i="25"/>
  <c r="AC9" i="25"/>
  <c r="AA59" i="25"/>
  <c r="AB59" i="25"/>
  <c r="AC59" i="25"/>
  <c r="AA17" i="25"/>
  <c r="AB17" i="25"/>
  <c r="AC17" i="25"/>
  <c r="AA33" i="25"/>
  <c r="AB33" i="25"/>
  <c r="AC33" i="25"/>
  <c r="AA91" i="25"/>
  <c r="AB91" i="25"/>
  <c r="AC91" i="25"/>
  <c r="AA31" i="25"/>
  <c r="AB31" i="25"/>
  <c r="AC31" i="25"/>
  <c r="AA26" i="25"/>
  <c r="AB26" i="25"/>
  <c r="AC26" i="25"/>
  <c r="AA43" i="25"/>
  <c r="AB43" i="25"/>
  <c r="AC43" i="25"/>
  <c r="AA50" i="25"/>
  <c r="AB50" i="25"/>
  <c r="AC50" i="25"/>
  <c r="AA49" i="25"/>
  <c r="AB49" i="25"/>
  <c r="AC49" i="25"/>
  <c r="AA12" i="25"/>
  <c r="AB12" i="25"/>
  <c r="AC12" i="25"/>
  <c r="AA61" i="25"/>
  <c r="AB61" i="25"/>
  <c r="AC61" i="25"/>
  <c r="AA62" i="25"/>
  <c r="AB62" i="25"/>
  <c r="AC62" i="25"/>
  <c r="AA63" i="25"/>
  <c r="AB63" i="25"/>
  <c r="AC63" i="25"/>
  <c r="AA8" i="25"/>
  <c r="AB8" i="25"/>
  <c r="AC8" i="25"/>
  <c r="AA11" i="25"/>
  <c r="AB11" i="25"/>
  <c r="AC11" i="25"/>
  <c r="AA34" i="25"/>
  <c r="AB34" i="25"/>
  <c r="AC34" i="25"/>
  <c r="AA29" i="25"/>
  <c r="AB29" i="25"/>
  <c r="AC29" i="25"/>
  <c r="AA42" i="25"/>
  <c r="AB42" i="25"/>
  <c r="AC42" i="25"/>
  <c r="AA21" i="25"/>
  <c r="AB21" i="25"/>
  <c r="AC21" i="25"/>
  <c r="AA25" i="25"/>
  <c r="AB25" i="25"/>
  <c r="AC25" i="25"/>
  <c r="AA28" i="25"/>
  <c r="AB28" i="25"/>
  <c r="AC28" i="25"/>
  <c r="AA32" i="25"/>
  <c r="AB32" i="25"/>
  <c r="AC32" i="25"/>
  <c r="AA22" i="25"/>
  <c r="AB22" i="25"/>
  <c r="AC22" i="25"/>
  <c r="AA64" i="25"/>
  <c r="AB64" i="25"/>
  <c r="AC64" i="25"/>
  <c r="AA69" i="25"/>
  <c r="AB69" i="25"/>
  <c r="AC69" i="25"/>
  <c r="AA70" i="25"/>
  <c r="AB70" i="25"/>
  <c r="AC70" i="25"/>
  <c r="AA71" i="25"/>
  <c r="AB71" i="25"/>
  <c r="AC71" i="25"/>
  <c r="AA72" i="25"/>
  <c r="AB72" i="25"/>
  <c r="AC72" i="25"/>
  <c r="AA73" i="25"/>
  <c r="AB73" i="25"/>
  <c r="AC73" i="25"/>
  <c r="AA74" i="25"/>
  <c r="AB74" i="25"/>
  <c r="AC74" i="25"/>
  <c r="AA75" i="25"/>
  <c r="AB75" i="25"/>
  <c r="AC75" i="25"/>
  <c r="AA76" i="25"/>
  <c r="AB76" i="25"/>
  <c r="AC76" i="25"/>
  <c r="AA77" i="25"/>
  <c r="AB77" i="25"/>
  <c r="AC77" i="25"/>
  <c r="AA78" i="25"/>
  <c r="AB78" i="25"/>
  <c r="AC78" i="25"/>
  <c r="AA79" i="25"/>
  <c r="AB79" i="25"/>
  <c r="AC79" i="25"/>
  <c r="AA80" i="25"/>
  <c r="AB80" i="25"/>
  <c r="AC80" i="25"/>
  <c r="AA81" i="25"/>
  <c r="AB81" i="25"/>
  <c r="AC81" i="25"/>
  <c r="AA82" i="25"/>
  <c r="AB82" i="25"/>
  <c r="AC82" i="25"/>
  <c r="AA83" i="25"/>
  <c r="AB83" i="25"/>
  <c r="AC83" i="25"/>
  <c r="AA84" i="25"/>
  <c r="AB84" i="25"/>
  <c r="AC84" i="25"/>
  <c r="AA85" i="25"/>
  <c r="AB85" i="25"/>
  <c r="AC85" i="25"/>
  <c r="AA86" i="25"/>
  <c r="AB86" i="25"/>
  <c r="AC86" i="25"/>
  <c r="AA87" i="25"/>
  <c r="AB87" i="25"/>
  <c r="AC87" i="25"/>
  <c r="AA88" i="25"/>
  <c r="AB88" i="25"/>
  <c r="AC88" i="25"/>
  <c r="AA89" i="25"/>
  <c r="AB89" i="25"/>
  <c r="AC89" i="25"/>
  <c r="AA95" i="25"/>
  <c r="AB95" i="25"/>
  <c r="AC95" i="25"/>
  <c r="AA96" i="25"/>
  <c r="AB96" i="25"/>
  <c r="AC96" i="25"/>
  <c r="AA97" i="25"/>
  <c r="AB97" i="25"/>
  <c r="AC97" i="25"/>
  <c r="AA98" i="25"/>
  <c r="AB98" i="25"/>
  <c r="AC98" i="25"/>
  <c r="AA99" i="25"/>
  <c r="AB99" i="25"/>
  <c r="AC99" i="25"/>
  <c r="AA100" i="25"/>
  <c r="AB100" i="25"/>
  <c r="AC100" i="25"/>
  <c r="AA101" i="25"/>
  <c r="AB101" i="25"/>
  <c r="AC101" i="25"/>
  <c r="AA102" i="25"/>
  <c r="AB102" i="25"/>
  <c r="AC102" i="25"/>
  <c r="AA103" i="25"/>
  <c r="AB103" i="25"/>
  <c r="AC103" i="25"/>
  <c r="AA104" i="25"/>
  <c r="AB104" i="25"/>
  <c r="AC104" i="25"/>
  <c r="AA105" i="25"/>
  <c r="AB105" i="25"/>
  <c r="AC105" i="25"/>
  <c r="AA106" i="25"/>
  <c r="AB106" i="25"/>
  <c r="AC106" i="25"/>
  <c r="AA107" i="25"/>
  <c r="AB107" i="25"/>
  <c r="AC107" i="25"/>
  <c r="AA108" i="25"/>
  <c r="AB108" i="25"/>
  <c r="AC108" i="25"/>
  <c r="AC44" i="25"/>
  <c r="AB44" i="25"/>
  <c r="AA44" i="25"/>
  <c r="AA44" i="24"/>
  <c r="AB44" i="24"/>
  <c r="AC44" i="24"/>
  <c r="AA8" i="24"/>
  <c r="AB8" i="24"/>
  <c r="AC8" i="24"/>
  <c r="AA52" i="24"/>
  <c r="AB52" i="24"/>
  <c r="AC52" i="24"/>
  <c r="AA68" i="24"/>
  <c r="AB68" i="24"/>
  <c r="AC68" i="24"/>
  <c r="AA124" i="24"/>
  <c r="AB124" i="24"/>
  <c r="AC124" i="24"/>
  <c r="AA14" i="24"/>
  <c r="AB14" i="24"/>
  <c r="AC14" i="24"/>
  <c r="AA72" i="24"/>
  <c r="AB72" i="24"/>
  <c r="AC72" i="24"/>
  <c r="AA36" i="24"/>
  <c r="AB36" i="24"/>
  <c r="AC36" i="24"/>
  <c r="AA70" i="24"/>
  <c r="AB70" i="24"/>
  <c r="AC70" i="24"/>
  <c r="AA39" i="24"/>
  <c r="AB39" i="24"/>
  <c r="AC39" i="24"/>
  <c r="AA59" i="24"/>
  <c r="AB59" i="24"/>
  <c r="AC59" i="24"/>
  <c r="AA32" i="24"/>
  <c r="AB32" i="24"/>
  <c r="AC32" i="24"/>
  <c r="AA64" i="24"/>
  <c r="AB64" i="24"/>
  <c r="AC64" i="24"/>
  <c r="AA60" i="24"/>
  <c r="AB60" i="24"/>
  <c r="AC60" i="24"/>
  <c r="AA24" i="24"/>
  <c r="AB24" i="24"/>
  <c r="AC24" i="24"/>
  <c r="AA123" i="24"/>
  <c r="AB123" i="24"/>
  <c r="AC123" i="24"/>
  <c r="AA67" i="24"/>
  <c r="AB67" i="24"/>
  <c r="AC67" i="24"/>
  <c r="AA51" i="24"/>
  <c r="AB51" i="24"/>
  <c r="AC51" i="24"/>
  <c r="AA57" i="24"/>
  <c r="AB57" i="24"/>
  <c r="AC57" i="24"/>
  <c r="AA53" i="24"/>
  <c r="AB53" i="24"/>
  <c r="AC53" i="24"/>
  <c r="AA27" i="24"/>
  <c r="AB27" i="24"/>
  <c r="AC27" i="24"/>
  <c r="AA30" i="24"/>
  <c r="AB30" i="24"/>
  <c r="AC30" i="24"/>
  <c r="AA58" i="24"/>
  <c r="AB58" i="24"/>
  <c r="AC58" i="24"/>
  <c r="AA77" i="24"/>
  <c r="AB77" i="24"/>
  <c r="AC77" i="24"/>
  <c r="AA12" i="24"/>
  <c r="AB12" i="24"/>
  <c r="AC12" i="24"/>
  <c r="AA13" i="24"/>
  <c r="AB13" i="24"/>
  <c r="AC13" i="24"/>
  <c r="AA28" i="24"/>
  <c r="AB28" i="24"/>
  <c r="AC28" i="24"/>
  <c r="AA86" i="24"/>
  <c r="AB86" i="24"/>
  <c r="AC86" i="24"/>
  <c r="AA87" i="24"/>
  <c r="AB87" i="24"/>
  <c r="AC87" i="24"/>
  <c r="AA88" i="24"/>
  <c r="AB88" i="24"/>
  <c r="AC88" i="24"/>
  <c r="AA89" i="24"/>
  <c r="AB89" i="24"/>
  <c r="AC89" i="24"/>
  <c r="AA90" i="24"/>
  <c r="AB90" i="24"/>
  <c r="AC90" i="24"/>
  <c r="AA91" i="24"/>
  <c r="AB91" i="24"/>
  <c r="AC91" i="24"/>
  <c r="AA92" i="24"/>
  <c r="AB92" i="24"/>
  <c r="AC92" i="24"/>
  <c r="AA93" i="24"/>
  <c r="AB93" i="24"/>
  <c r="AC93" i="24"/>
  <c r="AA94" i="24"/>
  <c r="AB94" i="24"/>
  <c r="AC94" i="24"/>
  <c r="AA95" i="24"/>
  <c r="AB95" i="24"/>
  <c r="AC95" i="24"/>
  <c r="AA96" i="24"/>
  <c r="AB96" i="24"/>
  <c r="AC96" i="24"/>
  <c r="AA97" i="24"/>
  <c r="AB97" i="24"/>
  <c r="AC97" i="24"/>
  <c r="AA98" i="24"/>
  <c r="AB98" i="24"/>
  <c r="AC98" i="24"/>
  <c r="AA99" i="24"/>
  <c r="AB99" i="24"/>
  <c r="AC99" i="24"/>
  <c r="AA100" i="24"/>
  <c r="AB100" i="24"/>
  <c r="AC100" i="24"/>
  <c r="AA101" i="24"/>
  <c r="AB101" i="24"/>
  <c r="AC101" i="24"/>
  <c r="AA102" i="24"/>
  <c r="AB102" i="24"/>
  <c r="AC102" i="24"/>
  <c r="AA103" i="24"/>
  <c r="AB103" i="24"/>
  <c r="AC103" i="24"/>
  <c r="AA104" i="24"/>
  <c r="AB104" i="24"/>
  <c r="AC104" i="24"/>
  <c r="AA105" i="24"/>
  <c r="AB105" i="24"/>
  <c r="AC105" i="24"/>
  <c r="AA106" i="24"/>
  <c r="AB106" i="24"/>
  <c r="AC106" i="24"/>
  <c r="AA107" i="24"/>
  <c r="AB107" i="24"/>
  <c r="AC107" i="24"/>
  <c r="AA108" i="24"/>
  <c r="AB108" i="24"/>
  <c r="AC108" i="24"/>
  <c r="AA109" i="24"/>
  <c r="AB109" i="24"/>
  <c r="AC109" i="24"/>
  <c r="AA110" i="24"/>
  <c r="AB110" i="24"/>
  <c r="AC110" i="24"/>
  <c r="AA111" i="24"/>
  <c r="AB111" i="24"/>
  <c r="AC111" i="24"/>
  <c r="AA112" i="24"/>
  <c r="AB112" i="24"/>
  <c r="AC112" i="24"/>
  <c r="AA113" i="24"/>
  <c r="AB113" i="24"/>
  <c r="AC113" i="24"/>
  <c r="AA114" i="24"/>
  <c r="AB114" i="24"/>
  <c r="AC114" i="24"/>
  <c r="AA115" i="24"/>
  <c r="AB115" i="24"/>
  <c r="AC115" i="24"/>
  <c r="AA116" i="24"/>
  <c r="AB116" i="24"/>
  <c r="AC116" i="24"/>
  <c r="AA117" i="24"/>
  <c r="AB117" i="24"/>
  <c r="AC117" i="24"/>
  <c r="AA118" i="24"/>
  <c r="AB118" i="24"/>
  <c r="AC118" i="24"/>
  <c r="AA119" i="24"/>
  <c r="AB119" i="24"/>
  <c r="AC119" i="24"/>
  <c r="AA120" i="24"/>
  <c r="AB120" i="24"/>
  <c r="AC120" i="24"/>
  <c r="AA121" i="24"/>
  <c r="AB121" i="24"/>
  <c r="AC121" i="24"/>
  <c r="AA122" i="24"/>
  <c r="AB122" i="24"/>
  <c r="AC122" i="24"/>
  <c r="AA9" i="1"/>
  <c r="AB9" i="1"/>
  <c r="AC9" i="1"/>
  <c r="AA10" i="1"/>
  <c r="AB10" i="1"/>
  <c r="AC10" i="1"/>
  <c r="AA11" i="1"/>
  <c r="AB11" i="1"/>
  <c r="AC11" i="1"/>
  <c r="AA12" i="1"/>
  <c r="AB12" i="1"/>
  <c r="AC12" i="1"/>
  <c r="AA13" i="1"/>
  <c r="AB13" i="1"/>
  <c r="AD13" i="1"/>
  <c r="AC13" i="1"/>
  <c r="AA14" i="1"/>
  <c r="AB14" i="1"/>
  <c r="AC14" i="1"/>
  <c r="AA15" i="1"/>
  <c r="AB15" i="1"/>
  <c r="AC15" i="1"/>
  <c r="AA16" i="1"/>
  <c r="AB16" i="1"/>
  <c r="AC16" i="1"/>
  <c r="AA17" i="1"/>
  <c r="AB17" i="1"/>
  <c r="AD17" i="1"/>
  <c r="AC17" i="1"/>
  <c r="AA18" i="1"/>
  <c r="AB18" i="1"/>
  <c r="AC18" i="1"/>
  <c r="AA19" i="1"/>
  <c r="AB19" i="1"/>
  <c r="AC19" i="1"/>
  <c r="AA20" i="1"/>
  <c r="AB20" i="1"/>
  <c r="AC20" i="1"/>
  <c r="AA21" i="1"/>
  <c r="AB21" i="1"/>
  <c r="AC21" i="1"/>
  <c r="AA22" i="1"/>
  <c r="AB22" i="1"/>
  <c r="AC22" i="1"/>
  <c r="AA23" i="1"/>
  <c r="AB23" i="1"/>
  <c r="AC23" i="1"/>
  <c r="AA24" i="1"/>
  <c r="AB24" i="1"/>
  <c r="AC24" i="1"/>
  <c r="AA25" i="1"/>
  <c r="AB25" i="1"/>
  <c r="AC25" i="1"/>
  <c r="AA26" i="1"/>
  <c r="AB26" i="1"/>
  <c r="AC26" i="1"/>
  <c r="AA27" i="1"/>
  <c r="AB27" i="1"/>
  <c r="AC27" i="1"/>
  <c r="AA28" i="1"/>
  <c r="AB28" i="1"/>
  <c r="AC28" i="1"/>
  <c r="AA29" i="1"/>
  <c r="AB29" i="1"/>
  <c r="AC29" i="1"/>
  <c r="AA30" i="1"/>
  <c r="AB30" i="1"/>
  <c r="AD30" i="1"/>
  <c r="AC30" i="1"/>
  <c r="AA31" i="1"/>
  <c r="AB31" i="1"/>
  <c r="AC31" i="1"/>
  <c r="AA50" i="1"/>
  <c r="AB50" i="1"/>
  <c r="AC50" i="1"/>
  <c r="AA54" i="1"/>
  <c r="AB54" i="1"/>
  <c r="AC54" i="1"/>
  <c r="AA56" i="1"/>
  <c r="AB56" i="1"/>
  <c r="AC56" i="1"/>
  <c r="AA57" i="1"/>
  <c r="AB57" i="1"/>
  <c r="AC57" i="1"/>
  <c r="AA58" i="1"/>
  <c r="AB58" i="1"/>
  <c r="AC58" i="1"/>
  <c r="AA59" i="1"/>
  <c r="AB59" i="1"/>
  <c r="AC59" i="1"/>
  <c r="AA60" i="1"/>
  <c r="AB60" i="1"/>
  <c r="AC60" i="1"/>
  <c r="AA61" i="1"/>
  <c r="AB61" i="1"/>
  <c r="AC61" i="1"/>
  <c r="AA62" i="1"/>
  <c r="AB62" i="1"/>
  <c r="AC62" i="1"/>
  <c r="AA63" i="1"/>
  <c r="AB63" i="1"/>
  <c r="AC63" i="1"/>
  <c r="AA64" i="1"/>
  <c r="AB64" i="1"/>
  <c r="AC64" i="1"/>
  <c r="AA65" i="1"/>
  <c r="AB65" i="1"/>
  <c r="AC65" i="1"/>
  <c r="AA66" i="1"/>
  <c r="AB66" i="1"/>
  <c r="AC66" i="1"/>
  <c r="AA67" i="1"/>
  <c r="AB67" i="1"/>
  <c r="AC67" i="1"/>
  <c r="AA68" i="1"/>
  <c r="AB68" i="1"/>
  <c r="AC68" i="1"/>
  <c r="AA69" i="1"/>
  <c r="AB69" i="1"/>
  <c r="AC69" i="1"/>
  <c r="AA70" i="1"/>
  <c r="AB70" i="1"/>
  <c r="AC70" i="1"/>
  <c r="AA71" i="1"/>
  <c r="AB71" i="1"/>
  <c r="AC71" i="1"/>
  <c r="AA72" i="1"/>
  <c r="AB72" i="1"/>
  <c r="AC72" i="1"/>
  <c r="AA73" i="1"/>
  <c r="AB73" i="1"/>
  <c r="AC73" i="1"/>
  <c r="AA74" i="1"/>
  <c r="AB74" i="1"/>
  <c r="AC74" i="1"/>
  <c r="AA75" i="1"/>
  <c r="AB75" i="1"/>
  <c r="AC75" i="1"/>
  <c r="AA76" i="1"/>
  <c r="AB76" i="1"/>
  <c r="AC76" i="1"/>
  <c r="AA77" i="1"/>
  <c r="AB77" i="1"/>
  <c r="AC77" i="1"/>
  <c r="AA78" i="1"/>
  <c r="AB78" i="1"/>
  <c r="AC78" i="1"/>
  <c r="AA79" i="1"/>
  <c r="AB79" i="1"/>
  <c r="AC79" i="1"/>
  <c r="AA80" i="1"/>
  <c r="AB80" i="1"/>
  <c r="AC80" i="1"/>
  <c r="AA81" i="1"/>
  <c r="AB81" i="1"/>
  <c r="AC81" i="1"/>
  <c r="AA86" i="1"/>
  <c r="AB86" i="1"/>
  <c r="AC86" i="1"/>
  <c r="AA87" i="1"/>
  <c r="AB87" i="1"/>
  <c r="AC87" i="1"/>
  <c r="AA88" i="1"/>
  <c r="AB88" i="1"/>
  <c r="AC88" i="1"/>
  <c r="AA89" i="1"/>
  <c r="AB89" i="1"/>
  <c r="AC89" i="1"/>
  <c r="AA90" i="1"/>
  <c r="AB90" i="1"/>
  <c r="AC90" i="1"/>
  <c r="AA91" i="1"/>
  <c r="AB91" i="1"/>
  <c r="AC91" i="1"/>
  <c r="AA92" i="1"/>
  <c r="AB92" i="1"/>
  <c r="AC92" i="1"/>
  <c r="AA93" i="1"/>
  <c r="AB93" i="1"/>
  <c r="AC93" i="1"/>
  <c r="AA94" i="1"/>
  <c r="AB94" i="1"/>
  <c r="AC94" i="1"/>
  <c r="AA95" i="1"/>
  <c r="AB95" i="1"/>
  <c r="AC95" i="1"/>
  <c r="AA96" i="1"/>
  <c r="AB96" i="1"/>
  <c r="AC96" i="1"/>
  <c r="AA97" i="1"/>
  <c r="AB97" i="1"/>
  <c r="AC97" i="1"/>
  <c r="AA98" i="1"/>
  <c r="AB98" i="1"/>
  <c r="AC98" i="1"/>
  <c r="AA99" i="1"/>
  <c r="AB99" i="1"/>
  <c r="AC99" i="1"/>
  <c r="AA100" i="1"/>
  <c r="AB100" i="1"/>
  <c r="AC100" i="1"/>
  <c r="AA101" i="1"/>
  <c r="AB101" i="1"/>
  <c r="AC101" i="1"/>
  <c r="AA102" i="1"/>
  <c r="AB102" i="1"/>
  <c r="AC102" i="1"/>
  <c r="AA103" i="1"/>
  <c r="AB103" i="1"/>
  <c r="AC103" i="1"/>
  <c r="AA104" i="1"/>
  <c r="AB104" i="1"/>
  <c r="AC104" i="1"/>
  <c r="AA105" i="1"/>
  <c r="AB105" i="1"/>
  <c r="AC105" i="1"/>
  <c r="AA108" i="1"/>
  <c r="AB108" i="1"/>
  <c r="AC108" i="1"/>
  <c r="AA109" i="1"/>
  <c r="AB109" i="1"/>
  <c r="AC109" i="1"/>
  <c r="AA110" i="1"/>
  <c r="AB110" i="1"/>
  <c r="AC110" i="1"/>
  <c r="AA111" i="1"/>
  <c r="AB111" i="1"/>
  <c r="AC111" i="1"/>
  <c r="AA112" i="1"/>
  <c r="AB112" i="1"/>
  <c r="AC112" i="1"/>
  <c r="AA113" i="1"/>
  <c r="AB113" i="1"/>
  <c r="AC113" i="1"/>
  <c r="AA114" i="1"/>
  <c r="AB114" i="1"/>
  <c r="AC114" i="1"/>
  <c r="AA115" i="1"/>
  <c r="AB115" i="1"/>
  <c r="AC115" i="1"/>
  <c r="AA116" i="1"/>
  <c r="AB116" i="1"/>
  <c r="AC116" i="1"/>
  <c r="AA117" i="1"/>
  <c r="AB117" i="1"/>
  <c r="AC117" i="1"/>
  <c r="AA119" i="1"/>
  <c r="AB119" i="1"/>
  <c r="AC119" i="1"/>
  <c r="AA120" i="1"/>
  <c r="AB120" i="1"/>
  <c r="AC120" i="1"/>
  <c r="AA121" i="1"/>
  <c r="AB121" i="1"/>
  <c r="AC121" i="1"/>
  <c r="AA122" i="1"/>
  <c r="AB122" i="1"/>
  <c r="AC122" i="1"/>
  <c r="AA123" i="1"/>
  <c r="AB123" i="1"/>
  <c r="AC123" i="1"/>
  <c r="AA124" i="1"/>
  <c r="AB124" i="1"/>
  <c r="AC124" i="1"/>
  <c r="AA125" i="1"/>
  <c r="AB125" i="1"/>
  <c r="AC125" i="1"/>
  <c r="AA126" i="1"/>
  <c r="AB126" i="1"/>
  <c r="AC126" i="1"/>
  <c r="AA127" i="1"/>
  <c r="AB127" i="1"/>
  <c r="AC127" i="1"/>
  <c r="AA129" i="1"/>
  <c r="AB129" i="1"/>
  <c r="AC129" i="1"/>
  <c r="AA130" i="1"/>
  <c r="AB130" i="1"/>
  <c r="AC130" i="1"/>
  <c r="AA131" i="1"/>
  <c r="AB131" i="1"/>
  <c r="AC131" i="1"/>
  <c r="AA132" i="1"/>
  <c r="AB132" i="1"/>
  <c r="AC132" i="1"/>
  <c r="AA133" i="1"/>
  <c r="AB133" i="1"/>
  <c r="AC133" i="1"/>
  <c r="AA134" i="1"/>
  <c r="AB134" i="1"/>
  <c r="AC134" i="1"/>
  <c r="AA135" i="1"/>
  <c r="AB135" i="1"/>
  <c r="AC135" i="1"/>
  <c r="AA136" i="1"/>
  <c r="AB136" i="1"/>
  <c r="AC136" i="1"/>
  <c r="AA154" i="1"/>
  <c r="AB154" i="1"/>
  <c r="AC154" i="1"/>
  <c r="AC8" i="1"/>
  <c r="AB8" i="1"/>
  <c r="AA8" i="1"/>
  <c r="AO10" i="2"/>
  <c r="AP10" i="2"/>
  <c r="AQ10" i="2"/>
  <c r="AR10" i="2"/>
  <c r="AS10" i="2"/>
  <c r="AV10" i="2"/>
  <c r="AU10" i="2"/>
  <c r="AO11" i="2"/>
  <c r="AP11" i="2"/>
  <c r="AQ11" i="2"/>
  <c r="AR11" i="2"/>
  <c r="AS11" i="2"/>
  <c r="AV11" i="2"/>
  <c r="AU11" i="2"/>
  <c r="AO12" i="2"/>
  <c r="AP12" i="2"/>
  <c r="AQ12" i="2"/>
  <c r="AR12" i="2"/>
  <c r="AS12" i="2"/>
  <c r="AV12" i="2"/>
  <c r="AU12" i="2"/>
  <c r="AO13" i="2"/>
  <c r="AP13" i="2"/>
  <c r="AQ13" i="2"/>
  <c r="AR13" i="2"/>
  <c r="AS13" i="2"/>
  <c r="AV13" i="2"/>
  <c r="AU13" i="2"/>
  <c r="AO14" i="2"/>
  <c r="AP14" i="2"/>
  <c r="AQ14" i="2"/>
  <c r="AR14" i="2"/>
  <c r="AS14" i="2"/>
  <c r="AV14" i="2"/>
  <c r="AU14" i="2"/>
  <c r="AO15" i="2"/>
  <c r="AP15" i="2"/>
  <c r="AQ15" i="2"/>
  <c r="AR15" i="2"/>
  <c r="AS15" i="2"/>
  <c r="AV15" i="2"/>
  <c r="AU15" i="2"/>
  <c r="AO16" i="2"/>
  <c r="AP16" i="2"/>
  <c r="AQ16" i="2"/>
  <c r="AR16" i="2"/>
  <c r="AS16" i="2"/>
  <c r="AV16" i="2"/>
  <c r="AU16" i="2"/>
  <c r="AO17" i="2"/>
  <c r="AP17" i="2"/>
  <c r="AQ17" i="2"/>
  <c r="AR17" i="2"/>
  <c r="AS17" i="2"/>
  <c r="AV17" i="2"/>
  <c r="AU17" i="2"/>
  <c r="AO18" i="2"/>
  <c r="AP18" i="2"/>
  <c r="AQ18" i="2"/>
  <c r="AR18" i="2"/>
  <c r="AS18" i="2"/>
  <c r="AV18" i="2"/>
  <c r="AU18" i="2"/>
  <c r="AO19" i="2"/>
  <c r="AP19" i="2"/>
  <c r="AQ19" i="2"/>
  <c r="AR19" i="2"/>
  <c r="AS19" i="2"/>
  <c r="AV19" i="2"/>
  <c r="AU19" i="2"/>
  <c r="AO20" i="2"/>
  <c r="AP20" i="2"/>
  <c r="AQ20" i="2"/>
  <c r="AR20" i="2"/>
  <c r="AS20" i="2"/>
  <c r="AV20" i="2"/>
  <c r="AU20" i="2"/>
  <c r="AO21" i="2"/>
  <c r="AP21" i="2"/>
  <c r="AQ21" i="2"/>
  <c r="AR21" i="2"/>
  <c r="AS21" i="2"/>
  <c r="AV21" i="2"/>
  <c r="AU21" i="2"/>
  <c r="AO22" i="2"/>
  <c r="AP22" i="2"/>
  <c r="AQ22" i="2"/>
  <c r="AR22" i="2"/>
  <c r="AS22" i="2"/>
  <c r="AV22" i="2"/>
  <c r="AU22" i="2"/>
  <c r="AO23" i="2"/>
  <c r="AP23" i="2"/>
  <c r="AQ23" i="2"/>
  <c r="AR23" i="2"/>
  <c r="AS23" i="2"/>
  <c r="AV23" i="2"/>
  <c r="AU23" i="2"/>
  <c r="AO24" i="2"/>
  <c r="AP24" i="2"/>
  <c r="AQ24" i="2"/>
  <c r="AR24" i="2"/>
  <c r="AS24" i="2"/>
  <c r="AV24" i="2"/>
  <c r="AU24" i="2"/>
  <c r="AO25" i="2"/>
  <c r="AP25" i="2"/>
  <c r="AQ25" i="2"/>
  <c r="AR25" i="2"/>
  <c r="AS25" i="2"/>
  <c r="AV25" i="2"/>
  <c r="AU25" i="2"/>
  <c r="AO26" i="2"/>
  <c r="AP26" i="2"/>
  <c r="AQ26" i="2"/>
  <c r="AR26" i="2"/>
  <c r="AS26" i="2"/>
  <c r="AV26" i="2"/>
  <c r="AU26" i="2"/>
  <c r="AO27" i="2"/>
  <c r="AP27" i="2"/>
  <c r="AQ27" i="2"/>
  <c r="AR27" i="2"/>
  <c r="AS27" i="2"/>
  <c r="AV27" i="2"/>
  <c r="AU27" i="2"/>
  <c r="AO28" i="2"/>
  <c r="AP28" i="2"/>
  <c r="AQ28" i="2"/>
  <c r="AR28" i="2"/>
  <c r="AS28" i="2"/>
  <c r="AV28" i="2"/>
  <c r="AU28" i="2"/>
  <c r="AO29" i="2"/>
  <c r="AP29" i="2"/>
  <c r="AQ29" i="2"/>
  <c r="AR29" i="2"/>
  <c r="AS29" i="2"/>
  <c r="AV29" i="2"/>
  <c r="AU29" i="2"/>
  <c r="AO30" i="2"/>
  <c r="AP30" i="2"/>
  <c r="AQ30" i="2"/>
  <c r="AR30" i="2"/>
  <c r="AS30" i="2"/>
  <c r="AV30" i="2"/>
  <c r="AU30" i="2"/>
  <c r="AO31" i="2"/>
  <c r="AP31" i="2"/>
  <c r="AQ31" i="2"/>
  <c r="AR31" i="2"/>
  <c r="AS31" i="2"/>
  <c r="AV31" i="2"/>
  <c r="AU31" i="2"/>
  <c r="AO32" i="2"/>
  <c r="AP32" i="2"/>
  <c r="AQ32" i="2"/>
  <c r="AR32" i="2"/>
  <c r="AS32" i="2"/>
  <c r="AV32" i="2"/>
  <c r="AU32" i="2"/>
  <c r="AO33" i="2"/>
  <c r="AP33" i="2"/>
  <c r="AQ33" i="2"/>
  <c r="AR33" i="2"/>
  <c r="AS33" i="2"/>
  <c r="AV33" i="2"/>
  <c r="AU33" i="2"/>
  <c r="AO37" i="2"/>
  <c r="AP37" i="2"/>
  <c r="AQ37" i="2"/>
  <c r="AR37" i="2"/>
  <c r="AS37" i="2"/>
  <c r="AV37" i="2"/>
  <c r="AU37" i="2"/>
  <c r="AO38" i="2"/>
  <c r="AP38" i="2"/>
  <c r="AQ38" i="2"/>
  <c r="AR38" i="2"/>
  <c r="AS38" i="2"/>
  <c r="AV38" i="2"/>
  <c r="AU38" i="2"/>
  <c r="AO39" i="2"/>
  <c r="AP39" i="2"/>
  <c r="AQ39" i="2"/>
  <c r="AR39" i="2"/>
  <c r="AS39" i="2"/>
  <c r="AV39" i="2"/>
  <c r="AU39" i="2"/>
  <c r="AO40" i="2"/>
  <c r="AP40" i="2"/>
  <c r="AQ40" i="2"/>
  <c r="AR40" i="2"/>
  <c r="AS40" i="2"/>
  <c r="AV40" i="2"/>
  <c r="AU40" i="2"/>
  <c r="AO41" i="2"/>
  <c r="AP41" i="2"/>
  <c r="AQ41" i="2"/>
  <c r="AR41" i="2"/>
  <c r="AS41" i="2"/>
  <c r="AV41" i="2"/>
  <c r="AU41" i="2"/>
  <c r="AO42" i="2"/>
  <c r="AP42" i="2"/>
  <c r="AQ42" i="2"/>
  <c r="AR42" i="2"/>
  <c r="AS42" i="2"/>
  <c r="AV42" i="2"/>
  <c r="AU42" i="2"/>
  <c r="AO43" i="2"/>
  <c r="AP43" i="2"/>
  <c r="AQ43" i="2"/>
  <c r="AR43" i="2"/>
  <c r="AS43" i="2"/>
  <c r="AV43" i="2"/>
  <c r="AU43" i="2"/>
  <c r="AP44" i="2"/>
  <c r="AQ44" i="2"/>
  <c r="AR44" i="2"/>
  <c r="AS44" i="2"/>
  <c r="AV44" i="2"/>
  <c r="AU44" i="2"/>
  <c r="AO45" i="2"/>
  <c r="AP45" i="2"/>
  <c r="AQ45" i="2"/>
  <c r="AR45" i="2"/>
  <c r="AS45" i="2"/>
  <c r="AV45" i="2"/>
  <c r="AU45" i="2"/>
  <c r="AO46" i="2"/>
  <c r="AP46" i="2"/>
  <c r="AQ46" i="2"/>
  <c r="AR46" i="2"/>
  <c r="AS46" i="2"/>
  <c r="AV46" i="2"/>
  <c r="AU46" i="2"/>
  <c r="AO47" i="2"/>
  <c r="AP47" i="2"/>
  <c r="AQ47" i="2"/>
  <c r="AR47" i="2"/>
  <c r="AS47" i="2"/>
  <c r="AV47" i="2"/>
  <c r="AU47" i="2"/>
  <c r="AO48" i="2"/>
  <c r="AP48" i="2"/>
  <c r="AQ48" i="2"/>
  <c r="AR48" i="2"/>
  <c r="AS48" i="2"/>
  <c r="AV48" i="2"/>
  <c r="AU48" i="2"/>
  <c r="AO49" i="2"/>
  <c r="AP49" i="2"/>
  <c r="AQ49" i="2"/>
  <c r="AR49" i="2"/>
  <c r="AS49" i="2"/>
  <c r="AV49" i="2"/>
  <c r="AU49" i="2"/>
  <c r="AO50" i="2"/>
  <c r="AP50" i="2"/>
  <c r="AQ50" i="2"/>
  <c r="AR50" i="2"/>
  <c r="AS50" i="2"/>
  <c r="AV50" i="2"/>
  <c r="AU50" i="2"/>
  <c r="AO51" i="2"/>
  <c r="AP51" i="2"/>
  <c r="AQ51" i="2"/>
  <c r="AR51" i="2"/>
  <c r="AS51" i="2"/>
  <c r="AV51" i="2"/>
  <c r="AU51" i="2"/>
  <c r="AO52" i="2"/>
  <c r="AP52" i="2"/>
  <c r="AQ52" i="2"/>
  <c r="AR52" i="2"/>
  <c r="AS52" i="2"/>
  <c r="AV52" i="2"/>
  <c r="AU52" i="2"/>
  <c r="AO53" i="2"/>
  <c r="AP53" i="2"/>
  <c r="AQ53" i="2"/>
  <c r="AR53" i="2"/>
  <c r="AS53" i="2"/>
  <c r="AV53" i="2"/>
  <c r="AU53" i="2"/>
  <c r="AO59" i="2"/>
  <c r="AP59" i="2"/>
  <c r="AQ59" i="2"/>
  <c r="AR59" i="2"/>
  <c r="AS59" i="2"/>
  <c r="AV59" i="2"/>
  <c r="AU59" i="2"/>
  <c r="AO60" i="2"/>
  <c r="AP60" i="2"/>
  <c r="AQ60" i="2"/>
  <c r="AR60" i="2"/>
  <c r="AS60" i="2"/>
  <c r="AV60" i="2"/>
  <c r="AU60" i="2"/>
  <c r="AO61" i="2"/>
  <c r="AP61" i="2"/>
  <c r="AQ61" i="2"/>
  <c r="AR61" i="2"/>
  <c r="AS61" i="2"/>
  <c r="AV61" i="2"/>
  <c r="AU61" i="2"/>
  <c r="AO62" i="2"/>
  <c r="AP62" i="2"/>
  <c r="AQ62" i="2"/>
  <c r="AR62" i="2"/>
  <c r="AS62" i="2"/>
  <c r="AV62" i="2"/>
  <c r="AU62" i="2"/>
  <c r="AO63" i="2"/>
  <c r="AP63" i="2"/>
  <c r="AQ63" i="2"/>
  <c r="AR63" i="2"/>
  <c r="AS63" i="2"/>
  <c r="AV63" i="2"/>
  <c r="AU63" i="2"/>
  <c r="AO64" i="2"/>
  <c r="AP64" i="2"/>
  <c r="AQ64" i="2"/>
  <c r="AR64" i="2"/>
  <c r="AS64" i="2"/>
  <c r="AV64" i="2"/>
  <c r="AU64" i="2"/>
  <c r="AO65" i="2"/>
  <c r="AP65" i="2"/>
  <c r="AQ65" i="2"/>
  <c r="AR65" i="2"/>
  <c r="AS65" i="2"/>
  <c r="AV65" i="2"/>
  <c r="AU65" i="2"/>
  <c r="AO66" i="2"/>
  <c r="AP66" i="2"/>
  <c r="AQ66" i="2"/>
  <c r="AR66" i="2"/>
  <c r="AS66" i="2"/>
  <c r="AV66" i="2"/>
  <c r="AU66" i="2"/>
  <c r="AO67" i="2"/>
  <c r="AP67" i="2"/>
  <c r="AQ67" i="2"/>
  <c r="AR67" i="2"/>
  <c r="AS67" i="2"/>
  <c r="AV67" i="2"/>
  <c r="AU67" i="2"/>
  <c r="AO68" i="2"/>
  <c r="AP68" i="2"/>
  <c r="AQ68" i="2"/>
  <c r="AR68" i="2"/>
  <c r="AS68" i="2"/>
  <c r="AV68" i="2"/>
  <c r="AU68" i="2"/>
  <c r="AO69" i="2"/>
  <c r="AP69" i="2"/>
  <c r="AQ69" i="2"/>
  <c r="AR69" i="2"/>
  <c r="AS69" i="2"/>
  <c r="AV69" i="2"/>
  <c r="AU69" i="2"/>
  <c r="AO70" i="2"/>
  <c r="AP70" i="2"/>
  <c r="AQ70" i="2"/>
  <c r="AR70" i="2"/>
  <c r="AS70" i="2"/>
  <c r="AV70" i="2"/>
  <c r="AU70" i="2"/>
  <c r="AO71" i="2"/>
  <c r="AP71" i="2"/>
  <c r="AQ71" i="2"/>
  <c r="AR71" i="2"/>
  <c r="AS71" i="2"/>
  <c r="AV71" i="2"/>
  <c r="AU71" i="2"/>
  <c r="AO72" i="2"/>
  <c r="AP72" i="2"/>
  <c r="AQ72" i="2"/>
  <c r="AR72" i="2"/>
  <c r="AS72" i="2"/>
  <c r="AV72" i="2"/>
  <c r="AU72" i="2"/>
  <c r="AO73" i="2"/>
  <c r="AP73" i="2"/>
  <c r="AQ73" i="2"/>
  <c r="AR73" i="2"/>
  <c r="AS73" i="2"/>
  <c r="AV73" i="2"/>
  <c r="AU73" i="2"/>
  <c r="AO74" i="2"/>
  <c r="AP74" i="2"/>
  <c r="AQ74" i="2"/>
  <c r="AR74" i="2"/>
  <c r="AS74" i="2"/>
  <c r="AV74" i="2"/>
  <c r="AU74" i="2"/>
  <c r="AO75" i="2"/>
  <c r="AP75" i="2"/>
  <c r="AQ75" i="2"/>
  <c r="AR75" i="2"/>
  <c r="AS75" i="2"/>
  <c r="AV75" i="2"/>
  <c r="AU75" i="2"/>
  <c r="AV9" i="2"/>
  <c r="AU9" i="2"/>
  <c r="AS9" i="2"/>
  <c r="AR9" i="2"/>
  <c r="AQ9" i="2"/>
  <c r="AP9" i="2"/>
  <c r="AO9" i="2"/>
  <c r="AA9" i="3"/>
  <c r="AB9" i="3"/>
  <c r="AC9" i="3"/>
  <c r="AA10" i="3"/>
  <c r="AB10" i="3"/>
  <c r="AC10" i="3"/>
  <c r="AA11" i="3"/>
  <c r="AB11" i="3"/>
  <c r="AC11" i="3"/>
  <c r="AA12" i="3"/>
  <c r="AB12" i="3"/>
  <c r="AC12" i="3"/>
  <c r="AA13" i="3"/>
  <c r="AB13" i="3"/>
  <c r="AC13" i="3"/>
  <c r="AA14" i="3"/>
  <c r="AB14" i="3"/>
  <c r="AC14" i="3"/>
  <c r="AA15" i="3"/>
  <c r="AB15" i="3"/>
  <c r="AD15" i="3"/>
  <c r="AC15" i="3"/>
  <c r="AA16" i="3"/>
  <c r="AB16" i="3"/>
  <c r="AC16" i="3"/>
  <c r="AA17" i="3"/>
  <c r="AB17" i="3"/>
  <c r="AC17" i="3"/>
  <c r="AA18" i="3"/>
  <c r="AB18" i="3"/>
  <c r="AC18" i="3"/>
  <c r="AA19" i="3"/>
  <c r="AB19" i="3"/>
  <c r="AD19" i="3"/>
  <c r="AC19" i="3"/>
  <c r="AA20" i="3"/>
  <c r="AB20" i="3"/>
  <c r="AC20" i="3"/>
  <c r="AA21" i="3"/>
  <c r="AB21" i="3"/>
  <c r="AC21" i="3"/>
  <c r="AA22" i="3"/>
  <c r="AB22" i="3"/>
  <c r="AC22" i="3"/>
  <c r="AA23" i="3"/>
  <c r="AB23" i="3"/>
  <c r="AC23" i="3"/>
  <c r="AA24" i="3"/>
  <c r="AB24" i="3"/>
  <c r="AC24" i="3"/>
  <c r="AA25" i="3"/>
  <c r="AB25" i="3"/>
  <c r="AC25" i="3"/>
  <c r="AA26" i="3"/>
  <c r="AB26" i="3"/>
  <c r="AC26" i="3"/>
  <c r="AA27" i="3"/>
  <c r="AB27" i="3"/>
  <c r="AC27" i="3"/>
  <c r="AA28" i="3"/>
  <c r="AB28" i="3"/>
  <c r="AC28" i="3"/>
  <c r="AA29" i="3"/>
  <c r="AB29" i="3"/>
  <c r="AC29" i="3"/>
  <c r="AA30" i="3"/>
  <c r="AB30" i="3"/>
  <c r="AC30" i="3"/>
  <c r="AA31" i="3"/>
  <c r="AB31" i="3"/>
  <c r="AD31" i="3"/>
  <c r="AC31" i="3"/>
  <c r="AA32" i="3"/>
  <c r="AB32" i="3"/>
  <c r="AC32" i="3"/>
  <c r="AA33" i="3"/>
  <c r="AB33" i="3"/>
  <c r="AC33" i="3"/>
  <c r="AA34" i="3"/>
  <c r="AB34" i="3"/>
  <c r="AC34" i="3"/>
  <c r="AA35" i="3"/>
  <c r="AB35" i="3"/>
  <c r="AD35" i="3"/>
  <c r="AC35" i="3"/>
  <c r="AA36" i="3"/>
  <c r="AB36" i="3"/>
  <c r="AC36" i="3"/>
  <c r="AA37" i="3"/>
  <c r="AB37" i="3"/>
  <c r="AC37" i="3"/>
  <c r="AA38" i="3"/>
  <c r="AB38" i="3"/>
  <c r="AC38" i="3"/>
  <c r="AA39" i="3"/>
  <c r="AB39" i="3"/>
  <c r="AD39" i="3"/>
  <c r="AC39" i="3"/>
  <c r="AA40" i="3"/>
  <c r="AB40" i="3"/>
  <c r="AC40" i="3"/>
  <c r="AA41" i="3"/>
  <c r="AB41" i="3"/>
  <c r="AC41" i="3"/>
  <c r="AA42" i="3"/>
  <c r="AB42" i="3"/>
  <c r="AC42" i="3"/>
  <c r="AA43" i="3"/>
  <c r="AB43" i="3"/>
  <c r="AD43" i="3"/>
  <c r="AC43" i="3"/>
  <c r="AA44" i="3"/>
  <c r="AB44" i="3"/>
  <c r="AC44" i="3"/>
  <c r="AA45" i="3"/>
  <c r="AB45" i="3"/>
  <c r="AC45" i="3"/>
  <c r="AA46" i="3"/>
  <c r="AB46" i="3"/>
  <c r="AC46" i="3"/>
  <c r="AA47" i="3"/>
  <c r="AB47" i="3"/>
  <c r="AD47" i="3"/>
  <c r="AC47" i="3"/>
  <c r="AA48" i="3"/>
  <c r="AB48" i="3"/>
  <c r="AC48" i="3"/>
  <c r="AA49" i="3"/>
  <c r="AB49" i="3"/>
  <c r="AC49" i="3"/>
  <c r="AA50" i="3"/>
  <c r="AB50" i="3"/>
  <c r="AC50" i="3"/>
  <c r="AA51" i="3"/>
  <c r="AB51" i="3"/>
  <c r="AD51" i="3"/>
  <c r="AC51" i="3"/>
  <c r="AA52" i="3"/>
  <c r="AB52" i="3"/>
  <c r="AC52" i="3"/>
  <c r="AA53" i="3"/>
  <c r="AB53" i="3"/>
  <c r="AC53" i="3"/>
  <c r="AA54" i="3"/>
  <c r="AB54" i="3"/>
  <c r="AC54" i="3"/>
  <c r="AA55" i="3"/>
  <c r="AB55" i="3"/>
  <c r="AC55" i="3"/>
  <c r="AA56" i="3"/>
  <c r="AB56" i="3"/>
  <c r="AC56" i="3"/>
  <c r="AA57" i="3"/>
  <c r="AB57" i="3"/>
  <c r="AC57" i="3"/>
  <c r="AA58" i="3"/>
  <c r="AB58" i="3"/>
  <c r="AC58" i="3"/>
  <c r="AA59" i="3"/>
  <c r="AB59" i="3"/>
  <c r="AC59" i="3"/>
  <c r="AA60" i="3"/>
  <c r="AB60" i="3"/>
  <c r="AC60" i="3"/>
  <c r="AA61" i="3"/>
  <c r="AB61" i="3"/>
  <c r="AC61" i="3"/>
  <c r="AA62" i="3"/>
  <c r="AB62" i="3"/>
  <c r="AC62" i="3"/>
  <c r="AA63" i="3"/>
  <c r="AB63" i="3"/>
  <c r="AD63" i="3"/>
  <c r="AC63" i="3"/>
  <c r="AA64" i="3"/>
  <c r="AB64" i="3"/>
  <c r="AC64" i="3"/>
  <c r="AA65" i="3"/>
  <c r="AB65" i="3"/>
  <c r="AC65" i="3"/>
  <c r="AA66" i="3"/>
  <c r="AB66" i="3"/>
  <c r="AC66" i="3"/>
  <c r="AA67" i="3"/>
  <c r="AB67" i="3"/>
  <c r="AC67" i="3"/>
  <c r="AA68" i="3"/>
  <c r="AB68" i="3"/>
  <c r="AC68" i="3"/>
  <c r="AA69" i="3"/>
  <c r="AB69" i="3"/>
  <c r="AC69" i="3"/>
  <c r="AA70" i="3"/>
  <c r="AB70" i="3"/>
  <c r="AC70" i="3"/>
  <c r="AA71" i="3"/>
  <c r="AB71" i="3"/>
  <c r="AC71" i="3"/>
  <c r="AA74" i="3"/>
  <c r="AB74" i="3"/>
  <c r="AC74" i="3"/>
  <c r="AA76" i="3"/>
  <c r="AB76" i="3"/>
  <c r="AC76" i="3"/>
  <c r="AA87" i="3"/>
  <c r="AB87" i="3"/>
  <c r="AC87" i="3"/>
  <c r="AA88" i="3"/>
  <c r="AB88" i="3"/>
  <c r="AC88" i="3"/>
  <c r="AA89" i="3"/>
  <c r="AB89" i="3"/>
  <c r="AC89" i="3"/>
  <c r="AA90" i="3"/>
  <c r="AB90" i="3"/>
  <c r="AC90" i="3"/>
  <c r="AA91" i="3"/>
  <c r="AB91" i="3"/>
  <c r="AC91" i="3"/>
  <c r="AA92" i="3"/>
  <c r="AB92" i="3"/>
  <c r="AC92" i="3"/>
  <c r="AA93" i="3"/>
  <c r="AB93" i="3"/>
  <c r="AC93" i="3"/>
  <c r="AA94" i="3"/>
  <c r="AB94" i="3"/>
  <c r="AC94" i="3"/>
  <c r="AA95" i="3"/>
  <c r="AB95" i="3"/>
  <c r="AC95" i="3"/>
  <c r="AA96" i="3"/>
  <c r="AB96" i="3"/>
  <c r="AC96" i="3"/>
  <c r="AA97" i="3"/>
  <c r="AB97" i="3"/>
  <c r="AC97" i="3"/>
  <c r="AA98" i="3"/>
  <c r="AB98" i="3"/>
  <c r="AC98" i="3"/>
  <c r="AA101" i="3"/>
  <c r="AB101" i="3"/>
  <c r="AC101" i="3"/>
  <c r="AA102" i="3"/>
  <c r="AB102" i="3"/>
  <c r="AC102" i="3"/>
  <c r="AA103" i="3"/>
  <c r="AB103" i="3"/>
  <c r="AC103" i="3"/>
  <c r="AA104" i="3"/>
  <c r="AB104" i="3"/>
  <c r="AC104" i="3"/>
  <c r="AA105" i="3"/>
  <c r="AB105" i="3"/>
  <c r="AC105" i="3"/>
  <c r="AA106" i="3"/>
  <c r="AB106" i="3"/>
  <c r="AC106" i="3"/>
  <c r="AA107" i="3"/>
  <c r="AB107" i="3"/>
  <c r="AC107" i="3"/>
  <c r="AA108" i="3"/>
  <c r="AB108" i="3"/>
  <c r="AC108" i="3"/>
  <c r="AA109" i="3"/>
  <c r="AB109" i="3"/>
  <c r="AC109" i="3"/>
  <c r="AA110" i="3"/>
  <c r="AB110" i="3"/>
  <c r="AC110" i="3"/>
  <c r="AA111" i="3"/>
  <c r="AB111" i="3"/>
  <c r="AC111" i="3"/>
  <c r="AA114" i="3"/>
  <c r="AB114" i="3"/>
  <c r="AC114" i="3"/>
  <c r="AA115" i="3"/>
  <c r="AB115" i="3"/>
  <c r="AC115" i="3"/>
  <c r="AA116" i="3"/>
  <c r="AB116" i="3"/>
  <c r="AC116" i="3"/>
  <c r="AA117" i="3"/>
  <c r="AB117" i="3"/>
  <c r="AC117" i="3"/>
  <c r="AA118" i="3"/>
  <c r="AB118" i="3"/>
  <c r="AC118" i="3"/>
  <c r="AA119" i="3"/>
  <c r="AB119" i="3"/>
  <c r="AC119" i="3"/>
  <c r="AA120" i="3"/>
  <c r="AB120" i="3"/>
  <c r="AC120" i="3"/>
  <c r="AA121" i="3"/>
  <c r="AB121" i="3"/>
  <c r="AC121" i="3"/>
  <c r="AA122" i="3"/>
  <c r="AB122" i="3"/>
  <c r="AC122" i="3"/>
  <c r="AA123" i="3"/>
  <c r="AB123" i="3"/>
  <c r="AC123" i="3"/>
  <c r="AA124" i="3"/>
  <c r="AB124" i="3"/>
  <c r="AC124" i="3"/>
  <c r="AA125" i="3"/>
  <c r="AB125" i="3"/>
  <c r="AC125" i="3"/>
  <c r="AA126" i="3"/>
  <c r="AB126" i="3"/>
  <c r="AC126" i="3"/>
  <c r="AA127" i="3"/>
  <c r="AB127" i="3"/>
  <c r="AC127" i="3"/>
  <c r="AA128" i="3"/>
  <c r="AB128" i="3"/>
  <c r="AC128" i="3"/>
  <c r="AA129" i="3"/>
  <c r="AB129" i="3"/>
  <c r="AC129" i="3"/>
  <c r="AA130" i="3"/>
  <c r="AB130" i="3"/>
  <c r="AC130" i="3"/>
  <c r="AA131" i="3"/>
  <c r="AB131" i="3"/>
  <c r="AC131" i="3"/>
  <c r="AA132" i="3"/>
  <c r="AB132" i="3"/>
  <c r="AC132" i="3"/>
  <c r="AA133" i="3"/>
  <c r="AB133" i="3"/>
  <c r="AC133" i="3"/>
  <c r="AA134" i="3"/>
  <c r="AB134" i="3"/>
  <c r="AC134" i="3"/>
  <c r="AA135" i="3"/>
  <c r="AB135" i="3"/>
  <c r="AC135" i="3"/>
  <c r="AA136" i="3"/>
  <c r="AB136" i="3"/>
  <c r="AC136" i="3"/>
  <c r="AA137" i="3"/>
  <c r="AB137" i="3"/>
  <c r="AC137" i="3"/>
  <c r="AA138" i="3"/>
  <c r="AB138" i="3"/>
  <c r="AC138" i="3"/>
  <c r="AA139" i="3"/>
  <c r="AB139" i="3"/>
  <c r="AC139" i="3"/>
  <c r="AA140" i="3"/>
  <c r="AB140" i="3"/>
  <c r="AC140" i="3"/>
  <c r="AA141" i="3"/>
  <c r="AB141" i="3"/>
  <c r="AC141" i="3"/>
  <c r="AA142" i="3"/>
  <c r="AB142" i="3"/>
  <c r="AC142" i="3"/>
  <c r="AA143" i="3"/>
  <c r="AB143" i="3"/>
  <c r="AC143" i="3"/>
  <c r="AA144" i="3"/>
  <c r="AB144" i="3"/>
  <c r="AC144" i="3"/>
  <c r="AA145" i="3"/>
  <c r="AB145" i="3"/>
  <c r="AC145" i="3"/>
  <c r="AA146" i="3"/>
  <c r="AB146" i="3"/>
  <c r="AC146" i="3"/>
  <c r="AA147" i="3"/>
  <c r="AB147" i="3"/>
  <c r="AC147" i="3"/>
  <c r="AA148" i="3"/>
  <c r="AB148" i="3"/>
  <c r="AC148" i="3"/>
  <c r="AA149" i="3"/>
  <c r="AB149" i="3"/>
  <c r="AC149" i="3"/>
  <c r="AA150" i="3"/>
  <c r="AB150" i="3"/>
  <c r="AC150" i="3"/>
  <c r="AA151" i="3"/>
  <c r="AB151" i="3"/>
  <c r="AC151" i="3"/>
  <c r="AA152" i="3"/>
  <c r="AB152" i="3"/>
  <c r="AC152" i="3"/>
  <c r="AA153" i="3"/>
  <c r="AB153" i="3"/>
  <c r="AC153" i="3"/>
  <c r="AA154" i="3"/>
  <c r="AB154" i="3"/>
  <c r="AC154" i="3"/>
  <c r="AA155" i="3"/>
  <c r="AB155" i="3"/>
  <c r="AC155" i="3"/>
  <c r="AA195" i="3"/>
  <c r="AB195" i="3"/>
  <c r="AC195" i="3"/>
  <c r="AC8" i="3"/>
  <c r="AB8" i="3"/>
  <c r="AA8" i="3"/>
  <c r="M376" i="26"/>
  <c r="U376" i="26"/>
  <c r="AC376" i="26"/>
  <c r="AK376" i="26"/>
  <c r="AS376" i="26"/>
  <c r="BA376" i="26"/>
  <c r="BI376" i="26"/>
  <c r="BP376" i="26"/>
  <c r="BO376" i="26"/>
  <c r="BN376" i="26"/>
  <c r="BM376" i="26"/>
  <c r="BL376" i="26"/>
  <c r="BK376" i="26"/>
  <c r="BJ376" i="26"/>
  <c r="M375" i="26"/>
  <c r="U375" i="26"/>
  <c r="AC375" i="26"/>
  <c r="AK375" i="26"/>
  <c r="AS375" i="26"/>
  <c r="BA375" i="26"/>
  <c r="BI375" i="26"/>
  <c r="BP375" i="26"/>
  <c r="BO375" i="26"/>
  <c r="BN375" i="26"/>
  <c r="BM375" i="26"/>
  <c r="BL375" i="26"/>
  <c r="BK375" i="26"/>
  <c r="BJ375" i="26"/>
  <c r="M374" i="26"/>
  <c r="U374" i="26"/>
  <c r="AC374" i="26"/>
  <c r="AK374" i="26"/>
  <c r="AS374" i="26"/>
  <c r="BA374" i="26"/>
  <c r="BI374" i="26"/>
  <c r="BP374" i="26"/>
  <c r="BO374" i="26"/>
  <c r="BN374" i="26"/>
  <c r="BM374" i="26"/>
  <c r="BL374" i="26"/>
  <c r="BK374" i="26"/>
  <c r="BJ374" i="26"/>
  <c r="M373" i="26"/>
  <c r="U373" i="26"/>
  <c r="AC373" i="26"/>
  <c r="AK373" i="26"/>
  <c r="AS373" i="26"/>
  <c r="BA373" i="26"/>
  <c r="BI373" i="26"/>
  <c r="BP373" i="26"/>
  <c r="BO373" i="26"/>
  <c r="BN373" i="26"/>
  <c r="BM373" i="26"/>
  <c r="BL373" i="26"/>
  <c r="BK373" i="26"/>
  <c r="BJ373" i="26"/>
  <c r="M372" i="26"/>
  <c r="U372" i="26"/>
  <c r="AC372" i="26"/>
  <c r="AK372" i="26"/>
  <c r="AS372" i="26"/>
  <c r="BA372" i="26"/>
  <c r="BI372" i="26"/>
  <c r="BP372" i="26"/>
  <c r="BO372" i="26"/>
  <c r="BN372" i="26"/>
  <c r="BM372" i="26"/>
  <c r="BL372" i="26"/>
  <c r="BK372" i="26"/>
  <c r="BJ372" i="26"/>
  <c r="M371" i="26"/>
  <c r="U371" i="26"/>
  <c r="AC371" i="26"/>
  <c r="AK371" i="26"/>
  <c r="AS371" i="26"/>
  <c r="BA371" i="26"/>
  <c r="BI371" i="26"/>
  <c r="BP371" i="26"/>
  <c r="BO371" i="26"/>
  <c r="BN371" i="26"/>
  <c r="BM371" i="26"/>
  <c r="BL371" i="26"/>
  <c r="BK371" i="26"/>
  <c r="BJ371" i="26"/>
  <c r="M370" i="26"/>
  <c r="U370" i="26"/>
  <c r="AC370" i="26"/>
  <c r="AK370" i="26"/>
  <c r="AS370" i="26"/>
  <c r="BA370" i="26"/>
  <c r="BI370" i="26"/>
  <c r="BP370" i="26"/>
  <c r="BO370" i="26"/>
  <c r="BN370" i="26"/>
  <c r="BM370" i="26"/>
  <c r="BL370" i="26"/>
  <c r="BK370" i="26"/>
  <c r="BJ370" i="26"/>
  <c r="M369" i="26"/>
  <c r="U369" i="26"/>
  <c r="AC369" i="26"/>
  <c r="AK369" i="26"/>
  <c r="AS369" i="26"/>
  <c r="BA369" i="26"/>
  <c r="BI369" i="26"/>
  <c r="BP369" i="26"/>
  <c r="BO369" i="26"/>
  <c r="BN369" i="26"/>
  <c r="BM369" i="26"/>
  <c r="BL369" i="26"/>
  <c r="BK369" i="26"/>
  <c r="BJ369" i="26"/>
  <c r="M368" i="26"/>
  <c r="U368" i="26"/>
  <c r="AC368" i="26"/>
  <c r="AK368" i="26"/>
  <c r="AS368" i="26"/>
  <c r="BA368" i="26"/>
  <c r="BI368" i="26"/>
  <c r="BP368" i="26"/>
  <c r="BO368" i="26"/>
  <c r="BN368" i="26"/>
  <c r="BM368" i="26"/>
  <c r="BL368" i="26"/>
  <c r="BK368" i="26"/>
  <c r="BJ368" i="26"/>
  <c r="M367" i="26"/>
  <c r="U367" i="26"/>
  <c r="AC367" i="26"/>
  <c r="AK367" i="26"/>
  <c r="AS367" i="26"/>
  <c r="BA367" i="26"/>
  <c r="BI367" i="26"/>
  <c r="BP367" i="26"/>
  <c r="BO367" i="26"/>
  <c r="BN367" i="26"/>
  <c r="BM367" i="26"/>
  <c r="BL367" i="26"/>
  <c r="BK367" i="26"/>
  <c r="BJ367" i="26"/>
  <c r="M366" i="26"/>
  <c r="U366" i="26"/>
  <c r="AC366" i="26"/>
  <c r="AK366" i="26"/>
  <c r="AS366" i="26"/>
  <c r="BA366" i="26"/>
  <c r="BI366" i="26"/>
  <c r="BP366" i="26"/>
  <c r="BO366" i="26"/>
  <c r="BN366" i="26"/>
  <c r="BM366" i="26"/>
  <c r="BL366" i="26"/>
  <c r="BK366" i="26"/>
  <c r="BJ366" i="26"/>
  <c r="M365" i="26"/>
  <c r="U365" i="26"/>
  <c r="AC365" i="26"/>
  <c r="AK365" i="26"/>
  <c r="AS365" i="26"/>
  <c r="BA365" i="26"/>
  <c r="BI365" i="26"/>
  <c r="BP365" i="26"/>
  <c r="BO365" i="26"/>
  <c r="BN365" i="26"/>
  <c r="BM365" i="26"/>
  <c r="BL365" i="26"/>
  <c r="BK365" i="26"/>
  <c r="BJ365" i="26"/>
  <c r="M364" i="26"/>
  <c r="U364" i="26"/>
  <c r="AC364" i="26"/>
  <c r="AK364" i="26"/>
  <c r="AS364" i="26"/>
  <c r="BA364" i="26"/>
  <c r="BI364" i="26"/>
  <c r="BP364" i="26"/>
  <c r="BO364" i="26"/>
  <c r="BN364" i="26"/>
  <c r="BM364" i="26"/>
  <c r="BL364" i="26"/>
  <c r="BK364" i="26"/>
  <c r="BJ364" i="26"/>
  <c r="M363" i="26"/>
  <c r="U363" i="26"/>
  <c r="AC363" i="26"/>
  <c r="AK363" i="26"/>
  <c r="AS363" i="26"/>
  <c r="BA363" i="26"/>
  <c r="BI363" i="26"/>
  <c r="BP363" i="26"/>
  <c r="BO363" i="26"/>
  <c r="BN363" i="26"/>
  <c r="BM363" i="26"/>
  <c r="BL363" i="26"/>
  <c r="BK363" i="26"/>
  <c r="BJ363" i="26"/>
  <c r="M362" i="26"/>
  <c r="U362" i="26"/>
  <c r="AC362" i="26"/>
  <c r="AK362" i="26"/>
  <c r="AS362" i="26"/>
  <c r="BA362" i="26"/>
  <c r="BI362" i="26"/>
  <c r="BP362" i="26"/>
  <c r="BO362" i="26"/>
  <c r="BN362" i="26"/>
  <c r="BM362" i="26"/>
  <c r="BL362" i="26"/>
  <c r="BK362" i="26"/>
  <c r="BJ362" i="26"/>
  <c r="M361" i="26"/>
  <c r="U361" i="26"/>
  <c r="AC361" i="26"/>
  <c r="AK361" i="26"/>
  <c r="AS361" i="26"/>
  <c r="BA361" i="26"/>
  <c r="BI361" i="26"/>
  <c r="BP361" i="26"/>
  <c r="BO361" i="26"/>
  <c r="BN361" i="26"/>
  <c r="BM361" i="26"/>
  <c r="BL361" i="26"/>
  <c r="BK361" i="26"/>
  <c r="BJ361" i="26"/>
  <c r="M360" i="26"/>
  <c r="U360" i="26"/>
  <c r="AC360" i="26"/>
  <c r="AK360" i="26"/>
  <c r="AS360" i="26"/>
  <c r="BA360" i="26"/>
  <c r="BI360" i="26"/>
  <c r="BP360" i="26"/>
  <c r="BO360" i="26"/>
  <c r="BN360" i="26"/>
  <c r="BM360" i="26"/>
  <c r="BL360" i="26"/>
  <c r="BK360" i="26"/>
  <c r="BJ360" i="26"/>
  <c r="M359" i="26"/>
  <c r="U359" i="26"/>
  <c r="AC359" i="26"/>
  <c r="AK359" i="26"/>
  <c r="AS359" i="26"/>
  <c r="BA359" i="26"/>
  <c r="BI359" i="26"/>
  <c r="BP359" i="26"/>
  <c r="BO359" i="26"/>
  <c r="BN359" i="26"/>
  <c r="BM359" i="26"/>
  <c r="BL359" i="26"/>
  <c r="BK359" i="26"/>
  <c r="BJ359" i="26"/>
  <c r="M358" i="26"/>
  <c r="U358" i="26"/>
  <c r="AC358" i="26"/>
  <c r="AK358" i="26"/>
  <c r="AS358" i="26"/>
  <c r="BA358" i="26"/>
  <c r="BI358" i="26"/>
  <c r="BP358" i="26"/>
  <c r="BO358" i="26"/>
  <c r="BN358" i="26"/>
  <c r="BM358" i="26"/>
  <c r="BL358" i="26"/>
  <c r="BK358" i="26"/>
  <c r="BJ358" i="26"/>
  <c r="M357" i="26"/>
  <c r="U357" i="26"/>
  <c r="AC357" i="26"/>
  <c r="AK357" i="26"/>
  <c r="AS357" i="26"/>
  <c r="BA357" i="26"/>
  <c r="BI357" i="26"/>
  <c r="BP357" i="26"/>
  <c r="BO357" i="26"/>
  <c r="BN357" i="26"/>
  <c r="BM357" i="26"/>
  <c r="BL357" i="26"/>
  <c r="BK357" i="26"/>
  <c r="BJ357" i="26"/>
  <c r="M356" i="26"/>
  <c r="U356" i="26"/>
  <c r="AC356" i="26"/>
  <c r="AK356" i="26"/>
  <c r="AS356" i="26"/>
  <c r="BA356" i="26"/>
  <c r="BI356" i="26"/>
  <c r="BP356" i="26"/>
  <c r="BO356" i="26"/>
  <c r="BN356" i="26"/>
  <c r="BM356" i="26"/>
  <c r="BL356" i="26"/>
  <c r="BK356" i="26"/>
  <c r="BJ356" i="26"/>
  <c r="M355" i="26"/>
  <c r="U355" i="26"/>
  <c r="AC355" i="26"/>
  <c r="AK355" i="26"/>
  <c r="AS355" i="26"/>
  <c r="BA355" i="26"/>
  <c r="BI355" i="26"/>
  <c r="BP355" i="26"/>
  <c r="BO355" i="26"/>
  <c r="BN355" i="26"/>
  <c r="BM355" i="26"/>
  <c r="BL355" i="26"/>
  <c r="BK355" i="26"/>
  <c r="BJ355" i="26"/>
  <c r="M354" i="26"/>
  <c r="U354" i="26"/>
  <c r="AC354" i="26"/>
  <c r="AK354" i="26"/>
  <c r="AS354" i="26"/>
  <c r="BA354" i="26"/>
  <c r="BI354" i="26"/>
  <c r="BP354" i="26"/>
  <c r="BO354" i="26"/>
  <c r="BN354" i="26"/>
  <c r="BM354" i="26"/>
  <c r="BL354" i="26"/>
  <c r="BK354" i="26"/>
  <c r="BJ354" i="26"/>
  <c r="M353" i="26"/>
  <c r="U353" i="26"/>
  <c r="AC353" i="26"/>
  <c r="AK353" i="26"/>
  <c r="AS353" i="26"/>
  <c r="BA353" i="26"/>
  <c r="BI353" i="26"/>
  <c r="BP353" i="26"/>
  <c r="BO353" i="26"/>
  <c r="BN353" i="26"/>
  <c r="BM353" i="26"/>
  <c r="BL353" i="26"/>
  <c r="BK353" i="26"/>
  <c r="BJ353" i="26"/>
  <c r="M352" i="26"/>
  <c r="U352" i="26"/>
  <c r="AC352" i="26"/>
  <c r="AK352" i="26"/>
  <c r="AS352" i="26"/>
  <c r="BA352" i="26"/>
  <c r="BI352" i="26"/>
  <c r="BP352" i="26"/>
  <c r="BO352" i="26"/>
  <c r="BN352" i="26"/>
  <c r="BM352" i="26"/>
  <c r="BL352" i="26"/>
  <c r="BK352" i="26"/>
  <c r="BJ352" i="26"/>
  <c r="M351" i="26"/>
  <c r="U351" i="26"/>
  <c r="AC351" i="26"/>
  <c r="AK351" i="26"/>
  <c r="AS351" i="26"/>
  <c r="BA351" i="26"/>
  <c r="BI351" i="26"/>
  <c r="BP351" i="26"/>
  <c r="BO351" i="26"/>
  <c r="BN351" i="26"/>
  <c r="BM351" i="26"/>
  <c r="BL351" i="26"/>
  <c r="BK351" i="26"/>
  <c r="BJ351" i="26"/>
  <c r="M350" i="26"/>
  <c r="U350" i="26"/>
  <c r="AC350" i="26"/>
  <c r="AK350" i="26"/>
  <c r="AS350" i="26"/>
  <c r="BA350" i="26"/>
  <c r="BI350" i="26"/>
  <c r="BP350" i="26"/>
  <c r="BO350" i="26"/>
  <c r="BN350" i="26"/>
  <c r="BM350" i="26"/>
  <c r="BL350" i="26"/>
  <c r="BK350" i="26"/>
  <c r="BJ350" i="26"/>
  <c r="M349" i="26"/>
  <c r="U349" i="26"/>
  <c r="AC349" i="26"/>
  <c r="AK349" i="26"/>
  <c r="AS349" i="26"/>
  <c r="BA349" i="26"/>
  <c r="BI349" i="26"/>
  <c r="BP349" i="26"/>
  <c r="BO349" i="26"/>
  <c r="BN349" i="26"/>
  <c r="BM349" i="26"/>
  <c r="BL349" i="26"/>
  <c r="BK349" i="26"/>
  <c r="BJ349" i="26"/>
  <c r="M348" i="26"/>
  <c r="U348" i="26"/>
  <c r="AC348" i="26"/>
  <c r="AK348" i="26"/>
  <c r="AS348" i="26"/>
  <c r="BA348" i="26"/>
  <c r="BI348" i="26"/>
  <c r="BP348" i="26"/>
  <c r="BO348" i="26"/>
  <c r="BN348" i="26"/>
  <c r="BM348" i="26"/>
  <c r="BL348" i="26"/>
  <c r="BK348" i="26"/>
  <c r="BJ348" i="26"/>
  <c r="M347" i="26"/>
  <c r="U347" i="26"/>
  <c r="AC347" i="26"/>
  <c r="AK347" i="26"/>
  <c r="AS347" i="26"/>
  <c r="BA347" i="26"/>
  <c r="BI347" i="26"/>
  <c r="BP347" i="26"/>
  <c r="BO347" i="26"/>
  <c r="BN347" i="26"/>
  <c r="BM347" i="26"/>
  <c r="BL347" i="26"/>
  <c r="BK347" i="26"/>
  <c r="BJ347" i="26"/>
  <c r="M346" i="26"/>
  <c r="U346" i="26"/>
  <c r="AC346" i="26"/>
  <c r="AK346" i="26"/>
  <c r="AS346" i="26"/>
  <c r="BA346" i="26"/>
  <c r="BI346" i="26"/>
  <c r="BP346" i="26"/>
  <c r="BO346" i="26"/>
  <c r="BN346" i="26"/>
  <c r="BM346" i="26"/>
  <c r="BL346" i="26"/>
  <c r="BK346" i="26"/>
  <c r="BJ346" i="26"/>
  <c r="M345" i="26"/>
  <c r="U345" i="26"/>
  <c r="AC345" i="26"/>
  <c r="AK345" i="26"/>
  <c r="AS345" i="26"/>
  <c r="BA345" i="26"/>
  <c r="BI345" i="26"/>
  <c r="BP345" i="26"/>
  <c r="BO345" i="26"/>
  <c r="BN345" i="26"/>
  <c r="BM345" i="26"/>
  <c r="BL345" i="26"/>
  <c r="BK345" i="26"/>
  <c r="BJ345" i="26"/>
  <c r="M344" i="26"/>
  <c r="U344" i="26"/>
  <c r="AC344" i="26"/>
  <c r="AK344" i="26"/>
  <c r="AS344" i="26"/>
  <c r="BA344" i="26"/>
  <c r="BI344" i="26"/>
  <c r="BP344" i="26"/>
  <c r="BO344" i="26"/>
  <c r="BN344" i="26"/>
  <c r="BM344" i="26"/>
  <c r="BL344" i="26"/>
  <c r="BK344" i="26"/>
  <c r="BJ344" i="26"/>
  <c r="M343" i="26"/>
  <c r="U343" i="26"/>
  <c r="AC343" i="26"/>
  <c r="AK343" i="26"/>
  <c r="AS343" i="26"/>
  <c r="BA343" i="26"/>
  <c r="BI343" i="26"/>
  <c r="BP343" i="26"/>
  <c r="BO343" i="26"/>
  <c r="BN343" i="26"/>
  <c r="BM343" i="26"/>
  <c r="BL343" i="26"/>
  <c r="BK343" i="26"/>
  <c r="BJ343" i="26"/>
  <c r="M342" i="26"/>
  <c r="U342" i="26"/>
  <c r="AC342" i="26"/>
  <c r="AK342" i="26"/>
  <c r="AS342" i="26"/>
  <c r="BA342" i="26"/>
  <c r="BI342" i="26"/>
  <c r="BP342" i="26"/>
  <c r="BO342" i="26"/>
  <c r="BN342" i="26"/>
  <c r="BM342" i="26"/>
  <c r="BL342" i="26"/>
  <c r="BK342" i="26"/>
  <c r="BJ342" i="26"/>
  <c r="M341" i="26"/>
  <c r="U341" i="26"/>
  <c r="AC341" i="26"/>
  <c r="AK341" i="26"/>
  <c r="AS341" i="26"/>
  <c r="BA341" i="26"/>
  <c r="BI341" i="26"/>
  <c r="BP341" i="26"/>
  <c r="BO341" i="26"/>
  <c r="BN341" i="26"/>
  <c r="BM341" i="26"/>
  <c r="BL341" i="26"/>
  <c r="BK341" i="26"/>
  <c r="BJ341" i="26"/>
  <c r="M340" i="26"/>
  <c r="U340" i="26"/>
  <c r="AC340" i="26"/>
  <c r="AK340" i="26"/>
  <c r="AS340" i="26"/>
  <c r="BA340" i="26"/>
  <c r="BI340" i="26"/>
  <c r="BP340" i="26"/>
  <c r="BO340" i="26"/>
  <c r="BN340" i="26"/>
  <c r="BM340" i="26"/>
  <c r="BL340" i="26"/>
  <c r="BK340" i="26"/>
  <c r="BJ340" i="26"/>
  <c r="M339" i="26"/>
  <c r="U339" i="26"/>
  <c r="AC339" i="26"/>
  <c r="AK339" i="26"/>
  <c r="AS339" i="26"/>
  <c r="BA339" i="26"/>
  <c r="BI339" i="26"/>
  <c r="BP339" i="26"/>
  <c r="BO339" i="26"/>
  <c r="BN339" i="26"/>
  <c r="BM339" i="26"/>
  <c r="BL339" i="26"/>
  <c r="BK339" i="26"/>
  <c r="BJ339" i="26"/>
  <c r="M338" i="26"/>
  <c r="U338" i="26"/>
  <c r="AC338" i="26"/>
  <c r="AK338" i="26"/>
  <c r="AS338" i="26"/>
  <c r="BA338" i="26"/>
  <c r="BI338" i="26"/>
  <c r="BP338" i="26"/>
  <c r="BO338" i="26"/>
  <c r="BN338" i="26"/>
  <c r="BM338" i="26"/>
  <c r="BL338" i="26"/>
  <c r="BK338" i="26"/>
  <c r="BJ338" i="26"/>
  <c r="M337" i="26"/>
  <c r="U337" i="26"/>
  <c r="AC337" i="26"/>
  <c r="AK337" i="26"/>
  <c r="AS337" i="26"/>
  <c r="BA337" i="26"/>
  <c r="BI337" i="26"/>
  <c r="BP337" i="26"/>
  <c r="BO337" i="26"/>
  <c r="BN337" i="26"/>
  <c r="BM337" i="26"/>
  <c r="BL337" i="26"/>
  <c r="BK337" i="26"/>
  <c r="BJ337" i="26"/>
  <c r="M336" i="26"/>
  <c r="U336" i="26"/>
  <c r="AC336" i="26"/>
  <c r="AK336" i="26"/>
  <c r="AS336" i="26"/>
  <c r="BA336" i="26"/>
  <c r="BI336" i="26"/>
  <c r="BP336" i="26"/>
  <c r="BO336" i="26"/>
  <c r="BN336" i="26"/>
  <c r="BM336" i="26"/>
  <c r="BL336" i="26"/>
  <c r="BK336" i="26"/>
  <c r="BJ336" i="26"/>
  <c r="M335" i="26"/>
  <c r="U335" i="26"/>
  <c r="AC335" i="26"/>
  <c r="AK335" i="26"/>
  <c r="AS335" i="26"/>
  <c r="BA335" i="26"/>
  <c r="BI335" i="26"/>
  <c r="BP335" i="26"/>
  <c r="BO335" i="26"/>
  <c r="BN335" i="26"/>
  <c r="BM335" i="26"/>
  <c r="BL335" i="26"/>
  <c r="BK335" i="26"/>
  <c r="BJ335" i="26"/>
  <c r="M334" i="26"/>
  <c r="U334" i="26"/>
  <c r="AC334" i="26"/>
  <c r="AK334" i="26"/>
  <c r="AS334" i="26"/>
  <c r="BA334" i="26"/>
  <c r="BI334" i="26"/>
  <c r="BP334" i="26"/>
  <c r="BO334" i="26"/>
  <c r="BN334" i="26"/>
  <c r="BM334" i="26"/>
  <c r="BL334" i="26"/>
  <c r="BK334" i="26"/>
  <c r="BJ334" i="26"/>
  <c r="M333" i="26"/>
  <c r="U333" i="26"/>
  <c r="AC333" i="26"/>
  <c r="AK333" i="26"/>
  <c r="AS333" i="26"/>
  <c r="BA333" i="26"/>
  <c r="BI333" i="26"/>
  <c r="BP333" i="26"/>
  <c r="BO333" i="26"/>
  <c r="BN333" i="26"/>
  <c r="BM333" i="26"/>
  <c r="BL333" i="26"/>
  <c r="BK333" i="26"/>
  <c r="BJ333" i="26"/>
  <c r="M332" i="26"/>
  <c r="U332" i="26"/>
  <c r="AC332" i="26"/>
  <c r="AK332" i="26"/>
  <c r="AS332" i="26"/>
  <c r="BA332" i="26"/>
  <c r="BI332" i="26"/>
  <c r="BP332" i="26"/>
  <c r="BO332" i="26"/>
  <c r="BN332" i="26"/>
  <c r="BM332" i="26"/>
  <c r="BL332" i="26"/>
  <c r="BK332" i="26"/>
  <c r="BJ332" i="26"/>
  <c r="M331" i="26"/>
  <c r="U331" i="26"/>
  <c r="AC331" i="26"/>
  <c r="AK331" i="26"/>
  <c r="AS331" i="26"/>
  <c r="BA331" i="26"/>
  <c r="BI331" i="26"/>
  <c r="BP331" i="26"/>
  <c r="BO331" i="26"/>
  <c r="BN331" i="26"/>
  <c r="BM331" i="26"/>
  <c r="BL331" i="26"/>
  <c r="BK331" i="26"/>
  <c r="BJ331" i="26"/>
  <c r="M330" i="26"/>
  <c r="U330" i="26"/>
  <c r="AC330" i="26"/>
  <c r="AK330" i="26"/>
  <c r="AS330" i="26"/>
  <c r="BA330" i="26"/>
  <c r="BI330" i="26"/>
  <c r="BP330" i="26"/>
  <c r="BO330" i="26"/>
  <c r="BN330" i="26"/>
  <c r="BM330" i="26"/>
  <c r="BL330" i="26"/>
  <c r="BK330" i="26"/>
  <c r="BJ330" i="26"/>
  <c r="M329" i="26"/>
  <c r="U329" i="26"/>
  <c r="AC329" i="26"/>
  <c r="AK329" i="26"/>
  <c r="AS329" i="26"/>
  <c r="BA329" i="26"/>
  <c r="BI329" i="26"/>
  <c r="BP329" i="26"/>
  <c r="BO329" i="26"/>
  <c r="BN329" i="26"/>
  <c r="BM329" i="26"/>
  <c r="BL329" i="26"/>
  <c r="BK329" i="26"/>
  <c r="BJ329" i="26"/>
  <c r="M328" i="26"/>
  <c r="U328" i="26"/>
  <c r="AC328" i="26"/>
  <c r="AK328" i="26"/>
  <c r="AS328" i="26"/>
  <c r="BA328" i="26"/>
  <c r="BI328" i="26"/>
  <c r="BP328" i="26"/>
  <c r="BO328" i="26"/>
  <c r="BN328" i="26"/>
  <c r="BM328" i="26"/>
  <c r="BL328" i="26"/>
  <c r="BK328" i="26"/>
  <c r="BJ328" i="26"/>
  <c r="M327" i="26"/>
  <c r="U327" i="26"/>
  <c r="AC327" i="26"/>
  <c r="AK327" i="26"/>
  <c r="AS327" i="26"/>
  <c r="BA327" i="26"/>
  <c r="BI327" i="26"/>
  <c r="BP327" i="26"/>
  <c r="BO327" i="26"/>
  <c r="BN327" i="26"/>
  <c r="BM327" i="26"/>
  <c r="BL327" i="26"/>
  <c r="BK327" i="26"/>
  <c r="BJ327" i="26"/>
  <c r="M326" i="26"/>
  <c r="U326" i="26"/>
  <c r="AC326" i="26"/>
  <c r="AK326" i="26"/>
  <c r="AS326" i="26"/>
  <c r="BA326" i="26"/>
  <c r="BI326" i="26"/>
  <c r="BP326" i="26"/>
  <c r="BO326" i="26"/>
  <c r="BN326" i="26"/>
  <c r="BM326" i="26"/>
  <c r="BL326" i="26"/>
  <c r="BK326" i="26"/>
  <c r="BJ326" i="26"/>
  <c r="M325" i="26"/>
  <c r="U325" i="26"/>
  <c r="AC325" i="26"/>
  <c r="AK325" i="26"/>
  <c r="AS325" i="26"/>
  <c r="BA325" i="26"/>
  <c r="BI325" i="26"/>
  <c r="BP325" i="26"/>
  <c r="BO325" i="26"/>
  <c r="BN325" i="26"/>
  <c r="BM325" i="26"/>
  <c r="BL325" i="26"/>
  <c r="BK325" i="26"/>
  <c r="BJ325" i="26"/>
  <c r="M324" i="26"/>
  <c r="U324" i="26"/>
  <c r="AC324" i="26"/>
  <c r="AK324" i="26"/>
  <c r="AS324" i="26"/>
  <c r="BA324" i="26"/>
  <c r="BI324" i="26"/>
  <c r="BP324" i="26"/>
  <c r="BO324" i="26"/>
  <c r="BN324" i="26"/>
  <c r="BM324" i="26"/>
  <c r="BL324" i="26"/>
  <c r="BK324" i="26"/>
  <c r="BJ324" i="26"/>
  <c r="M323" i="26"/>
  <c r="U323" i="26"/>
  <c r="AC323" i="26"/>
  <c r="AK323" i="26"/>
  <c r="AS323" i="26"/>
  <c r="BA323" i="26"/>
  <c r="BI323" i="26"/>
  <c r="BP323" i="26"/>
  <c r="BO323" i="26"/>
  <c r="BN323" i="26"/>
  <c r="BM323" i="26"/>
  <c r="BL323" i="26"/>
  <c r="BK323" i="26"/>
  <c r="BJ323" i="26"/>
  <c r="M322" i="26"/>
  <c r="U322" i="26"/>
  <c r="AC322" i="26"/>
  <c r="AK322" i="26"/>
  <c r="AS322" i="26"/>
  <c r="BA322" i="26"/>
  <c r="BI322" i="26"/>
  <c r="BP322" i="26"/>
  <c r="BO322" i="26"/>
  <c r="BN322" i="26"/>
  <c r="BM322" i="26"/>
  <c r="BL322" i="26"/>
  <c r="BK322" i="26"/>
  <c r="BJ322" i="26"/>
  <c r="M321" i="26"/>
  <c r="U321" i="26"/>
  <c r="AC321" i="26"/>
  <c r="AK321" i="26"/>
  <c r="AS321" i="26"/>
  <c r="BA321" i="26"/>
  <c r="BI321" i="26"/>
  <c r="BP321" i="26"/>
  <c r="BO321" i="26"/>
  <c r="BN321" i="26"/>
  <c r="BM321" i="26"/>
  <c r="BL321" i="26"/>
  <c r="BK321" i="26"/>
  <c r="BJ321" i="26"/>
  <c r="M320" i="26"/>
  <c r="U320" i="26"/>
  <c r="AC320" i="26"/>
  <c r="AK320" i="26"/>
  <c r="AS320" i="26"/>
  <c r="BA320" i="26"/>
  <c r="BI320" i="26"/>
  <c r="BP320" i="26"/>
  <c r="BO320" i="26"/>
  <c r="BN320" i="26"/>
  <c r="BM320" i="26"/>
  <c r="BL320" i="26"/>
  <c r="BK320" i="26"/>
  <c r="BJ320" i="26"/>
  <c r="M319" i="26"/>
  <c r="U319" i="26"/>
  <c r="AC319" i="26"/>
  <c r="AK319" i="26"/>
  <c r="AS319" i="26"/>
  <c r="BA319" i="26"/>
  <c r="BI319" i="26"/>
  <c r="BP319" i="26"/>
  <c r="BO319" i="26"/>
  <c r="BN319" i="26"/>
  <c r="BM319" i="26"/>
  <c r="BL319" i="26"/>
  <c r="BK319" i="26"/>
  <c r="BJ319" i="26"/>
  <c r="M318" i="26"/>
  <c r="U318" i="26"/>
  <c r="AC318" i="26"/>
  <c r="AK318" i="26"/>
  <c r="AS318" i="26"/>
  <c r="BA318" i="26"/>
  <c r="BI318" i="26"/>
  <c r="BP318" i="26"/>
  <c r="BO318" i="26"/>
  <c r="BN318" i="26"/>
  <c r="BM318" i="26"/>
  <c r="BL318" i="26"/>
  <c r="BK318" i="26"/>
  <c r="BJ318" i="26"/>
  <c r="M317" i="26"/>
  <c r="U317" i="26"/>
  <c r="AC317" i="26"/>
  <c r="AK317" i="26"/>
  <c r="AS317" i="26"/>
  <c r="BA317" i="26"/>
  <c r="BI317" i="26"/>
  <c r="BP317" i="26"/>
  <c r="BO317" i="26"/>
  <c r="BN317" i="26"/>
  <c r="BM317" i="26"/>
  <c r="BL317" i="26"/>
  <c r="BK317" i="26"/>
  <c r="BJ317" i="26"/>
  <c r="M316" i="26"/>
  <c r="U316" i="26"/>
  <c r="AC316" i="26"/>
  <c r="AK316" i="26"/>
  <c r="AS316" i="26"/>
  <c r="BA316" i="26"/>
  <c r="BI316" i="26"/>
  <c r="BP316" i="26"/>
  <c r="BO316" i="26"/>
  <c r="BN316" i="26"/>
  <c r="BM316" i="26"/>
  <c r="BL316" i="26"/>
  <c r="BK316" i="26"/>
  <c r="BJ316" i="26"/>
  <c r="M315" i="26"/>
  <c r="U315" i="26"/>
  <c r="AC315" i="26"/>
  <c r="AK315" i="26"/>
  <c r="AS315" i="26"/>
  <c r="BA315" i="26"/>
  <c r="BI315" i="26"/>
  <c r="BP315" i="26"/>
  <c r="BO315" i="26"/>
  <c r="BN315" i="26"/>
  <c r="BM315" i="26"/>
  <c r="BL315" i="26"/>
  <c r="BK315" i="26"/>
  <c r="BJ315" i="26"/>
  <c r="M314" i="26"/>
  <c r="U314" i="26"/>
  <c r="AC314" i="26"/>
  <c r="AK314" i="26"/>
  <c r="AS314" i="26"/>
  <c r="BA314" i="26"/>
  <c r="BI314" i="26"/>
  <c r="BP314" i="26"/>
  <c r="BO314" i="26"/>
  <c r="BN314" i="26"/>
  <c r="BM314" i="26"/>
  <c r="BL314" i="26"/>
  <c r="BK314" i="26"/>
  <c r="BJ314" i="26"/>
  <c r="M313" i="26"/>
  <c r="U313" i="26"/>
  <c r="AC313" i="26"/>
  <c r="AK313" i="26"/>
  <c r="AS313" i="26"/>
  <c r="BA313" i="26"/>
  <c r="BI313" i="26"/>
  <c r="BP313" i="26"/>
  <c r="BO313" i="26"/>
  <c r="BN313" i="26"/>
  <c r="BM313" i="26"/>
  <c r="BL313" i="26"/>
  <c r="BK313" i="26"/>
  <c r="BJ313" i="26"/>
  <c r="M312" i="26"/>
  <c r="U312" i="26"/>
  <c r="AC312" i="26"/>
  <c r="AK312" i="26"/>
  <c r="AS312" i="26"/>
  <c r="BA312" i="26"/>
  <c r="BI312" i="26"/>
  <c r="BP312" i="26"/>
  <c r="BO312" i="26"/>
  <c r="BN312" i="26"/>
  <c r="BM312" i="26"/>
  <c r="BL312" i="26"/>
  <c r="BK312" i="26"/>
  <c r="BJ312" i="26"/>
  <c r="M311" i="26"/>
  <c r="U311" i="26"/>
  <c r="AC311" i="26"/>
  <c r="AK311" i="26"/>
  <c r="AS311" i="26"/>
  <c r="BA311" i="26"/>
  <c r="BI311" i="26"/>
  <c r="BP311" i="26"/>
  <c r="BO311" i="26"/>
  <c r="BN311" i="26"/>
  <c r="BM311" i="26"/>
  <c r="BL311" i="26"/>
  <c r="BK311" i="26"/>
  <c r="BJ311" i="26"/>
  <c r="M310" i="26"/>
  <c r="U310" i="26"/>
  <c r="AC310" i="26"/>
  <c r="AK310" i="26"/>
  <c r="AS310" i="26"/>
  <c r="BA310" i="26"/>
  <c r="BI310" i="26"/>
  <c r="BP310" i="26"/>
  <c r="BO310" i="26"/>
  <c r="BN310" i="26"/>
  <c r="BM310" i="26"/>
  <c r="BL310" i="26"/>
  <c r="BK310" i="26"/>
  <c r="BJ310" i="26"/>
  <c r="M309" i="26"/>
  <c r="U309" i="26"/>
  <c r="AC309" i="26"/>
  <c r="AK309" i="26"/>
  <c r="AS309" i="26"/>
  <c r="BA309" i="26"/>
  <c r="BI309" i="26"/>
  <c r="BP309" i="26"/>
  <c r="BO309" i="26"/>
  <c r="BN309" i="26"/>
  <c r="BM309" i="26"/>
  <c r="BL309" i="26"/>
  <c r="BK309" i="26"/>
  <c r="BJ309" i="26"/>
  <c r="M308" i="26"/>
  <c r="U308" i="26"/>
  <c r="AC308" i="26"/>
  <c r="AK308" i="26"/>
  <c r="AS308" i="26"/>
  <c r="BA308" i="26"/>
  <c r="BI308" i="26"/>
  <c r="BP308" i="26"/>
  <c r="BO308" i="26"/>
  <c r="BN308" i="26"/>
  <c r="BM308" i="26"/>
  <c r="BL308" i="26"/>
  <c r="BK308" i="26"/>
  <c r="BJ308" i="26"/>
  <c r="M307" i="26"/>
  <c r="U307" i="26"/>
  <c r="AC307" i="26"/>
  <c r="AK307" i="26"/>
  <c r="AS307" i="26"/>
  <c r="BA307" i="26"/>
  <c r="BI307" i="26"/>
  <c r="BP307" i="26"/>
  <c r="BO307" i="26"/>
  <c r="BN307" i="26"/>
  <c r="BM307" i="26"/>
  <c r="BL307" i="26"/>
  <c r="BK307" i="26"/>
  <c r="BJ307" i="26"/>
  <c r="M306" i="26"/>
  <c r="U306" i="26"/>
  <c r="AC306" i="26"/>
  <c r="AK306" i="26"/>
  <c r="AS306" i="26"/>
  <c r="BA306" i="26"/>
  <c r="BI306" i="26"/>
  <c r="BP306" i="26"/>
  <c r="BO306" i="26"/>
  <c r="BN306" i="26"/>
  <c r="BM306" i="26"/>
  <c r="BL306" i="26"/>
  <c r="BK306" i="26"/>
  <c r="BJ306" i="26"/>
  <c r="M305" i="26"/>
  <c r="U305" i="26"/>
  <c r="AC305" i="26"/>
  <c r="AK305" i="26"/>
  <c r="AS305" i="26"/>
  <c r="BA305" i="26"/>
  <c r="BI305" i="26"/>
  <c r="BP305" i="26"/>
  <c r="BO305" i="26"/>
  <c r="BN305" i="26"/>
  <c r="BM305" i="26"/>
  <c r="BL305" i="26"/>
  <c r="BK305" i="26"/>
  <c r="BJ305" i="26"/>
  <c r="M304" i="26"/>
  <c r="U304" i="26"/>
  <c r="AC304" i="26"/>
  <c r="AK304" i="26"/>
  <c r="AS304" i="26"/>
  <c r="BA304" i="26"/>
  <c r="BI304" i="26"/>
  <c r="BP304" i="26"/>
  <c r="BO304" i="26"/>
  <c r="BN304" i="26"/>
  <c r="BM304" i="26"/>
  <c r="BL304" i="26"/>
  <c r="BK304" i="26"/>
  <c r="BJ304" i="26"/>
  <c r="M303" i="26"/>
  <c r="U303" i="26"/>
  <c r="AC303" i="26"/>
  <c r="AK303" i="26"/>
  <c r="AS303" i="26"/>
  <c r="BA303" i="26"/>
  <c r="BI303" i="26"/>
  <c r="BP303" i="26"/>
  <c r="BO303" i="26"/>
  <c r="BN303" i="26"/>
  <c r="BM303" i="26"/>
  <c r="BL303" i="26"/>
  <c r="BK303" i="26"/>
  <c r="BJ303" i="26"/>
  <c r="M302" i="26"/>
  <c r="U302" i="26"/>
  <c r="AC302" i="26"/>
  <c r="AK302" i="26"/>
  <c r="AS302" i="26"/>
  <c r="BA302" i="26"/>
  <c r="BI302" i="26"/>
  <c r="BP302" i="26"/>
  <c r="BO302" i="26"/>
  <c r="BN302" i="26"/>
  <c r="BM302" i="26"/>
  <c r="BL302" i="26"/>
  <c r="BK302" i="26"/>
  <c r="BJ302" i="26"/>
  <c r="M301" i="26"/>
  <c r="U301" i="26"/>
  <c r="AC301" i="26"/>
  <c r="AK301" i="26"/>
  <c r="AS301" i="26"/>
  <c r="BA301" i="26"/>
  <c r="BI301" i="26"/>
  <c r="BP301" i="26"/>
  <c r="BO301" i="26"/>
  <c r="BN301" i="26"/>
  <c r="BM301" i="26"/>
  <c r="BL301" i="26"/>
  <c r="BK301" i="26"/>
  <c r="BJ301" i="26"/>
  <c r="M300" i="26"/>
  <c r="U300" i="26"/>
  <c r="AC300" i="26"/>
  <c r="AK300" i="26"/>
  <c r="AS300" i="26"/>
  <c r="BA300" i="26"/>
  <c r="BI300" i="26"/>
  <c r="BP300" i="26"/>
  <c r="BO300" i="26"/>
  <c r="BN300" i="26"/>
  <c r="BM300" i="26"/>
  <c r="BL300" i="26"/>
  <c r="BK300" i="26"/>
  <c r="BJ300" i="26"/>
  <c r="M299" i="26"/>
  <c r="U299" i="26"/>
  <c r="AC299" i="26"/>
  <c r="AK299" i="26"/>
  <c r="AS299" i="26"/>
  <c r="BA299" i="26"/>
  <c r="BI299" i="26"/>
  <c r="BP299" i="26"/>
  <c r="BO299" i="26"/>
  <c r="BN299" i="26"/>
  <c r="BM299" i="26"/>
  <c r="BL299" i="26"/>
  <c r="BK299" i="26"/>
  <c r="BJ299" i="26"/>
  <c r="M298" i="26"/>
  <c r="U298" i="26"/>
  <c r="AC298" i="26"/>
  <c r="AK298" i="26"/>
  <c r="AS298" i="26"/>
  <c r="BA298" i="26"/>
  <c r="BI298" i="26"/>
  <c r="BP298" i="26"/>
  <c r="BO298" i="26"/>
  <c r="BN298" i="26"/>
  <c r="BM298" i="26"/>
  <c r="BL298" i="26"/>
  <c r="BK298" i="26"/>
  <c r="BJ298" i="26"/>
  <c r="M297" i="26"/>
  <c r="U297" i="26"/>
  <c r="AC297" i="26"/>
  <c r="AK297" i="26"/>
  <c r="AS297" i="26"/>
  <c r="BA297" i="26"/>
  <c r="BI297" i="26"/>
  <c r="BP297" i="26"/>
  <c r="BO297" i="26"/>
  <c r="BN297" i="26"/>
  <c r="BM297" i="26"/>
  <c r="BL297" i="26"/>
  <c r="BK297" i="26"/>
  <c r="BJ297" i="26"/>
  <c r="M296" i="26"/>
  <c r="U296" i="26"/>
  <c r="AC296" i="26"/>
  <c r="AK296" i="26"/>
  <c r="AS296" i="26"/>
  <c r="BA296" i="26"/>
  <c r="BI296" i="26"/>
  <c r="BP296" i="26"/>
  <c r="BO296" i="26"/>
  <c r="BN296" i="26"/>
  <c r="BM296" i="26"/>
  <c r="BL296" i="26"/>
  <c r="BK296" i="26"/>
  <c r="BJ296" i="26"/>
  <c r="M295" i="26"/>
  <c r="U295" i="26"/>
  <c r="AC295" i="26"/>
  <c r="AK295" i="26"/>
  <c r="AS295" i="26"/>
  <c r="BA295" i="26"/>
  <c r="BI295" i="26"/>
  <c r="BP295" i="26"/>
  <c r="BO295" i="26"/>
  <c r="BN295" i="26"/>
  <c r="BM295" i="26"/>
  <c r="BL295" i="26"/>
  <c r="BK295" i="26"/>
  <c r="BJ295" i="26"/>
  <c r="M294" i="26"/>
  <c r="U294" i="26"/>
  <c r="AC294" i="26"/>
  <c r="AK294" i="26"/>
  <c r="AS294" i="26"/>
  <c r="BA294" i="26"/>
  <c r="BI294" i="26"/>
  <c r="BP294" i="26"/>
  <c r="BO294" i="26"/>
  <c r="BN294" i="26"/>
  <c r="BM294" i="26"/>
  <c r="BL294" i="26"/>
  <c r="BK294" i="26"/>
  <c r="BJ294" i="26"/>
  <c r="M293" i="26"/>
  <c r="U293" i="26"/>
  <c r="AC293" i="26"/>
  <c r="AK293" i="26"/>
  <c r="AS293" i="26"/>
  <c r="BA293" i="26"/>
  <c r="BI293" i="26"/>
  <c r="BP293" i="26"/>
  <c r="BO293" i="26"/>
  <c r="BN293" i="26"/>
  <c r="BM293" i="26"/>
  <c r="BL293" i="26"/>
  <c r="BK293" i="26"/>
  <c r="BJ293" i="26"/>
  <c r="M292" i="26"/>
  <c r="U292" i="26"/>
  <c r="AC292" i="26"/>
  <c r="AK292" i="26"/>
  <c r="AS292" i="26"/>
  <c r="BA292" i="26"/>
  <c r="BI292" i="26"/>
  <c r="BP292" i="26"/>
  <c r="BO292" i="26"/>
  <c r="BN292" i="26"/>
  <c r="BM292" i="26"/>
  <c r="BL292" i="26"/>
  <c r="BK292" i="26"/>
  <c r="BJ292" i="26"/>
  <c r="M291" i="26"/>
  <c r="U291" i="26"/>
  <c r="AC291" i="26"/>
  <c r="AK291" i="26"/>
  <c r="AS291" i="26"/>
  <c r="BA291" i="26"/>
  <c r="BI291" i="26"/>
  <c r="BP291" i="26"/>
  <c r="BO291" i="26"/>
  <c r="BN291" i="26"/>
  <c r="BM291" i="26"/>
  <c r="BL291" i="26"/>
  <c r="BK291" i="26"/>
  <c r="BJ291" i="26"/>
  <c r="M290" i="26"/>
  <c r="U290" i="26"/>
  <c r="AC290" i="26"/>
  <c r="AK290" i="26"/>
  <c r="AS290" i="26"/>
  <c r="BA290" i="26"/>
  <c r="BI290" i="26"/>
  <c r="BP290" i="26"/>
  <c r="BO290" i="26"/>
  <c r="BN290" i="26"/>
  <c r="BM290" i="26"/>
  <c r="BL290" i="26"/>
  <c r="BK290" i="26"/>
  <c r="BJ290" i="26"/>
  <c r="M289" i="26"/>
  <c r="U289" i="26"/>
  <c r="AC289" i="26"/>
  <c r="AK289" i="26"/>
  <c r="AS289" i="26"/>
  <c r="BA289" i="26"/>
  <c r="BI289" i="26"/>
  <c r="BP289" i="26"/>
  <c r="BO289" i="26"/>
  <c r="BN289" i="26"/>
  <c r="BM289" i="26"/>
  <c r="BL289" i="26"/>
  <c r="BK289" i="26"/>
  <c r="BJ289" i="26"/>
  <c r="M288" i="26"/>
  <c r="U288" i="26"/>
  <c r="AC288" i="26"/>
  <c r="AK288" i="26"/>
  <c r="AS288" i="26"/>
  <c r="BA288" i="26"/>
  <c r="BI288" i="26"/>
  <c r="BP288" i="26"/>
  <c r="BO288" i="26"/>
  <c r="BN288" i="26"/>
  <c r="BM288" i="26"/>
  <c r="BL288" i="26"/>
  <c r="BK288" i="26"/>
  <c r="BJ288" i="26"/>
  <c r="M287" i="26"/>
  <c r="U287" i="26"/>
  <c r="AC287" i="26"/>
  <c r="AK287" i="26"/>
  <c r="AS287" i="26"/>
  <c r="BA287" i="26"/>
  <c r="BI287" i="26"/>
  <c r="BP287" i="26"/>
  <c r="BO287" i="26"/>
  <c r="BN287" i="26"/>
  <c r="BM287" i="26"/>
  <c r="BL287" i="26"/>
  <c r="BK287" i="26"/>
  <c r="BJ287" i="26"/>
  <c r="M286" i="26"/>
  <c r="U286" i="26"/>
  <c r="AC286" i="26"/>
  <c r="AK286" i="26"/>
  <c r="AS286" i="26"/>
  <c r="BA286" i="26"/>
  <c r="BI286" i="26"/>
  <c r="BP286" i="26"/>
  <c r="BO286" i="26"/>
  <c r="BN286" i="26"/>
  <c r="BM286" i="26"/>
  <c r="BL286" i="26"/>
  <c r="BK286" i="26"/>
  <c r="BJ286" i="26"/>
  <c r="M285" i="26"/>
  <c r="U285" i="26"/>
  <c r="AC285" i="26"/>
  <c r="AK285" i="26"/>
  <c r="AS285" i="26"/>
  <c r="BA285" i="26"/>
  <c r="BI285" i="26"/>
  <c r="BP285" i="26"/>
  <c r="BO285" i="26"/>
  <c r="BN285" i="26"/>
  <c r="BM285" i="26"/>
  <c r="BL285" i="26"/>
  <c r="BK285" i="26"/>
  <c r="BJ285" i="26"/>
  <c r="M284" i="26"/>
  <c r="U284" i="26"/>
  <c r="AC284" i="26"/>
  <c r="AK284" i="26"/>
  <c r="AS284" i="26"/>
  <c r="BA284" i="26"/>
  <c r="BI284" i="26"/>
  <c r="BP284" i="26"/>
  <c r="BO284" i="26"/>
  <c r="BN284" i="26"/>
  <c r="BM284" i="26"/>
  <c r="BL284" i="26"/>
  <c r="BK284" i="26"/>
  <c r="BJ284" i="26"/>
  <c r="M283" i="26"/>
  <c r="U283" i="26"/>
  <c r="AC283" i="26"/>
  <c r="AK283" i="26"/>
  <c r="AS283" i="26"/>
  <c r="BA283" i="26"/>
  <c r="BI283" i="26"/>
  <c r="BP283" i="26"/>
  <c r="BO283" i="26"/>
  <c r="BN283" i="26"/>
  <c r="BM283" i="26"/>
  <c r="BL283" i="26"/>
  <c r="BK283" i="26"/>
  <c r="BJ283" i="26"/>
  <c r="M282" i="26"/>
  <c r="U282" i="26"/>
  <c r="AC282" i="26"/>
  <c r="AK282" i="26"/>
  <c r="AS282" i="26"/>
  <c r="BA282" i="26"/>
  <c r="BI282" i="26"/>
  <c r="BP282" i="26"/>
  <c r="BO282" i="26"/>
  <c r="BN282" i="26"/>
  <c r="BM282" i="26"/>
  <c r="BL282" i="26"/>
  <c r="BK282" i="26"/>
  <c r="BJ282" i="26"/>
  <c r="M281" i="26"/>
  <c r="U281" i="26"/>
  <c r="AC281" i="26"/>
  <c r="AK281" i="26"/>
  <c r="AS281" i="26"/>
  <c r="BA281" i="26"/>
  <c r="BI281" i="26"/>
  <c r="BP281" i="26"/>
  <c r="BO281" i="26"/>
  <c r="BN281" i="26"/>
  <c r="BM281" i="26"/>
  <c r="BL281" i="26"/>
  <c r="BK281" i="26"/>
  <c r="BJ281" i="26"/>
  <c r="M280" i="26"/>
  <c r="U280" i="26"/>
  <c r="AC280" i="26"/>
  <c r="AK280" i="26"/>
  <c r="AS280" i="26"/>
  <c r="BA280" i="26"/>
  <c r="BI280" i="26"/>
  <c r="BP280" i="26"/>
  <c r="BO280" i="26"/>
  <c r="BN280" i="26"/>
  <c r="BM280" i="26"/>
  <c r="BL280" i="26"/>
  <c r="BK280" i="26"/>
  <c r="BJ280" i="26"/>
  <c r="M279" i="26"/>
  <c r="U279" i="26"/>
  <c r="AC279" i="26"/>
  <c r="AK279" i="26"/>
  <c r="AS279" i="26"/>
  <c r="BA279" i="26"/>
  <c r="BI279" i="26"/>
  <c r="BP279" i="26"/>
  <c r="BO279" i="26"/>
  <c r="BN279" i="26"/>
  <c r="BM279" i="26"/>
  <c r="BL279" i="26"/>
  <c r="BK279" i="26"/>
  <c r="BJ279" i="26"/>
  <c r="M278" i="26"/>
  <c r="U278" i="26"/>
  <c r="AC278" i="26"/>
  <c r="AK278" i="26"/>
  <c r="AS278" i="26"/>
  <c r="BA278" i="26"/>
  <c r="BI278" i="26"/>
  <c r="BP278" i="26"/>
  <c r="BO278" i="26"/>
  <c r="BN278" i="26"/>
  <c r="BM278" i="26"/>
  <c r="BL278" i="26"/>
  <c r="BK278" i="26"/>
  <c r="BJ278" i="26"/>
  <c r="M277" i="26"/>
  <c r="U277" i="26"/>
  <c r="AC277" i="26"/>
  <c r="AK277" i="26"/>
  <c r="AS277" i="26"/>
  <c r="BA277" i="26"/>
  <c r="BI277" i="26"/>
  <c r="BP277" i="26"/>
  <c r="BO277" i="26"/>
  <c r="BN277" i="26"/>
  <c r="BM277" i="26"/>
  <c r="BL277" i="26"/>
  <c r="BK277" i="26"/>
  <c r="BJ277" i="26"/>
  <c r="M276" i="26"/>
  <c r="U276" i="26"/>
  <c r="AC276" i="26"/>
  <c r="AK276" i="26"/>
  <c r="AS276" i="26"/>
  <c r="BA276" i="26"/>
  <c r="BI276" i="26"/>
  <c r="BP276" i="26"/>
  <c r="BO276" i="26"/>
  <c r="BN276" i="26"/>
  <c r="BM276" i="26"/>
  <c r="BL276" i="26"/>
  <c r="BK276" i="26"/>
  <c r="BJ276" i="26"/>
  <c r="M275" i="26"/>
  <c r="U275" i="26"/>
  <c r="AC275" i="26"/>
  <c r="AK275" i="26"/>
  <c r="AS275" i="26"/>
  <c r="BA275" i="26"/>
  <c r="BI275" i="26"/>
  <c r="BP275" i="26"/>
  <c r="BO275" i="26"/>
  <c r="BN275" i="26"/>
  <c r="BM275" i="26"/>
  <c r="BL275" i="26"/>
  <c r="BK275" i="26"/>
  <c r="BJ275" i="26"/>
  <c r="M274" i="26"/>
  <c r="U274" i="26"/>
  <c r="AC274" i="26"/>
  <c r="AK274" i="26"/>
  <c r="AS274" i="26"/>
  <c r="BA274" i="26"/>
  <c r="BI274" i="26"/>
  <c r="BP274" i="26"/>
  <c r="BO274" i="26"/>
  <c r="BN274" i="26"/>
  <c r="BM274" i="26"/>
  <c r="BL274" i="26"/>
  <c r="BK274" i="26"/>
  <c r="BJ274" i="26"/>
  <c r="M273" i="26"/>
  <c r="U273" i="26"/>
  <c r="AC273" i="26"/>
  <c r="AK273" i="26"/>
  <c r="AS273" i="26"/>
  <c r="BA273" i="26"/>
  <c r="BI273" i="26"/>
  <c r="BP273" i="26"/>
  <c r="BO273" i="26"/>
  <c r="BN273" i="26"/>
  <c r="BM273" i="26"/>
  <c r="BL273" i="26"/>
  <c r="BK273" i="26"/>
  <c r="BJ273" i="26"/>
  <c r="M272" i="26"/>
  <c r="U272" i="26"/>
  <c r="AC272" i="26"/>
  <c r="AK272" i="26"/>
  <c r="AS272" i="26"/>
  <c r="BA272" i="26"/>
  <c r="BI272" i="26"/>
  <c r="BP272" i="26"/>
  <c r="BO272" i="26"/>
  <c r="BN272" i="26"/>
  <c r="BM272" i="26"/>
  <c r="BL272" i="26"/>
  <c r="BK272" i="26"/>
  <c r="BJ272" i="26"/>
  <c r="M271" i="26"/>
  <c r="U271" i="26"/>
  <c r="AC271" i="26"/>
  <c r="AK271" i="26"/>
  <c r="AS271" i="26"/>
  <c r="BA271" i="26"/>
  <c r="BI271" i="26"/>
  <c r="BP271" i="26"/>
  <c r="BO271" i="26"/>
  <c r="BN271" i="26"/>
  <c r="BM271" i="26"/>
  <c r="BL271" i="26"/>
  <c r="BK271" i="26"/>
  <c r="BJ271" i="26"/>
  <c r="M270" i="26"/>
  <c r="U270" i="26"/>
  <c r="AC270" i="26"/>
  <c r="AK270" i="26"/>
  <c r="AS270" i="26"/>
  <c r="BA270" i="26"/>
  <c r="BI270" i="26"/>
  <c r="BP270" i="26"/>
  <c r="BO270" i="26"/>
  <c r="BN270" i="26"/>
  <c r="BM270" i="26"/>
  <c r="BL270" i="26"/>
  <c r="BK270" i="26"/>
  <c r="BJ270" i="26"/>
  <c r="M269" i="26"/>
  <c r="U269" i="26"/>
  <c r="AC269" i="26"/>
  <c r="AK269" i="26"/>
  <c r="AS269" i="26"/>
  <c r="BA269" i="26"/>
  <c r="BI269" i="26"/>
  <c r="BP269" i="26"/>
  <c r="BO269" i="26"/>
  <c r="BN269" i="26"/>
  <c r="BM269" i="26"/>
  <c r="BL269" i="26"/>
  <c r="BK269" i="26"/>
  <c r="BJ269" i="26"/>
  <c r="M268" i="26"/>
  <c r="U268" i="26"/>
  <c r="AC268" i="26"/>
  <c r="AK268" i="26"/>
  <c r="AS268" i="26"/>
  <c r="BA268" i="26"/>
  <c r="BI268" i="26"/>
  <c r="BP268" i="26"/>
  <c r="BO268" i="26"/>
  <c r="BN268" i="26"/>
  <c r="BM268" i="26"/>
  <c r="BL268" i="26"/>
  <c r="BK268" i="26"/>
  <c r="BJ268" i="26"/>
  <c r="M267" i="26"/>
  <c r="U267" i="26"/>
  <c r="AC267" i="26"/>
  <c r="AK267" i="26"/>
  <c r="AS267" i="26"/>
  <c r="BA267" i="26"/>
  <c r="BI267" i="26"/>
  <c r="BP267" i="26"/>
  <c r="BO267" i="26"/>
  <c r="BN267" i="26"/>
  <c r="BM267" i="26"/>
  <c r="BL267" i="26"/>
  <c r="BK267" i="26"/>
  <c r="BJ267" i="26"/>
  <c r="M266" i="26"/>
  <c r="U266" i="26"/>
  <c r="AC266" i="26"/>
  <c r="AK266" i="26"/>
  <c r="AS266" i="26"/>
  <c r="BA266" i="26"/>
  <c r="BI266" i="26"/>
  <c r="BP266" i="26"/>
  <c r="BO266" i="26"/>
  <c r="BN266" i="26"/>
  <c r="BM266" i="26"/>
  <c r="BL266" i="26"/>
  <c r="BK266" i="26"/>
  <c r="BJ266" i="26"/>
  <c r="M265" i="26"/>
  <c r="U265" i="26"/>
  <c r="AC265" i="26"/>
  <c r="AK265" i="26"/>
  <c r="AS265" i="26"/>
  <c r="BA265" i="26"/>
  <c r="BI265" i="26"/>
  <c r="BP265" i="26"/>
  <c r="BO265" i="26"/>
  <c r="BN265" i="26"/>
  <c r="BM265" i="26"/>
  <c r="BL265" i="26"/>
  <c r="BK265" i="26"/>
  <c r="BJ265" i="26"/>
  <c r="M264" i="26"/>
  <c r="U264" i="26"/>
  <c r="AC264" i="26"/>
  <c r="AK264" i="26"/>
  <c r="AS264" i="26"/>
  <c r="BA264" i="26"/>
  <c r="BI264" i="26"/>
  <c r="BP264" i="26"/>
  <c r="BO264" i="26"/>
  <c r="BN264" i="26"/>
  <c r="BM264" i="26"/>
  <c r="BL264" i="26"/>
  <c r="BK264" i="26"/>
  <c r="BJ264" i="26"/>
  <c r="M263" i="26"/>
  <c r="U263" i="26"/>
  <c r="AC263" i="26"/>
  <c r="AK263" i="26"/>
  <c r="AS263" i="26"/>
  <c r="BA263" i="26"/>
  <c r="BI263" i="26"/>
  <c r="BP263" i="26"/>
  <c r="BO263" i="26"/>
  <c r="BN263" i="26"/>
  <c r="BM263" i="26"/>
  <c r="BL263" i="26"/>
  <c r="BK263" i="26"/>
  <c r="BJ263" i="26"/>
  <c r="M262" i="26"/>
  <c r="U262" i="26"/>
  <c r="AC262" i="26"/>
  <c r="AK262" i="26"/>
  <c r="AS262" i="26"/>
  <c r="BA262" i="26"/>
  <c r="BI262" i="26"/>
  <c r="BP262" i="26"/>
  <c r="BO262" i="26"/>
  <c r="BN262" i="26"/>
  <c r="BM262" i="26"/>
  <c r="BL262" i="26"/>
  <c r="BK262" i="26"/>
  <c r="BJ262" i="26"/>
  <c r="M261" i="26"/>
  <c r="U261" i="26"/>
  <c r="AC261" i="26"/>
  <c r="AK261" i="26"/>
  <c r="AS261" i="26"/>
  <c r="BA261" i="26"/>
  <c r="BI261" i="26"/>
  <c r="BP261" i="26"/>
  <c r="BO261" i="26"/>
  <c r="BN261" i="26"/>
  <c r="BM261" i="26"/>
  <c r="BL261" i="26"/>
  <c r="BK261" i="26"/>
  <c r="BJ261" i="26"/>
  <c r="M260" i="26"/>
  <c r="U260" i="26"/>
  <c r="AC260" i="26"/>
  <c r="AK260" i="26"/>
  <c r="AS260" i="26"/>
  <c r="BA260" i="26"/>
  <c r="BI260" i="26"/>
  <c r="BP260" i="26"/>
  <c r="BO260" i="26"/>
  <c r="BN260" i="26"/>
  <c r="BM260" i="26"/>
  <c r="BL260" i="26"/>
  <c r="BK260" i="26"/>
  <c r="BJ260" i="26"/>
  <c r="M259" i="26"/>
  <c r="U259" i="26"/>
  <c r="AC259" i="26"/>
  <c r="AK259" i="26"/>
  <c r="AS259" i="26"/>
  <c r="BA259" i="26"/>
  <c r="BI259" i="26"/>
  <c r="BP259" i="26"/>
  <c r="BO259" i="26"/>
  <c r="BN259" i="26"/>
  <c r="BM259" i="26"/>
  <c r="BL259" i="26"/>
  <c r="BK259" i="26"/>
  <c r="BJ259" i="26"/>
  <c r="M258" i="26"/>
  <c r="U258" i="26"/>
  <c r="AC258" i="26"/>
  <c r="AK258" i="26"/>
  <c r="AS258" i="26"/>
  <c r="BA258" i="26"/>
  <c r="BI258" i="26"/>
  <c r="BP258" i="26"/>
  <c r="BO258" i="26"/>
  <c r="BN258" i="26"/>
  <c r="BM258" i="26"/>
  <c r="BL258" i="26"/>
  <c r="BK258" i="26"/>
  <c r="BJ258" i="26"/>
  <c r="M257" i="26"/>
  <c r="U257" i="26"/>
  <c r="AC257" i="26"/>
  <c r="AK257" i="26"/>
  <c r="AS257" i="26"/>
  <c r="BA257" i="26"/>
  <c r="BI257" i="26"/>
  <c r="BP257" i="26"/>
  <c r="BO257" i="26"/>
  <c r="BN257" i="26"/>
  <c r="BM257" i="26"/>
  <c r="BL257" i="26"/>
  <c r="BK257" i="26"/>
  <c r="BJ257" i="26"/>
  <c r="M256" i="26"/>
  <c r="U256" i="26"/>
  <c r="AC256" i="26"/>
  <c r="AK256" i="26"/>
  <c r="AS256" i="26"/>
  <c r="BA256" i="26"/>
  <c r="BI256" i="26"/>
  <c r="BP256" i="26"/>
  <c r="BO256" i="26"/>
  <c r="BN256" i="26"/>
  <c r="BM256" i="26"/>
  <c r="BL256" i="26"/>
  <c r="BK256" i="26"/>
  <c r="BJ256" i="26"/>
  <c r="M255" i="26"/>
  <c r="U255" i="26"/>
  <c r="AC255" i="26"/>
  <c r="AK255" i="26"/>
  <c r="AS255" i="26"/>
  <c r="BA255" i="26"/>
  <c r="BI255" i="26"/>
  <c r="BP255" i="26"/>
  <c r="BO255" i="26"/>
  <c r="BN255" i="26"/>
  <c r="BM255" i="26"/>
  <c r="BL255" i="26"/>
  <c r="BK255" i="26"/>
  <c r="BJ255" i="26"/>
  <c r="M254" i="26"/>
  <c r="U254" i="26"/>
  <c r="AC254" i="26"/>
  <c r="AK254" i="26"/>
  <c r="AS254" i="26"/>
  <c r="BA254" i="26"/>
  <c r="BI254" i="26"/>
  <c r="BP254" i="26"/>
  <c r="BO254" i="26"/>
  <c r="BN254" i="26"/>
  <c r="BM254" i="26"/>
  <c r="BL254" i="26"/>
  <c r="BK254" i="26"/>
  <c r="BJ254" i="26"/>
  <c r="M253" i="26"/>
  <c r="U253" i="26"/>
  <c r="AC253" i="26"/>
  <c r="AK253" i="26"/>
  <c r="AS253" i="26"/>
  <c r="BA253" i="26"/>
  <c r="BI253" i="26"/>
  <c r="BP253" i="26"/>
  <c r="BO253" i="26"/>
  <c r="BN253" i="26"/>
  <c r="BM253" i="26"/>
  <c r="BL253" i="26"/>
  <c r="BK253" i="26"/>
  <c r="BJ253" i="26"/>
  <c r="M252" i="26"/>
  <c r="U252" i="26"/>
  <c r="AC252" i="26"/>
  <c r="AK252" i="26"/>
  <c r="AS252" i="26"/>
  <c r="BA252" i="26"/>
  <c r="BI252" i="26"/>
  <c r="BP252" i="26"/>
  <c r="BO252" i="26"/>
  <c r="BN252" i="26"/>
  <c r="BM252" i="26"/>
  <c r="BL252" i="26"/>
  <c r="BK252" i="26"/>
  <c r="BJ252" i="26"/>
  <c r="M251" i="26"/>
  <c r="U251" i="26"/>
  <c r="AC251" i="26"/>
  <c r="AK251" i="26"/>
  <c r="AS251" i="26"/>
  <c r="BA251" i="26"/>
  <c r="BI251" i="26"/>
  <c r="BP251" i="26"/>
  <c r="BO251" i="26"/>
  <c r="BN251" i="26"/>
  <c r="BM251" i="26"/>
  <c r="BL251" i="26"/>
  <c r="BK251" i="26"/>
  <c r="BJ251" i="26"/>
  <c r="M250" i="26"/>
  <c r="U250" i="26"/>
  <c r="AC250" i="26"/>
  <c r="AK250" i="26"/>
  <c r="AS250" i="26"/>
  <c r="BA250" i="26"/>
  <c r="BI250" i="26"/>
  <c r="BP250" i="26"/>
  <c r="BO250" i="26"/>
  <c r="BN250" i="26"/>
  <c r="BM250" i="26"/>
  <c r="BL250" i="26"/>
  <c r="BK250" i="26"/>
  <c r="BJ250" i="26"/>
  <c r="M249" i="26"/>
  <c r="U249" i="26"/>
  <c r="AC249" i="26"/>
  <c r="AK249" i="26"/>
  <c r="AS249" i="26"/>
  <c r="BA249" i="26"/>
  <c r="BI249" i="26"/>
  <c r="BP249" i="26"/>
  <c r="BO249" i="26"/>
  <c r="BN249" i="26"/>
  <c r="BM249" i="26"/>
  <c r="BL249" i="26"/>
  <c r="BK249" i="26"/>
  <c r="BJ249" i="26"/>
  <c r="M248" i="26"/>
  <c r="U248" i="26"/>
  <c r="AC248" i="26"/>
  <c r="AK248" i="26"/>
  <c r="AS248" i="26"/>
  <c r="BA248" i="26"/>
  <c r="BI248" i="26"/>
  <c r="BP248" i="26"/>
  <c r="BO248" i="26"/>
  <c r="BN248" i="26"/>
  <c r="BM248" i="26"/>
  <c r="BL248" i="26"/>
  <c r="BK248" i="26"/>
  <c r="BJ248" i="26"/>
  <c r="M247" i="26"/>
  <c r="U247" i="26"/>
  <c r="AC247" i="26"/>
  <c r="AK247" i="26"/>
  <c r="AS247" i="26"/>
  <c r="BA247" i="26"/>
  <c r="BI247" i="26"/>
  <c r="BP247" i="26"/>
  <c r="BO247" i="26"/>
  <c r="BN247" i="26"/>
  <c r="BM247" i="26"/>
  <c r="BL247" i="26"/>
  <c r="BK247" i="26"/>
  <c r="BJ247" i="26"/>
  <c r="M246" i="26"/>
  <c r="U246" i="26"/>
  <c r="AC246" i="26"/>
  <c r="AK246" i="26"/>
  <c r="AS246" i="26"/>
  <c r="BA246" i="26"/>
  <c r="BI246" i="26"/>
  <c r="BP246" i="26"/>
  <c r="BO246" i="26"/>
  <c r="BN246" i="26"/>
  <c r="BM246" i="26"/>
  <c r="BL246" i="26"/>
  <c r="BK246" i="26"/>
  <c r="BJ246" i="26"/>
  <c r="M245" i="26"/>
  <c r="U245" i="26"/>
  <c r="AC245" i="26"/>
  <c r="AK245" i="26"/>
  <c r="AS245" i="26"/>
  <c r="BA245" i="26"/>
  <c r="BI245" i="26"/>
  <c r="BP245" i="26"/>
  <c r="BO245" i="26"/>
  <c r="BN245" i="26"/>
  <c r="BM245" i="26"/>
  <c r="BL245" i="26"/>
  <c r="BK245" i="26"/>
  <c r="BJ245" i="26"/>
  <c r="M244" i="26"/>
  <c r="U244" i="26"/>
  <c r="AC244" i="26"/>
  <c r="AK244" i="26"/>
  <c r="AS244" i="26"/>
  <c r="BA244" i="26"/>
  <c r="BI244" i="26"/>
  <c r="BP244" i="26"/>
  <c r="BO244" i="26"/>
  <c r="BN244" i="26"/>
  <c r="BM244" i="26"/>
  <c r="BL244" i="26"/>
  <c r="BK244" i="26"/>
  <c r="BJ244" i="26"/>
  <c r="M243" i="26"/>
  <c r="U243" i="26"/>
  <c r="AC243" i="26"/>
  <c r="AK243" i="26"/>
  <c r="AS243" i="26"/>
  <c r="BA243" i="26"/>
  <c r="BI243" i="26"/>
  <c r="BP243" i="26"/>
  <c r="BO243" i="26"/>
  <c r="BN243" i="26"/>
  <c r="BM243" i="26"/>
  <c r="BL243" i="26"/>
  <c r="BK243" i="26"/>
  <c r="BJ243" i="26"/>
  <c r="M242" i="26"/>
  <c r="U242" i="26"/>
  <c r="AC242" i="26"/>
  <c r="AK242" i="26"/>
  <c r="AS242" i="26"/>
  <c r="BA242" i="26"/>
  <c r="BI242" i="26"/>
  <c r="BP242" i="26"/>
  <c r="BO242" i="26"/>
  <c r="BN242" i="26"/>
  <c r="BM242" i="26"/>
  <c r="BL242" i="26"/>
  <c r="BK242" i="26"/>
  <c r="BJ242" i="26"/>
  <c r="M241" i="26"/>
  <c r="U241" i="26"/>
  <c r="AC241" i="26"/>
  <c r="AK241" i="26"/>
  <c r="AS241" i="26"/>
  <c r="BA241" i="26"/>
  <c r="BI241" i="26"/>
  <c r="BP241" i="26"/>
  <c r="BO241" i="26"/>
  <c r="BN241" i="26"/>
  <c r="BM241" i="26"/>
  <c r="BL241" i="26"/>
  <c r="BK241" i="26"/>
  <c r="BJ241" i="26"/>
  <c r="M240" i="26"/>
  <c r="U240" i="26"/>
  <c r="AC240" i="26"/>
  <c r="AK240" i="26"/>
  <c r="AS240" i="26"/>
  <c r="BA240" i="26"/>
  <c r="BI240" i="26"/>
  <c r="BP240" i="26"/>
  <c r="BO240" i="26"/>
  <c r="BN240" i="26"/>
  <c r="BM240" i="26"/>
  <c r="BL240" i="26"/>
  <c r="BK240" i="26"/>
  <c r="BJ240" i="26"/>
  <c r="M239" i="26"/>
  <c r="U239" i="26"/>
  <c r="AC239" i="26"/>
  <c r="AK239" i="26"/>
  <c r="AS239" i="26"/>
  <c r="BA239" i="26"/>
  <c r="BI239" i="26"/>
  <c r="BP239" i="26"/>
  <c r="BO239" i="26"/>
  <c r="BN239" i="26"/>
  <c r="BM239" i="26"/>
  <c r="BL239" i="26"/>
  <c r="BK239" i="26"/>
  <c r="BJ239" i="26"/>
  <c r="M238" i="26"/>
  <c r="U238" i="26"/>
  <c r="AC238" i="26"/>
  <c r="AK238" i="26"/>
  <c r="AS238" i="26"/>
  <c r="BA238" i="26"/>
  <c r="BI238" i="26"/>
  <c r="BP238" i="26"/>
  <c r="BO238" i="26"/>
  <c r="BN238" i="26"/>
  <c r="BM238" i="26"/>
  <c r="BL238" i="26"/>
  <c r="BK238" i="26"/>
  <c r="BJ238" i="26"/>
  <c r="M237" i="26"/>
  <c r="U237" i="26"/>
  <c r="AC237" i="26"/>
  <c r="AK237" i="26"/>
  <c r="AS237" i="26"/>
  <c r="BA237" i="26"/>
  <c r="BI237" i="26"/>
  <c r="BP237" i="26"/>
  <c r="BO237" i="26"/>
  <c r="BN237" i="26"/>
  <c r="BM237" i="26"/>
  <c r="BL237" i="26"/>
  <c r="BK237" i="26"/>
  <c r="BJ237" i="26"/>
  <c r="M236" i="26"/>
  <c r="U236" i="26"/>
  <c r="AC236" i="26"/>
  <c r="AK236" i="26"/>
  <c r="AS236" i="26"/>
  <c r="BA236" i="26"/>
  <c r="BI236" i="26"/>
  <c r="BP236" i="26"/>
  <c r="BO236" i="26"/>
  <c r="BN236" i="26"/>
  <c r="BM236" i="26"/>
  <c r="BL236" i="26"/>
  <c r="BK236" i="26"/>
  <c r="BJ236" i="26"/>
  <c r="M235" i="26"/>
  <c r="U235" i="26"/>
  <c r="AC235" i="26"/>
  <c r="AK235" i="26"/>
  <c r="AS235" i="26"/>
  <c r="BA235" i="26"/>
  <c r="BI235" i="26"/>
  <c r="BP235" i="26"/>
  <c r="BO235" i="26"/>
  <c r="BN235" i="26"/>
  <c r="BM235" i="26"/>
  <c r="BL235" i="26"/>
  <c r="BK235" i="26"/>
  <c r="BJ235" i="26"/>
  <c r="M234" i="26"/>
  <c r="U234" i="26"/>
  <c r="AC234" i="26"/>
  <c r="AK234" i="26"/>
  <c r="AS234" i="26"/>
  <c r="BA234" i="26"/>
  <c r="BI234" i="26"/>
  <c r="BP234" i="26"/>
  <c r="BO234" i="26"/>
  <c r="BN234" i="26"/>
  <c r="BM234" i="26"/>
  <c r="BL234" i="26"/>
  <c r="BK234" i="26"/>
  <c r="BJ234" i="26"/>
  <c r="M233" i="26"/>
  <c r="U233" i="26"/>
  <c r="AC233" i="26"/>
  <c r="AK233" i="26"/>
  <c r="AS233" i="26"/>
  <c r="BA233" i="26"/>
  <c r="BI233" i="26"/>
  <c r="BP233" i="26"/>
  <c r="BO233" i="26"/>
  <c r="BN233" i="26"/>
  <c r="BM233" i="26"/>
  <c r="BL233" i="26"/>
  <c r="BK233" i="26"/>
  <c r="BJ233" i="26"/>
  <c r="M232" i="26"/>
  <c r="U232" i="26"/>
  <c r="AC232" i="26"/>
  <c r="AK232" i="26"/>
  <c r="AS232" i="26"/>
  <c r="BA232" i="26"/>
  <c r="BI232" i="26"/>
  <c r="BP232" i="26"/>
  <c r="BO232" i="26"/>
  <c r="BN232" i="26"/>
  <c r="BM232" i="26"/>
  <c r="BL232" i="26"/>
  <c r="BK232" i="26"/>
  <c r="BJ232" i="26"/>
  <c r="M231" i="26"/>
  <c r="U231" i="26"/>
  <c r="AC231" i="26"/>
  <c r="AK231" i="26"/>
  <c r="AS231" i="26"/>
  <c r="BA231" i="26"/>
  <c r="BI231" i="26"/>
  <c r="BP231" i="26"/>
  <c r="BO231" i="26"/>
  <c r="BN231" i="26"/>
  <c r="BM231" i="26"/>
  <c r="BL231" i="26"/>
  <c r="BK231" i="26"/>
  <c r="BJ231" i="26"/>
  <c r="M230" i="26"/>
  <c r="U230" i="26"/>
  <c r="AC230" i="26"/>
  <c r="AK230" i="26"/>
  <c r="AS230" i="26"/>
  <c r="BA230" i="26"/>
  <c r="BI230" i="26"/>
  <c r="BP230" i="26"/>
  <c r="BO230" i="26"/>
  <c r="BN230" i="26"/>
  <c r="BM230" i="26"/>
  <c r="BL230" i="26"/>
  <c r="BK230" i="26"/>
  <c r="BJ230" i="26"/>
  <c r="M229" i="26"/>
  <c r="U229" i="26"/>
  <c r="AC229" i="26"/>
  <c r="AK229" i="26"/>
  <c r="AS229" i="26"/>
  <c r="BA229" i="26"/>
  <c r="BI229" i="26"/>
  <c r="BP229" i="26"/>
  <c r="BO229" i="26"/>
  <c r="BN229" i="26"/>
  <c r="BM229" i="26"/>
  <c r="BL229" i="26"/>
  <c r="BK229" i="26"/>
  <c r="BJ229" i="26"/>
  <c r="M228" i="26"/>
  <c r="U228" i="26"/>
  <c r="AC228" i="26"/>
  <c r="AK228" i="26"/>
  <c r="AS228" i="26"/>
  <c r="BA228" i="26"/>
  <c r="BI228" i="26"/>
  <c r="BP228" i="26"/>
  <c r="BO228" i="26"/>
  <c r="BN228" i="26"/>
  <c r="BM228" i="26"/>
  <c r="BL228" i="26"/>
  <c r="BK228" i="26"/>
  <c r="BJ228" i="26"/>
  <c r="M227" i="26"/>
  <c r="U227" i="26"/>
  <c r="AC227" i="26"/>
  <c r="AK227" i="26"/>
  <c r="AS227" i="26"/>
  <c r="BA227" i="26"/>
  <c r="BI227" i="26"/>
  <c r="BP227" i="26"/>
  <c r="BO227" i="26"/>
  <c r="BN227" i="26"/>
  <c r="BM227" i="26"/>
  <c r="BL227" i="26"/>
  <c r="BK227" i="26"/>
  <c r="BJ227" i="26"/>
  <c r="M226" i="26"/>
  <c r="U226" i="26"/>
  <c r="AC226" i="26"/>
  <c r="AK226" i="26"/>
  <c r="AS226" i="26"/>
  <c r="BA226" i="26"/>
  <c r="BI226" i="26"/>
  <c r="BP226" i="26"/>
  <c r="BO226" i="26"/>
  <c r="BN226" i="26"/>
  <c r="BM226" i="26"/>
  <c r="BL226" i="26"/>
  <c r="BK226" i="26"/>
  <c r="BJ226" i="26"/>
  <c r="M225" i="26"/>
  <c r="U225" i="26"/>
  <c r="AC225" i="26"/>
  <c r="AK225" i="26"/>
  <c r="AS225" i="26"/>
  <c r="BA225" i="26"/>
  <c r="BI225" i="26"/>
  <c r="BP225" i="26"/>
  <c r="BO225" i="26"/>
  <c r="BN225" i="26"/>
  <c r="BM225" i="26"/>
  <c r="BL225" i="26"/>
  <c r="BK225" i="26"/>
  <c r="BJ225" i="26"/>
  <c r="M224" i="26"/>
  <c r="U224" i="26"/>
  <c r="AC224" i="26"/>
  <c r="AK224" i="26"/>
  <c r="AS224" i="26"/>
  <c r="BA224" i="26"/>
  <c r="BI224" i="26"/>
  <c r="BP224" i="26"/>
  <c r="BO224" i="26"/>
  <c r="BN224" i="26"/>
  <c r="BM224" i="26"/>
  <c r="BL224" i="26"/>
  <c r="BK224" i="26"/>
  <c r="BJ224" i="26"/>
  <c r="M223" i="26"/>
  <c r="U223" i="26"/>
  <c r="AC223" i="26"/>
  <c r="AK223" i="26"/>
  <c r="AS223" i="26"/>
  <c r="BA223" i="26"/>
  <c r="BI223" i="26"/>
  <c r="BP223" i="26"/>
  <c r="BO223" i="26"/>
  <c r="BN223" i="26"/>
  <c r="BM223" i="26"/>
  <c r="BL223" i="26"/>
  <c r="BK223" i="26"/>
  <c r="BJ223" i="26"/>
  <c r="M222" i="26"/>
  <c r="U222" i="26"/>
  <c r="AC222" i="26"/>
  <c r="AK222" i="26"/>
  <c r="AS222" i="26"/>
  <c r="BA222" i="26"/>
  <c r="BI222" i="26"/>
  <c r="BP222" i="26"/>
  <c r="BO222" i="26"/>
  <c r="BN222" i="26"/>
  <c r="BM222" i="26"/>
  <c r="BL222" i="26"/>
  <c r="BK222" i="26"/>
  <c r="BJ222" i="26"/>
  <c r="M221" i="26"/>
  <c r="U221" i="26"/>
  <c r="AC221" i="26"/>
  <c r="AK221" i="26"/>
  <c r="AS221" i="26"/>
  <c r="BA221" i="26"/>
  <c r="BI221" i="26"/>
  <c r="BP221" i="26"/>
  <c r="BO221" i="26"/>
  <c r="BN221" i="26"/>
  <c r="BM221" i="26"/>
  <c r="BL221" i="26"/>
  <c r="BK221" i="26"/>
  <c r="BJ221" i="26"/>
  <c r="M220" i="26"/>
  <c r="U220" i="26"/>
  <c r="AC220" i="26"/>
  <c r="AK220" i="26"/>
  <c r="AS220" i="26"/>
  <c r="BA220" i="26"/>
  <c r="BI220" i="26"/>
  <c r="BP220" i="26"/>
  <c r="BO220" i="26"/>
  <c r="BN220" i="26"/>
  <c r="BM220" i="26"/>
  <c r="BL220" i="26"/>
  <c r="BK220" i="26"/>
  <c r="BJ220" i="26"/>
  <c r="M219" i="26"/>
  <c r="U219" i="26"/>
  <c r="AC219" i="26"/>
  <c r="AK219" i="26"/>
  <c r="AS219" i="26"/>
  <c r="BA219" i="26"/>
  <c r="BI219" i="26"/>
  <c r="BP219" i="26"/>
  <c r="BO219" i="26"/>
  <c r="BN219" i="26"/>
  <c r="BM219" i="26"/>
  <c r="BL219" i="26"/>
  <c r="BK219" i="26"/>
  <c r="BJ219" i="26"/>
  <c r="M218" i="26"/>
  <c r="U218" i="26"/>
  <c r="AC218" i="26"/>
  <c r="AK218" i="26"/>
  <c r="AS218" i="26"/>
  <c r="BA218" i="26"/>
  <c r="BI218" i="26"/>
  <c r="BP218" i="26"/>
  <c r="BO218" i="26"/>
  <c r="BN218" i="26"/>
  <c r="BM218" i="26"/>
  <c r="BL218" i="26"/>
  <c r="BK218" i="26"/>
  <c r="BJ218" i="26"/>
  <c r="M217" i="26"/>
  <c r="U217" i="26"/>
  <c r="AC217" i="26"/>
  <c r="AK217" i="26"/>
  <c r="AS217" i="26"/>
  <c r="BA217" i="26"/>
  <c r="BI217" i="26"/>
  <c r="BP217" i="26"/>
  <c r="BO217" i="26"/>
  <c r="BN217" i="26"/>
  <c r="BM217" i="26"/>
  <c r="BL217" i="26"/>
  <c r="BK217" i="26"/>
  <c r="BJ217" i="26"/>
  <c r="M216" i="26"/>
  <c r="U216" i="26"/>
  <c r="AC216" i="26"/>
  <c r="AK216" i="26"/>
  <c r="AS216" i="26"/>
  <c r="BA216" i="26"/>
  <c r="BI216" i="26"/>
  <c r="BP216" i="26"/>
  <c r="BO216" i="26"/>
  <c r="BN216" i="26"/>
  <c r="BM216" i="26"/>
  <c r="BL216" i="26"/>
  <c r="BK216" i="26"/>
  <c r="BJ216" i="26"/>
  <c r="M215" i="26"/>
  <c r="U215" i="26"/>
  <c r="AC215" i="26"/>
  <c r="AK215" i="26"/>
  <c r="AS215" i="26"/>
  <c r="BA215" i="26"/>
  <c r="BI215" i="26"/>
  <c r="BP215" i="26"/>
  <c r="BO215" i="26"/>
  <c r="BN215" i="26"/>
  <c r="BM215" i="26"/>
  <c r="BL215" i="26"/>
  <c r="BK215" i="26"/>
  <c r="BJ215" i="26"/>
  <c r="M214" i="26"/>
  <c r="U214" i="26"/>
  <c r="AC214" i="26"/>
  <c r="AK214" i="26"/>
  <c r="AS214" i="26"/>
  <c r="BA214" i="26"/>
  <c r="BI214" i="26"/>
  <c r="BP214" i="26"/>
  <c r="BO214" i="26"/>
  <c r="BN214" i="26"/>
  <c r="BM214" i="26"/>
  <c r="BL214" i="26"/>
  <c r="BK214" i="26"/>
  <c r="BJ214" i="26"/>
  <c r="BI213" i="26"/>
  <c r="BP213" i="26"/>
  <c r="BO213" i="26"/>
  <c r="BN213" i="26"/>
  <c r="BM213" i="26"/>
  <c r="BL213" i="26"/>
  <c r="BK213" i="26"/>
  <c r="BJ213" i="26"/>
  <c r="BI112" i="26"/>
  <c r="BP112" i="26"/>
  <c r="BO112" i="26"/>
  <c r="BN112" i="26"/>
  <c r="BM112" i="26"/>
  <c r="BL112" i="26"/>
  <c r="BK112" i="26"/>
  <c r="BJ112" i="26"/>
  <c r="BI199" i="26"/>
  <c r="BP199" i="26"/>
  <c r="BO199" i="26"/>
  <c r="BN199" i="26"/>
  <c r="BM199" i="26"/>
  <c r="BL199" i="26"/>
  <c r="BK199" i="26"/>
  <c r="BJ199" i="26"/>
  <c r="BI122" i="26"/>
  <c r="BP122" i="26"/>
  <c r="BO122" i="26"/>
  <c r="BN122" i="26"/>
  <c r="BM122" i="26"/>
  <c r="BL122" i="26"/>
  <c r="BK122" i="26"/>
  <c r="BJ122" i="26"/>
  <c r="BI6" i="26"/>
  <c r="BP6" i="26"/>
  <c r="BO6" i="26"/>
  <c r="BN6" i="26"/>
  <c r="BM6" i="26"/>
  <c r="BL6" i="26"/>
  <c r="BK6" i="26"/>
  <c r="BJ6" i="26"/>
  <c r="BI19" i="26"/>
  <c r="BP19" i="26"/>
  <c r="BO19" i="26"/>
  <c r="BN19" i="26"/>
  <c r="BM19" i="26"/>
  <c r="BL19" i="26"/>
  <c r="BK19" i="26"/>
  <c r="BJ19" i="26"/>
  <c r="BI128" i="26"/>
  <c r="BP128" i="26"/>
  <c r="BO128" i="26"/>
  <c r="BN128" i="26"/>
  <c r="BM128" i="26"/>
  <c r="BL128" i="26"/>
  <c r="BK128" i="26"/>
  <c r="BJ128" i="26"/>
  <c r="BI21" i="26"/>
  <c r="BP21" i="26"/>
  <c r="BO21" i="26"/>
  <c r="BN21" i="26"/>
  <c r="BM21" i="26"/>
  <c r="BL21" i="26"/>
  <c r="BK21" i="26"/>
  <c r="BJ21" i="26"/>
  <c r="BI49" i="26"/>
  <c r="BP49" i="26"/>
  <c r="BO49" i="26"/>
  <c r="BN49" i="26"/>
  <c r="BM49" i="26"/>
  <c r="BL49" i="26"/>
  <c r="BK49" i="26"/>
  <c r="BJ49" i="26"/>
  <c r="BI123" i="26"/>
  <c r="BP123" i="26"/>
  <c r="BO123" i="26"/>
  <c r="BN123" i="26"/>
  <c r="BM123" i="26"/>
  <c r="BL123" i="26"/>
  <c r="BK123" i="26"/>
  <c r="BJ123" i="26"/>
  <c r="BI174" i="26"/>
  <c r="BP174" i="26"/>
  <c r="BO174" i="26"/>
  <c r="BN174" i="26"/>
  <c r="BM174" i="26"/>
  <c r="BL174" i="26"/>
  <c r="BK174" i="26"/>
  <c r="BJ174" i="26"/>
  <c r="BI204" i="26"/>
  <c r="BP204" i="26"/>
  <c r="BO204" i="26"/>
  <c r="BN204" i="26"/>
  <c r="BM204" i="26"/>
  <c r="BL204" i="26"/>
  <c r="BK204" i="26"/>
  <c r="BJ204" i="26"/>
  <c r="BI102" i="26"/>
  <c r="BP102" i="26"/>
  <c r="BO102" i="26"/>
  <c r="BN102" i="26"/>
  <c r="BM102" i="26"/>
  <c r="BL102" i="26"/>
  <c r="BK102" i="26"/>
  <c r="BJ102" i="26"/>
  <c r="BI156" i="26"/>
  <c r="BP156" i="26"/>
  <c r="BO156" i="26"/>
  <c r="BN156" i="26"/>
  <c r="BM156" i="26"/>
  <c r="BL156" i="26"/>
  <c r="BK156" i="26"/>
  <c r="BJ156" i="26"/>
  <c r="BI170" i="26"/>
  <c r="BP170" i="26"/>
  <c r="BO170" i="26"/>
  <c r="BN170" i="26"/>
  <c r="BM170" i="26"/>
  <c r="BL170" i="26"/>
  <c r="BK170" i="26"/>
  <c r="BJ170" i="26"/>
  <c r="BI53" i="26"/>
  <c r="BP53" i="26"/>
  <c r="BO53" i="26"/>
  <c r="BN53" i="26"/>
  <c r="BM53" i="26"/>
  <c r="BL53" i="26"/>
  <c r="BK53" i="26"/>
  <c r="BJ53" i="26"/>
  <c r="BI57" i="26"/>
  <c r="BP57" i="26"/>
  <c r="BO57" i="26"/>
  <c r="BN57" i="26"/>
  <c r="BM57" i="26"/>
  <c r="BL57" i="26"/>
  <c r="BK57" i="26"/>
  <c r="BJ57" i="26"/>
  <c r="BI131" i="26"/>
  <c r="BP131" i="26"/>
  <c r="BO131" i="26"/>
  <c r="BN131" i="26"/>
  <c r="BM131" i="26"/>
  <c r="BL131" i="26"/>
  <c r="BK131" i="26"/>
  <c r="BJ131" i="26"/>
  <c r="BI15" i="26"/>
  <c r="BP15" i="26"/>
  <c r="BO15" i="26"/>
  <c r="BN15" i="26"/>
  <c r="BM15" i="26"/>
  <c r="BL15" i="26"/>
  <c r="BK15" i="26"/>
  <c r="BJ15" i="26"/>
  <c r="BI23" i="26"/>
  <c r="BP23" i="26"/>
  <c r="BO23" i="26"/>
  <c r="BN23" i="26"/>
  <c r="BM23" i="26"/>
  <c r="BL23" i="26"/>
  <c r="BK23" i="26"/>
  <c r="BJ23" i="26"/>
  <c r="BI177" i="26"/>
  <c r="BQ177" i="26"/>
  <c r="BP177" i="26"/>
  <c r="BO177" i="26"/>
  <c r="BN177" i="26"/>
  <c r="BM177" i="26"/>
  <c r="BL177" i="26"/>
  <c r="BK177" i="26"/>
  <c r="BJ177" i="26"/>
  <c r="BI83" i="26"/>
  <c r="BP83" i="26"/>
  <c r="BO83" i="26"/>
  <c r="BN83" i="26"/>
  <c r="BM83" i="26"/>
  <c r="BL83" i="26"/>
  <c r="BK83" i="26"/>
  <c r="BJ83" i="26"/>
  <c r="BI188" i="26"/>
  <c r="BP188" i="26"/>
  <c r="BO188" i="26"/>
  <c r="BN188" i="26"/>
  <c r="BM188" i="26"/>
  <c r="BL188" i="26"/>
  <c r="BK188" i="26"/>
  <c r="BJ188" i="26"/>
  <c r="BI16" i="26"/>
  <c r="BP16" i="26"/>
  <c r="BO16" i="26"/>
  <c r="BN16" i="26"/>
  <c r="BM16" i="26"/>
  <c r="BL16" i="26"/>
  <c r="BK16" i="26"/>
  <c r="BJ16" i="26"/>
  <c r="BI180" i="26"/>
  <c r="BP180" i="26"/>
  <c r="BO180" i="26"/>
  <c r="BN180" i="26"/>
  <c r="BM180" i="26"/>
  <c r="BL180" i="26"/>
  <c r="BK180" i="26"/>
  <c r="BJ180" i="26"/>
  <c r="BI11" i="26"/>
  <c r="BP11" i="26"/>
  <c r="BO11" i="26"/>
  <c r="BN11" i="26"/>
  <c r="BM11" i="26"/>
  <c r="BL11" i="26"/>
  <c r="BK11" i="26"/>
  <c r="BJ11" i="26"/>
  <c r="BI116" i="26"/>
  <c r="BP116" i="26"/>
  <c r="BO116" i="26"/>
  <c r="BN116" i="26"/>
  <c r="BM116" i="26"/>
  <c r="BL116" i="26"/>
  <c r="BK116" i="26"/>
  <c r="BJ116" i="26"/>
  <c r="BI94" i="26"/>
  <c r="BP94" i="26"/>
  <c r="BO94" i="26"/>
  <c r="BN94" i="26"/>
  <c r="BM94" i="26"/>
  <c r="BL94" i="26"/>
  <c r="BK94" i="26"/>
  <c r="BJ94" i="26"/>
  <c r="BI193" i="26"/>
  <c r="BP193" i="26"/>
  <c r="BO193" i="26"/>
  <c r="BN193" i="26"/>
  <c r="BM193" i="26"/>
  <c r="BL193" i="26"/>
  <c r="BK193" i="26"/>
  <c r="BJ193" i="26"/>
  <c r="BI138" i="26"/>
  <c r="BP138" i="26"/>
  <c r="BO138" i="26"/>
  <c r="BN138" i="26"/>
  <c r="BM138" i="26"/>
  <c r="BL138" i="26"/>
  <c r="BK138" i="26"/>
  <c r="BJ138" i="26"/>
  <c r="BI56" i="26"/>
  <c r="BP56" i="26"/>
  <c r="BO56" i="26"/>
  <c r="BN56" i="26"/>
  <c r="BM56" i="26"/>
  <c r="BL56" i="26"/>
  <c r="BK56" i="26"/>
  <c r="BJ56" i="26"/>
  <c r="BI185" i="26"/>
  <c r="BP185" i="26"/>
  <c r="BO185" i="26"/>
  <c r="BN185" i="26"/>
  <c r="BM185" i="26"/>
  <c r="BL185" i="26"/>
  <c r="BK185" i="26"/>
  <c r="BJ185" i="26"/>
  <c r="BI126" i="26"/>
  <c r="BP126" i="26"/>
  <c r="BO126" i="26"/>
  <c r="BN126" i="26"/>
  <c r="BM126" i="26"/>
  <c r="BL126" i="26"/>
  <c r="BK126" i="26"/>
  <c r="BJ126" i="26"/>
  <c r="BI119" i="26"/>
  <c r="BP119" i="26"/>
  <c r="BO119" i="26"/>
  <c r="BN119" i="26"/>
  <c r="BM119" i="26"/>
  <c r="BL119" i="26"/>
  <c r="BK119" i="26"/>
  <c r="BJ119" i="26"/>
  <c r="BI137" i="26"/>
  <c r="BP137" i="26"/>
  <c r="BO137" i="26"/>
  <c r="BN137" i="26"/>
  <c r="BM137" i="26"/>
  <c r="BL137" i="26"/>
  <c r="BK137" i="26"/>
  <c r="BJ137" i="26"/>
  <c r="BI149" i="26"/>
  <c r="BP149" i="26"/>
  <c r="BO149" i="26"/>
  <c r="BN149" i="26"/>
  <c r="BM149" i="26"/>
  <c r="BL149" i="26"/>
  <c r="BK149" i="26"/>
  <c r="BJ149" i="26"/>
  <c r="BI146" i="26"/>
  <c r="BP146" i="26"/>
  <c r="BO146" i="26"/>
  <c r="BN146" i="26"/>
  <c r="BM146" i="26"/>
  <c r="BL146" i="26"/>
  <c r="BK146" i="26"/>
  <c r="BJ146" i="26"/>
  <c r="BI20" i="26"/>
  <c r="BP20" i="26"/>
  <c r="BO20" i="26"/>
  <c r="BN20" i="26"/>
  <c r="BM20" i="26"/>
  <c r="BL20" i="26"/>
  <c r="BK20" i="26"/>
  <c r="BJ20" i="26"/>
  <c r="BI18" i="26"/>
  <c r="BQ18" i="26"/>
  <c r="BP18" i="26"/>
  <c r="BO18" i="26"/>
  <c r="BN18" i="26"/>
  <c r="BM18" i="26"/>
  <c r="BL18" i="26"/>
  <c r="BK18" i="26"/>
  <c r="BJ18" i="26"/>
  <c r="BI150" i="26"/>
  <c r="BP150" i="26"/>
  <c r="BO150" i="26"/>
  <c r="BN150" i="26"/>
  <c r="BM150" i="26"/>
  <c r="BL150" i="26"/>
  <c r="BK150" i="26"/>
  <c r="BJ150" i="26"/>
  <c r="BI9" i="26"/>
  <c r="BP9" i="26"/>
  <c r="BO9" i="26"/>
  <c r="BN9" i="26"/>
  <c r="BM9" i="26"/>
  <c r="BL9" i="26"/>
  <c r="BK9" i="26"/>
  <c r="BJ9" i="26"/>
  <c r="BI55" i="26"/>
  <c r="BP55" i="26"/>
  <c r="BO55" i="26"/>
  <c r="BN55" i="26"/>
  <c r="BM55" i="26"/>
  <c r="BL55" i="26"/>
  <c r="BK55" i="26"/>
  <c r="BJ55" i="26"/>
  <c r="BI34" i="26"/>
  <c r="BP34" i="26"/>
  <c r="BO34" i="26"/>
  <c r="BN34" i="26"/>
  <c r="BM34" i="26"/>
  <c r="BL34" i="26"/>
  <c r="BK34" i="26"/>
  <c r="BJ34" i="26"/>
  <c r="BI124" i="26"/>
  <c r="BP124" i="26"/>
  <c r="BO124" i="26"/>
  <c r="BN124" i="26"/>
  <c r="BM124" i="26"/>
  <c r="BL124" i="26"/>
  <c r="BK124" i="26"/>
  <c r="BJ124" i="26"/>
  <c r="BI85" i="26"/>
  <c r="BP85" i="26"/>
  <c r="BO85" i="26"/>
  <c r="BN85" i="26"/>
  <c r="BM85" i="26"/>
  <c r="BL85" i="26"/>
  <c r="BK85" i="26"/>
  <c r="BJ85" i="26"/>
  <c r="BI38" i="26"/>
  <c r="BP38" i="26"/>
  <c r="BO38" i="26"/>
  <c r="BN38" i="26"/>
  <c r="BM38" i="26"/>
  <c r="BL38" i="26"/>
  <c r="BK38" i="26"/>
  <c r="BJ38" i="26"/>
  <c r="BI78" i="26"/>
  <c r="BQ78" i="26"/>
  <c r="BP78" i="26"/>
  <c r="BO78" i="26"/>
  <c r="BN78" i="26"/>
  <c r="BM78" i="26"/>
  <c r="BL78" i="26"/>
  <c r="BK78" i="26"/>
  <c r="BJ78" i="26"/>
  <c r="BI161" i="26"/>
  <c r="BP161" i="26"/>
  <c r="BO161" i="26"/>
  <c r="BN161" i="26"/>
  <c r="BM161" i="26"/>
  <c r="BL161" i="26"/>
  <c r="BK161" i="26"/>
  <c r="BJ161" i="26"/>
  <c r="BI163" i="26"/>
  <c r="BP163" i="26"/>
  <c r="BO163" i="26"/>
  <c r="BN163" i="26"/>
  <c r="BM163" i="26"/>
  <c r="BL163" i="26"/>
  <c r="BK163" i="26"/>
  <c r="BJ163" i="26"/>
  <c r="BI64" i="26"/>
  <c r="BP64" i="26"/>
  <c r="BO64" i="26"/>
  <c r="BN64" i="26"/>
  <c r="BM64" i="26"/>
  <c r="BL64" i="26"/>
  <c r="BK64" i="26"/>
  <c r="BJ64" i="26"/>
  <c r="BI107" i="26"/>
  <c r="BP107" i="26"/>
  <c r="BO107" i="26"/>
  <c r="BN107" i="26"/>
  <c r="BM107" i="26"/>
  <c r="BL107" i="26"/>
  <c r="BK107" i="26"/>
  <c r="BJ107" i="26"/>
  <c r="BI136" i="26"/>
  <c r="BP136" i="26"/>
  <c r="BO136" i="26"/>
  <c r="BN136" i="26"/>
  <c r="BM136" i="26"/>
  <c r="BL136" i="26"/>
  <c r="BK136" i="26"/>
  <c r="BJ136" i="26"/>
  <c r="BI39" i="26"/>
  <c r="BP39" i="26"/>
  <c r="BO39" i="26"/>
  <c r="BN39" i="26"/>
  <c r="BM39" i="26"/>
  <c r="BL39" i="26"/>
  <c r="BK39" i="26"/>
  <c r="BJ39" i="26"/>
  <c r="BI192" i="26"/>
  <c r="BP192" i="26"/>
  <c r="BO192" i="26"/>
  <c r="BN192" i="26"/>
  <c r="BM192" i="26"/>
  <c r="BL192" i="26"/>
  <c r="BK192" i="26"/>
  <c r="BJ192" i="26"/>
  <c r="BI179" i="26"/>
  <c r="BP179" i="26"/>
  <c r="BO179" i="26"/>
  <c r="BN179" i="26"/>
  <c r="BM179" i="26"/>
  <c r="BL179" i="26"/>
  <c r="BK179" i="26"/>
  <c r="BJ179" i="26"/>
  <c r="BI111" i="26"/>
  <c r="BP111" i="26"/>
  <c r="BO111" i="26"/>
  <c r="BN111" i="26"/>
  <c r="BM111" i="26"/>
  <c r="BL111" i="26"/>
  <c r="BK111" i="26"/>
  <c r="BJ111" i="26"/>
  <c r="BI27" i="26"/>
  <c r="BP27" i="26"/>
  <c r="BO27" i="26"/>
  <c r="BN27" i="26"/>
  <c r="BM27" i="26"/>
  <c r="BL27" i="26"/>
  <c r="BK27" i="26"/>
  <c r="BJ27" i="26"/>
  <c r="BI76" i="26"/>
  <c r="BP76" i="26"/>
  <c r="BO76" i="26"/>
  <c r="BN76" i="26"/>
  <c r="BM76" i="26"/>
  <c r="BL76" i="26"/>
  <c r="BK76" i="26"/>
  <c r="BJ76" i="26"/>
  <c r="BI32" i="26"/>
  <c r="BP32" i="26"/>
  <c r="BO32" i="26"/>
  <c r="BN32" i="26"/>
  <c r="BM32" i="26"/>
  <c r="BL32" i="26"/>
  <c r="BK32" i="26"/>
  <c r="BJ32" i="26"/>
  <c r="BI151" i="26"/>
  <c r="BP151" i="26"/>
  <c r="BO151" i="26"/>
  <c r="BN151" i="26"/>
  <c r="BM151" i="26"/>
  <c r="BL151" i="26"/>
  <c r="BK151" i="26"/>
  <c r="BJ151" i="26"/>
  <c r="BI47" i="26"/>
  <c r="BP47" i="26"/>
  <c r="BO47" i="26"/>
  <c r="BN47" i="26"/>
  <c r="BM47" i="26"/>
  <c r="BL47" i="26"/>
  <c r="BK47" i="26"/>
  <c r="BJ47" i="26"/>
  <c r="BI181" i="26"/>
  <c r="BP181" i="26"/>
  <c r="BO181" i="26"/>
  <c r="BN181" i="26"/>
  <c r="BM181" i="26"/>
  <c r="BL181" i="26"/>
  <c r="BK181" i="26"/>
  <c r="BJ181" i="26"/>
  <c r="BI154" i="26"/>
  <c r="BP154" i="26"/>
  <c r="BO154" i="26"/>
  <c r="BN154" i="26"/>
  <c r="BM154" i="26"/>
  <c r="BL154" i="26"/>
  <c r="BK154" i="26"/>
  <c r="BJ154" i="26"/>
  <c r="BI3" i="26"/>
  <c r="BP3" i="26"/>
  <c r="BO3" i="26"/>
  <c r="BN3" i="26"/>
  <c r="BM3" i="26"/>
  <c r="BL3" i="26"/>
  <c r="BK3" i="26"/>
  <c r="BJ3" i="26"/>
  <c r="BI69" i="26"/>
  <c r="BP69" i="26"/>
  <c r="BO69" i="26"/>
  <c r="BN69" i="26"/>
  <c r="BM69" i="26"/>
  <c r="BL69" i="26"/>
  <c r="BK69" i="26"/>
  <c r="BJ69" i="26"/>
  <c r="BI87" i="26"/>
  <c r="BP87" i="26"/>
  <c r="BO87" i="26"/>
  <c r="BN87" i="26"/>
  <c r="BM87" i="26"/>
  <c r="BL87" i="26"/>
  <c r="BK87" i="26"/>
  <c r="BJ87" i="26"/>
  <c r="BI101" i="26"/>
  <c r="BP101" i="26"/>
  <c r="BO101" i="26"/>
  <c r="BN101" i="26"/>
  <c r="BM101" i="26"/>
  <c r="BL101" i="26"/>
  <c r="BK101" i="26"/>
  <c r="BJ101" i="26"/>
  <c r="BI74" i="26"/>
  <c r="BP74" i="26"/>
  <c r="BO74" i="26"/>
  <c r="BN74" i="26"/>
  <c r="BM74" i="26"/>
  <c r="BL74" i="26"/>
  <c r="BK74" i="26"/>
  <c r="BJ74" i="26"/>
  <c r="BI59" i="26"/>
  <c r="BP59" i="26"/>
  <c r="BO59" i="26"/>
  <c r="BN59" i="26"/>
  <c r="BM59" i="26"/>
  <c r="BL59" i="26"/>
  <c r="BK59" i="26"/>
  <c r="BJ59" i="26"/>
  <c r="BI208" i="26"/>
  <c r="BP208" i="26"/>
  <c r="BO208" i="26"/>
  <c r="BN208" i="26"/>
  <c r="BM208" i="26"/>
  <c r="BL208" i="26"/>
  <c r="BK208" i="26"/>
  <c r="BJ208" i="26"/>
  <c r="BI10" i="26"/>
  <c r="BQ10" i="26"/>
  <c r="BP10" i="26"/>
  <c r="BO10" i="26"/>
  <c r="BN10" i="26"/>
  <c r="BM10" i="26"/>
  <c r="BL10" i="26"/>
  <c r="BK10" i="26"/>
  <c r="BJ10" i="26"/>
  <c r="BI178" i="26"/>
  <c r="BP178" i="26"/>
  <c r="BO178" i="26"/>
  <c r="BN178" i="26"/>
  <c r="BM178" i="26"/>
  <c r="BL178" i="26"/>
  <c r="BK178" i="26"/>
  <c r="BJ178" i="26"/>
  <c r="BI60" i="26"/>
  <c r="BP60" i="26"/>
  <c r="BO60" i="26"/>
  <c r="BN60" i="26"/>
  <c r="BM60" i="26"/>
  <c r="BL60" i="26"/>
  <c r="BK60" i="26"/>
  <c r="BJ60" i="26"/>
  <c r="BI117" i="26"/>
  <c r="BP117" i="26"/>
  <c r="BO117" i="26"/>
  <c r="BN117" i="26"/>
  <c r="BM117" i="26"/>
  <c r="BL117" i="26"/>
  <c r="BK117" i="26"/>
  <c r="BJ117" i="26"/>
  <c r="BI140" i="26"/>
  <c r="BP140" i="26"/>
  <c r="BO140" i="26"/>
  <c r="BN140" i="26"/>
  <c r="BM140" i="26"/>
  <c r="BL140" i="26"/>
  <c r="BK140" i="26"/>
  <c r="BJ140" i="26"/>
  <c r="BI4" i="26"/>
  <c r="BP4" i="26"/>
  <c r="BO4" i="26"/>
  <c r="BN4" i="26"/>
  <c r="BM4" i="26"/>
  <c r="BL4" i="26"/>
  <c r="BK4" i="26"/>
  <c r="BJ4" i="26"/>
  <c r="BI110" i="26"/>
  <c r="BQ110" i="26"/>
  <c r="BP110" i="26"/>
  <c r="BO110" i="26"/>
  <c r="BN110" i="26"/>
  <c r="BM110" i="26"/>
  <c r="BL110" i="26"/>
  <c r="BK110" i="26"/>
  <c r="BJ110" i="26"/>
  <c r="BI68" i="26"/>
  <c r="BP68" i="26"/>
  <c r="BO68" i="26"/>
  <c r="BN68" i="26"/>
  <c r="BM68" i="26"/>
  <c r="BL68" i="26"/>
  <c r="BK68" i="26"/>
  <c r="BJ68" i="26"/>
  <c r="BI65" i="26"/>
  <c r="BP65" i="26"/>
  <c r="BO65" i="26"/>
  <c r="BN65" i="26"/>
  <c r="BM65" i="26"/>
  <c r="BL65" i="26"/>
  <c r="BK65" i="26"/>
  <c r="BJ65" i="26"/>
  <c r="BI40" i="26"/>
  <c r="BP40" i="26"/>
  <c r="BO40" i="26"/>
  <c r="BN40" i="26"/>
  <c r="BM40" i="26"/>
  <c r="BL40" i="26"/>
  <c r="BK40" i="26"/>
  <c r="BJ40" i="26"/>
  <c r="BI205" i="26"/>
  <c r="BP205" i="26"/>
  <c r="BO205" i="26"/>
  <c r="BN205" i="26"/>
  <c r="BM205" i="26"/>
  <c r="BL205" i="26"/>
  <c r="BK205" i="26"/>
  <c r="BJ205" i="26"/>
  <c r="BI71" i="26"/>
  <c r="BP71" i="26"/>
  <c r="BO71" i="26"/>
  <c r="BN71" i="26"/>
  <c r="BM71" i="26"/>
  <c r="BL71" i="26"/>
  <c r="BK71" i="26"/>
  <c r="BJ71" i="26"/>
  <c r="BI118" i="26"/>
  <c r="BP118" i="26"/>
  <c r="BO118" i="26"/>
  <c r="BN118" i="26"/>
  <c r="BM118" i="26"/>
  <c r="BL118" i="26"/>
  <c r="BK118" i="26"/>
  <c r="BJ118" i="26"/>
  <c r="BI169" i="26"/>
  <c r="BP169" i="26"/>
  <c r="BO169" i="26"/>
  <c r="BN169" i="26"/>
  <c r="BM169" i="26"/>
  <c r="BL169" i="26"/>
  <c r="BK169" i="26"/>
  <c r="BJ169" i="26"/>
  <c r="BI196" i="26"/>
  <c r="BP196" i="26"/>
  <c r="BO196" i="26"/>
  <c r="BN196" i="26"/>
  <c r="BM196" i="26"/>
  <c r="BL196" i="26"/>
  <c r="BK196" i="26"/>
  <c r="BJ196" i="26"/>
  <c r="BI103" i="26"/>
  <c r="BP103" i="26"/>
  <c r="BO103" i="26"/>
  <c r="BN103" i="26"/>
  <c r="BM103" i="26"/>
  <c r="BL103" i="26"/>
  <c r="BK103" i="26"/>
  <c r="BJ103" i="26"/>
  <c r="BI104" i="26"/>
  <c r="BP104" i="26"/>
  <c r="BO104" i="26"/>
  <c r="BN104" i="26"/>
  <c r="BM104" i="26"/>
  <c r="BL104" i="26"/>
  <c r="BK104" i="26"/>
  <c r="BJ104" i="26"/>
  <c r="BI52" i="26"/>
  <c r="BP52" i="26"/>
  <c r="BO52" i="26"/>
  <c r="BN52" i="26"/>
  <c r="BM52" i="26"/>
  <c r="BL52" i="26"/>
  <c r="BK52" i="26"/>
  <c r="BJ52" i="26"/>
  <c r="BI198" i="26"/>
  <c r="BP198" i="26"/>
  <c r="BO198" i="26"/>
  <c r="BN198" i="26"/>
  <c r="BM198" i="26"/>
  <c r="BL198" i="26"/>
  <c r="BK198" i="26"/>
  <c r="BJ198" i="26"/>
  <c r="BI45" i="26"/>
  <c r="BP45" i="26"/>
  <c r="BO45" i="26"/>
  <c r="BN45" i="26"/>
  <c r="BM45" i="26"/>
  <c r="BL45" i="26"/>
  <c r="BK45" i="26"/>
  <c r="BJ45" i="26"/>
  <c r="BI30" i="26"/>
  <c r="BP30" i="26"/>
  <c r="BO30" i="26"/>
  <c r="BN30" i="26"/>
  <c r="BM30" i="26"/>
  <c r="BL30" i="26"/>
  <c r="BK30" i="26"/>
  <c r="BJ30" i="26"/>
  <c r="BI62" i="26"/>
  <c r="BP62" i="26"/>
  <c r="BO62" i="26"/>
  <c r="BN62" i="26"/>
  <c r="BM62" i="26"/>
  <c r="BL62" i="26"/>
  <c r="BK62" i="26"/>
  <c r="BJ62" i="26"/>
  <c r="BI211" i="26"/>
  <c r="BP211" i="26"/>
  <c r="BO211" i="26"/>
  <c r="BN211" i="26"/>
  <c r="BM211" i="26"/>
  <c r="BL211" i="26"/>
  <c r="BK211" i="26"/>
  <c r="BJ211" i="26"/>
  <c r="BI139" i="26"/>
  <c r="BP139" i="26"/>
  <c r="BO139" i="26"/>
  <c r="BN139" i="26"/>
  <c r="BM139" i="26"/>
  <c r="BL139" i="26"/>
  <c r="BK139" i="26"/>
  <c r="BJ139" i="26"/>
  <c r="BI86" i="26"/>
  <c r="BP86" i="26"/>
  <c r="BO86" i="26"/>
  <c r="BN86" i="26"/>
  <c r="BM86" i="26"/>
  <c r="BL86" i="26"/>
  <c r="BK86" i="26"/>
  <c r="BJ86" i="26"/>
  <c r="BI105" i="26"/>
  <c r="BP105" i="26"/>
  <c r="BO105" i="26"/>
  <c r="BN105" i="26"/>
  <c r="BM105" i="26"/>
  <c r="BL105" i="26"/>
  <c r="BK105" i="26"/>
  <c r="BJ105" i="26"/>
  <c r="BI93" i="26"/>
  <c r="BP93" i="26"/>
  <c r="BO93" i="26"/>
  <c r="BN93" i="26"/>
  <c r="BM93" i="26"/>
  <c r="BL93" i="26"/>
  <c r="BK93" i="26"/>
  <c r="BJ93" i="26"/>
  <c r="BI35" i="26"/>
  <c r="BP35" i="26"/>
  <c r="BO35" i="26"/>
  <c r="BN35" i="26"/>
  <c r="BM35" i="26"/>
  <c r="BL35" i="26"/>
  <c r="BK35" i="26"/>
  <c r="BJ35" i="26"/>
  <c r="BI37" i="26"/>
  <c r="BP37" i="26"/>
  <c r="BO37" i="26"/>
  <c r="BN37" i="26"/>
  <c r="BM37" i="26"/>
  <c r="BL37" i="26"/>
  <c r="BK37" i="26"/>
  <c r="BJ37" i="26"/>
  <c r="BI143" i="26"/>
  <c r="BP143" i="26"/>
  <c r="BO143" i="26"/>
  <c r="BN143" i="26"/>
  <c r="BM143" i="26"/>
  <c r="BL143" i="26"/>
  <c r="BK143" i="26"/>
  <c r="BJ143" i="26"/>
  <c r="BI44" i="26"/>
  <c r="BP44" i="26"/>
  <c r="BO44" i="26"/>
  <c r="BN44" i="26"/>
  <c r="BM44" i="26"/>
  <c r="BL44" i="26"/>
  <c r="BK44" i="26"/>
  <c r="BJ44" i="26"/>
  <c r="BI189" i="26"/>
  <c r="BP189" i="26"/>
  <c r="BO189" i="26"/>
  <c r="BN189" i="26"/>
  <c r="BM189" i="26"/>
  <c r="BL189" i="26"/>
  <c r="BK189" i="26"/>
  <c r="BJ189" i="26"/>
  <c r="BI201" i="26"/>
  <c r="BP201" i="26"/>
  <c r="BO201" i="26"/>
  <c r="BN201" i="26"/>
  <c r="BM201" i="26"/>
  <c r="BL201" i="26"/>
  <c r="BK201" i="26"/>
  <c r="BJ201" i="26"/>
  <c r="BI173" i="26"/>
  <c r="BP173" i="26"/>
  <c r="BO173" i="26"/>
  <c r="BN173" i="26"/>
  <c r="BM173" i="26"/>
  <c r="BL173" i="26"/>
  <c r="BK173" i="26"/>
  <c r="BJ173" i="26"/>
  <c r="BI162" i="26"/>
  <c r="BP162" i="26"/>
  <c r="BO162" i="26"/>
  <c r="BN162" i="26"/>
  <c r="BM162" i="26"/>
  <c r="BL162" i="26"/>
  <c r="BK162" i="26"/>
  <c r="BJ162" i="26"/>
  <c r="BI209" i="26"/>
  <c r="BP209" i="26"/>
  <c r="BO209" i="26"/>
  <c r="BN209" i="26"/>
  <c r="BM209" i="26"/>
  <c r="BL209" i="26"/>
  <c r="BK209" i="26"/>
  <c r="BJ209" i="26"/>
  <c r="BI182" i="26"/>
  <c r="BP182" i="26"/>
  <c r="BO182" i="26"/>
  <c r="BN182" i="26"/>
  <c r="BM182" i="26"/>
  <c r="BL182" i="26"/>
  <c r="BK182" i="26"/>
  <c r="BJ182" i="26"/>
  <c r="BI51" i="26"/>
  <c r="BP51" i="26"/>
  <c r="BO51" i="26"/>
  <c r="BN51" i="26"/>
  <c r="BM51" i="26"/>
  <c r="BL51" i="26"/>
  <c r="BK51" i="26"/>
  <c r="BJ51" i="26"/>
  <c r="BI145" i="26"/>
  <c r="BP145" i="26"/>
  <c r="BO145" i="26"/>
  <c r="BN145" i="26"/>
  <c r="BM145" i="26"/>
  <c r="BL145" i="26"/>
  <c r="BK145" i="26"/>
  <c r="BJ145" i="26"/>
  <c r="BI42" i="26"/>
  <c r="BP42" i="26"/>
  <c r="BO42" i="26"/>
  <c r="BN42" i="26"/>
  <c r="BM42" i="26"/>
  <c r="BL42" i="26"/>
  <c r="BK42" i="26"/>
  <c r="BJ42" i="26"/>
  <c r="BI5" i="26"/>
  <c r="BP5" i="26"/>
  <c r="BO5" i="26"/>
  <c r="BN5" i="26"/>
  <c r="BM5" i="26"/>
  <c r="BL5" i="26"/>
  <c r="BK5" i="26"/>
  <c r="BJ5" i="26"/>
  <c r="BI95" i="26"/>
  <c r="BP95" i="26"/>
  <c r="BO95" i="26"/>
  <c r="BN95" i="26"/>
  <c r="BM95" i="26"/>
  <c r="BL95" i="26"/>
  <c r="BK95" i="26"/>
  <c r="BJ95" i="26"/>
  <c r="BI134" i="26"/>
  <c r="BP134" i="26"/>
  <c r="BO134" i="26"/>
  <c r="BN134" i="26"/>
  <c r="BM134" i="26"/>
  <c r="BL134" i="26"/>
  <c r="BK134" i="26"/>
  <c r="BJ134" i="26"/>
  <c r="BI195" i="26"/>
  <c r="BP195" i="26"/>
  <c r="BO195" i="26"/>
  <c r="BN195" i="26"/>
  <c r="BM195" i="26"/>
  <c r="BL195" i="26"/>
  <c r="BK195" i="26"/>
  <c r="BJ195" i="26"/>
  <c r="BI12" i="26"/>
  <c r="BP12" i="26"/>
  <c r="BO12" i="26"/>
  <c r="BN12" i="26"/>
  <c r="BM12" i="26"/>
  <c r="BL12" i="26"/>
  <c r="BK12" i="26"/>
  <c r="BJ12" i="26"/>
  <c r="BI81" i="26"/>
  <c r="BP81" i="26"/>
  <c r="BO81" i="26"/>
  <c r="BN81" i="26"/>
  <c r="BM81" i="26"/>
  <c r="BL81" i="26"/>
  <c r="BK81" i="26"/>
  <c r="BJ81" i="26"/>
  <c r="BI75" i="26"/>
  <c r="BP75" i="26"/>
  <c r="BO75" i="26"/>
  <c r="BN75" i="26"/>
  <c r="BM75" i="26"/>
  <c r="BL75" i="26"/>
  <c r="BK75" i="26"/>
  <c r="BJ75" i="26"/>
  <c r="BI77" i="26"/>
  <c r="BP77" i="26"/>
  <c r="BO77" i="26"/>
  <c r="BN77" i="26"/>
  <c r="BM77" i="26"/>
  <c r="BL77" i="26"/>
  <c r="BK77" i="26"/>
  <c r="BJ77" i="26"/>
  <c r="BI43" i="26"/>
  <c r="BP43" i="26"/>
  <c r="BO43" i="26"/>
  <c r="BN43" i="26"/>
  <c r="BM43" i="26"/>
  <c r="BL43" i="26"/>
  <c r="BK43" i="26"/>
  <c r="BJ43" i="26"/>
  <c r="BI31" i="26"/>
  <c r="BQ31" i="26"/>
  <c r="BP31" i="26"/>
  <c r="BO31" i="26"/>
  <c r="BN31" i="26"/>
  <c r="BM31" i="26"/>
  <c r="BL31" i="26"/>
  <c r="BK31" i="26"/>
  <c r="BJ31" i="26"/>
  <c r="BI97" i="26"/>
  <c r="BP97" i="26"/>
  <c r="BO97" i="26"/>
  <c r="BN97" i="26"/>
  <c r="BM97" i="26"/>
  <c r="BL97" i="26"/>
  <c r="BK97" i="26"/>
  <c r="BJ97" i="26"/>
  <c r="BI153" i="26"/>
  <c r="BQ153" i="26"/>
  <c r="BP153" i="26"/>
  <c r="BO153" i="26"/>
  <c r="BN153" i="26"/>
  <c r="BM153" i="26"/>
  <c r="BL153" i="26"/>
  <c r="BK153" i="26"/>
  <c r="BJ153" i="26"/>
  <c r="BI26" i="26"/>
  <c r="BP26" i="26"/>
  <c r="BO26" i="26"/>
  <c r="BN26" i="26"/>
  <c r="BM26" i="26"/>
  <c r="BL26" i="26"/>
  <c r="BK26" i="26"/>
  <c r="BJ26" i="26"/>
  <c r="BI142" i="26"/>
  <c r="BP142" i="26"/>
  <c r="BO142" i="26"/>
  <c r="BN142" i="26"/>
  <c r="BM142" i="26"/>
  <c r="BL142" i="26"/>
  <c r="BK142" i="26"/>
  <c r="BJ142" i="26"/>
  <c r="BI90" i="26"/>
  <c r="BP90" i="26"/>
  <c r="BO90" i="26"/>
  <c r="BN90" i="26"/>
  <c r="BM90" i="26"/>
  <c r="BL90" i="26"/>
  <c r="BK90" i="26"/>
  <c r="BJ90" i="26"/>
  <c r="BI82" i="26"/>
  <c r="BP82" i="26"/>
  <c r="BO82" i="26"/>
  <c r="BN82" i="26"/>
  <c r="BM82" i="26"/>
  <c r="BL82" i="26"/>
  <c r="BK82" i="26"/>
  <c r="BJ82" i="26"/>
  <c r="BI167" i="26"/>
  <c r="BP167" i="26"/>
  <c r="BO167" i="26"/>
  <c r="BN167" i="26"/>
  <c r="BM167" i="26"/>
  <c r="BL167" i="26"/>
  <c r="BK167" i="26"/>
  <c r="BJ167" i="26"/>
  <c r="BI17" i="26"/>
  <c r="BP17" i="26"/>
  <c r="BO17" i="26"/>
  <c r="BN17" i="26"/>
  <c r="BM17" i="26"/>
  <c r="BL17" i="26"/>
  <c r="BK17" i="26"/>
  <c r="BJ17" i="26"/>
  <c r="BI7" i="26"/>
  <c r="BP7" i="26"/>
  <c r="BO7" i="26"/>
  <c r="BN7" i="26"/>
  <c r="BM7" i="26"/>
  <c r="BL7" i="26"/>
  <c r="BK7" i="26"/>
  <c r="BJ7" i="26"/>
  <c r="BI207" i="26"/>
  <c r="BP207" i="26"/>
  <c r="BO207" i="26"/>
  <c r="BN207" i="26"/>
  <c r="BM207" i="26"/>
  <c r="BL207" i="26"/>
  <c r="BK207" i="26"/>
  <c r="BJ207" i="26"/>
  <c r="BI66" i="26"/>
  <c r="BP66" i="26"/>
  <c r="BO66" i="26"/>
  <c r="BN66" i="26"/>
  <c r="BM66" i="26"/>
  <c r="BL66" i="26"/>
  <c r="BK66" i="26"/>
  <c r="BJ66" i="26"/>
  <c r="BI176" i="26"/>
  <c r="BP176" i="26"/>
  <c r="BO176" i="26"/>
  <c r="BN176" i="26"/>
  <c r="BM176" i="26"/>
  <c r="BL176" i="26"/>
  <c r="BK176" i="26"/>
  <c r="BJ176" i="26"/>
  <c r="BI132" i="26"/>
  <c r="BP132" i="26"/>
  <c r="BO132" i="26"/>
  <c r="BN132" i="26"/>
  <c r="BM132" i="26"/>
  <c r="BL132" i="26"/>
  <c r="BK132" i="26"/>
  <c r="BJ132" i="26"/>
  <c r="BI127" i="26"/>
  <c r="BP127" i="26"/>
  <c r="BO127" i="26"/>
  <c r="BN127" i="26"/>
  <c r="BM127" i="26"/>
  <c r="BL127" i="26"/>
  <c r="BK127" i="26"/>
  <c r="BI22" i="26"/>
  <c r="BP22" i="26"/>
  <c r="BO22" i="26"/>
  <c r="BN22" i="26"/>
  <c r="BM22" i="26"/>
  <c r="BL22" i="26"/>
  <c r="BK22" i="26"/>
  <c r="BJ22" i="26"/>
  <c r="BI184" i="26"/>
  <c r="BP184" i="26"/>
  <c r="BO184" i="26"/>
  <c r="BN184" i="26"/>
  <c r="BM184" i="26"/>
  <c r="BL184" i="26"/>
  <c r="BK184" i="26"/>
  <c r="BJ184" i="26"/>
  <c r="BI33" i="26"/>
  <c r="BP33" i="26"/>
  <c r="BO33" i="26"/>
  <c r="BN33" i="26"/>
  <c r="BM33" i="26"/>
  <c r="BL33" i="26"/>
  <c r="BK33" i="26"/>
  <c r="BJ33" i="26"/>
  <c r="BI106" i="26"/>
  <c r="BP106" i="26"/>
  <c r="BO106" i="26"/>
  <c r="BN106" i="26"/>
  <c r="BM106" i="26"/>
  <c r="BL106" i="26"/>
  <c r="BK106" i="26"/>
  <c r="BJ106" i="26"/>
  <c r="BI115" i="26"/>
  <c r="BQ115" i="26"/>
  <c r="BP115" i="26"/>
  <c r="BO115" i="26"/>
  <c r="BN115" i="26"/>
  <c r="BM115" i="26"/>
  <c r="BL115" i="26"/>
  <c r="BK115" i="26"/>
  <c r="BJ115" i="26"/>
  <c r="BI129" i="26"/>
  <c r="BP129" i="26"/>
  <c r="BO129" i="26"/>
  <c r="BN129" i="26"/>
  <c r="BM129" i="26"/>
  <c r="BL129" i="26"/>
  <c r="BK129" i="26"/>
  <c r="BJ129" i="26"/>
  <c r="BI152" i="26"/>
  <c r="BP152" i="26"/>
  <c r="BO152" i="26"/>
  <c r="BN152" i="26"/>
  <c r="BM152" i="26"/>
  <c r="BL152" i="26"/>
  <c r="BK152" i="26"/>
  <c r="BJ152" i="26"/>
  <c r="BI164" i="26"/>
  <c r="BP164" i="26"/>
  <c r="BO164" i="26"/>
  <c r="BN164" i="26"/>
  <c r="BM164" i="26"/>
  <c r="BL164" i="26"/>
  <c r="BK164" i="26"/>
  <c r="BJ164" i="26"/>
  <c r="BI187" i="26"/>
  <c r="BP187" i="26"/>
  <c r="BO187" i="26"/>
  <c r="BN187" i="26"/>
  <c r="BM187" i="26"/>
  <c r="BL187" i="26"/>
  <c r="BK187" i="26"/>
  <c r="BJ187" i="26"/>
  <c r="BI166" i="26"/>
  <c r="BP166" i="26"/>
  <c r="BO166" i="26"/>
  <c r="BN166" i="26"/>
  <c r="BM166" i="26"/>
  <c r="BL166" i="26"/>
  <c r="BK166" i="26"/>
  <c r="BJ166" i="26"/>
  <c r="BI29" i="26"/>
  <c r="BP29" i="26"/>
  <c r="BO29" i="26"/>
  <c r="BN29" i="26"/>
  <c r="BM29" i="26"/>
  <c r="BL29" i="26"/>
  <c r="BK29" i="26"/>
  <c r="BJ29" i="26"/>
  <c r="BI113" i="26"/>
  <c r="BP113" i="26"/>
  <c r="BO113" i="26"/>
  <c r="BN113" i="26"/>
  <c r="BM113" i="26"/>
  <c r="BL113" i="26"/>
  <c r="BK113" i="26"/>
  <c r="BJ113" i="26"/>
  <c r="BI144" i="26"/>
  <c r="BP144" i="26"/>
  <c r="BO144" i="26"/>
  <c r="BN144" i="26"/>
  <c r="BM144" i="26"/>
  <c r="BL144" i="26"/>
  <c r="BK144" i="26"/>
  <c r="BJ144" i="26"/>
  <c r="BI98" i="26"/>
  <c r="BP98" i="26"/>
  <c r="BO98" i="26"/>
  <c r="BN98" i="26"/>
  <c r="BM98" i="26"/>
  <c r="BL98" i="26"/>
  <c r="BK98" i="26"/>
  <c r="BJ98" i="26"/>
  <c r="BI130" i="26"/>
  <c r="BP130" i="26"/>
  <c r="BO130" i="26"/>
  <c r="BN130" i="26"/>
  <c r="BM130" i="26"/>
  <c r="BL130" i="26"/>
  <c r="BK130" i="26"/>
  <c r="BJ130" i="26"/>
  <c r="BI63" i="26"/>
  <c r="BP63" i="26"/>
  <c r="BO63" i="26"/>
  <c r="BN63" i="26"/>
  <c r="BM63" i="26"/>
  <c r="BL63" i="26"/>
  <c r="BK63" i="26"/>
  <c r="BJ63" i="26"/>
  <c r="BI41" i="26"/>
  <c r="BP41" i="26"/>
  <c r="BO41" i="26"/>
  <c r="BN41" i="26"/>
  <c r="BM41" i="26"/>
  <c r="BL41" i="26"/>
  <c r="BK41" i="26"/>
  <c r="BJ41" i="26"/>
  <c r="BI141" i="26"/>
  <c r="BP141" i="26"/>
  <c r="BO141" i="26"/>
  <c r="BN141" i="26"/>
  <c r="BM141" i="26"/>
  <c r="BL141" i="26"/>
  <c r="BK141" i="26"/>
  <c r="BJ141" i="26"/>
  <c r="BI100" i="26"/>
  <c r="BP100" i="26"/>
  <c r="BO100" i="26"/>
  <c r="BN100" i="26"/>
  <c r="BM100" i="26"/>
  <c r="BL100" i="26"/>
  <c r="BK100" i="26"/>
  <c r="BJ100" i="26"/>
  <c r="BI89" i="26"/>
  <c r="BP89" i="26"/>
  <c r="BO89" i="26"/>
  <c r="BN89" i="26"/>
  <c r="BM89" i="26"/>
  <c r="BL89" i="26"/>
  <c r="BK89" i="26"/>
  <c r="BJ89" i="26"/>
  <c r="BI24" i="26"/>
  <c r="BP24" i="26"/>
  <c r="BO24" i="26"/>
  <c r="BN24" i="26"/>
  <c r="BM24" i="26"/>
  <c r="BL24" i="26"/>
  <c r="BK24" i="26"/>
  <c r="BJ24" i="26"/>
  <c r="BI61" i="26"/>
  <c r="BP61" i="26"/>
  <c r="BO61" i="26"/>
  <c r="BN61" i="26"/>
  <c r="BM61" i="26"/>
  <c r="BL61" i="26"/>
  <c r="BK61" i="26"/>
  <c r="BJ61" i="26"/>
  <c r="BI120" i="26"/>
  <c r="BP120" i="26"/>
  <c r="BO120" i="26"/>
  <c r="BN120" i="26"/>
  <c r="BM120" i="26"/>
  <c r="BL120" i="26"/>
  <c r="BK120" i="26"/>
  <c r="BJ120" i="26"/>
  <c r="BI194" i="26"/>
  <c r="BP194" i="26"/>
  <c r="BO194" i="26"/>
  <c r="BN194" i="26"/>
  <c r="BM194" i="26"/>
  <c r="BL194" i="26"/>
  <c r="BK194" i="26"/>
  <c r="BJ194" i="26"/>
  <c r="BI25" i="26"/>
  <c r="BP25" i="26"/>
  <c r="BO25" i="26"/>
  <c r="BN25" i="26"/>
  <c r="BM25" i="26"/>
  <c r="BL25" i="26"/>
  <c r="BK25" i="26"/>
  <c r="BJ25" i="26"/>
  <c r="BI191" i="26"/>
  <c r="BP191" i="26"/>
  <c r="BO191" i="26"/>
  <c r="BN191" i="26"/>
  <c r="BM191" i="26"/>
  <c r="BL191" i="26"/>
  <c r="BK191" i="26"/>
  <c r="BJ191" i="26"/>
  <c r="BI212" i="26"/>
  <c r="BP212" i="26"/>
  <c r="BO212" i="26"/>
  <c r="BN212" i="26"/>
  <c r="BM212" i="26"/>
  <c r="BL212" i="26"/>
  <c r="BK212" i="26"/>
  <c r="BJ212" i="26"/>
  <c r="BI50" i="26"/>
  <c r="BP50" i="26"/>
  <c r="BO50" i="26"/>
  <c r="BN50" i="26"/>
  <c r="BM50" i="26"/>
  <c r="BL50" i="26"/>
  <c r="BK50" i="26"/>
  <c r="BJ50" i="26"/>
  <c r="BI121" i="26"/>
  <c r="BP121" i="26"/>
  <c r="BO121" i="26"/>
  <c r="BN121" i="26"/>
  <c r="BM121" i="26"/>
  <c r="BL121" i="26"/>
  <c r="BK121" i="26"/>
  <c r="BJ121" i="26"/>
  <c r="BI8" i="26"/>
  <c r="BP8" i="26"/>
  <c r="BO8" i="26"/>
  <c r="BN8" i="26"/>
  <c r="BM8" i="26"/>
  <c r="BL8" i="26"/>
  <c r="BK8" i="26"/>
  <c r="BJ8" i="26"/>
  <c r="BI67" i="26"/>
  <c r="BP67" i="26"/>
  <c r="BO67" i="26"/>
  <c r="BN67" i="26"/>
  <c r="BM67" i="26"/>
  <c r="BL67" i="26"/>
  <c r="BK67" i="26"/>
  <c r="BJ67" i="26"/>
  <c r="BI183" i="26"/>
  <c r="BP183" i="26"/>
  <c r="BO183" i="26"/>
  <c r="BN183" i="26"/>
  <c r="BM183" i="26"/>
  <c r="BL183" i="26"/>
  <c r="BK183" i="26"/>
  <c r="BJ183" i="26"/>
  <c r="BI72" i="26"/>
  <c r="BP72" i="26"/>
  <c r="BO72" i="26"/>
  <c r="BN72" i="26"/>
  <c r="BM72" i="26"/>
  <c r="BL72" i="26"/>
  <c r="BK72" i="26"/>
  <c r="BJ72" i="26"/>
  <c r="BI73" i="26"/>
  <c r="BP73" i="26"/>
  <c r="BO73" i="26"/>
  <c r="BN73" i="26"/>
  <c r="BM73" i="26"/>
  <c r="BL73" i="26"/>
  <c r="BK73" i="26"/>
  <c r="BJ73" i="26"/>
  <c r="BI158" i="26"/>
  <c r="BP158" i="26"/>
  <c r="BO158" i="26"/>
  <c r="BN158" i="26"/>
  <c r="BM158" i="26"/>
  <c r="BL158" i="26"/>
  <c r="BK158" i="26"/>
  <c r="BJ158" i="26"/>
  <c r="BI168" i="26"/>
  <c r="BP168" i="26"/>
  <c r="BO168" i="26"/>
  <c r="BN168" i="26"/>
  <c r="BM168" i="26"/>
  <c r="BL168" i="26"/>
  <c r="BK168" i="26"/>
  <c r="BJ168" i="26"/>
  <c r="BI99" i="26"/>
  <c r="BP99" i="26"/>
  <c r="BO99" i="26"/>
  <c r="BN99" i="26"/>
  <c r="BM99" i="26"/>
  <c r="BL99" i="26"/>
  <c r="BK99" i="26"/>
  <c r="BJ99" i="26"/>
  <c r="BI54" i="26"/>
  <c r="BP54" i="26"/>
  <c r="BO54" i="26"/>
  <c r="BN54" i="26"/>
  <c r="BM54" i="26"/>
  <c r="BL54" i="26"/>
  <c r="BK54" i="26"/>
  <c r="BJ54" i="26"/>
  <c r="BI48" i="26"/>
  <c r="BP48" i="26"/>
  <c r="BO48" i="26"/>
  <c r="BN48" i="26"/>
  <c r="BM48" i="26"/>
  <c r="BL48" i="26"/>
  <c r="BK48" i="26"/>
  <c r="BJ48" i="26"/>
  <c r="BI84" i="26"/>
  <c r="BP84" i="26"/>
  <c r="BO84" i="26"/>
  <c r="BN84" i="26"/>
  <c r="BM84" i="26"/>
  <c r="BL84" i="26"/>
  <c r="BK84" i="26"/>
  <c r="BJ84" i="26"/>
  <c r="BI88" i="26"/>
  <c r="BP88" i="26"/>
  <c r="BO88" i="26"/>
  <c r="BN88" i="26"/>
  <c r="BM88" i="26"/>
  <c r="BL88" i="26"/>
  <c r="BK88" i="26"/>
  <c r="BJ88" i="26"/>
  <c r="BI108" i="26"/>
  <c r="BP108" i="26"/>
  <c r="BO108" i="26"/>
  <c r="BN108" i="26"/>
  <c r="BM108" i="26"/>
  <c r="BL108" i="26"/>
  <c r="BK108" i="26"/>
  <c r="BJ108" i="26"/>
  <c r="BI172" i="26"/>
  <c r="BP172" i="26"/>
  <c r="BO172" i="26"/>
  <c r="BN172" i="26"/>
  <c r="BM172" i="26"/>
  <c r="BL172" i="26"/>
  <c r="BK172" i="26"/>
  <c r="BJ172" i="26"/>
  <c r="BI171" i="26"/>
  <c r="BQ171" i="26"/>
  <c r="BP171" i="26"/>
  <c r="BO171" i="26"/>
  <c r="BN171" i="26"/>
  <c r="BM171" i="26"/>
  <c r="BL171" i="26"/>
  <c r="BK171" i="26"/>
  <c r="BJ171" i="26"/>
  <c r="BI206" i="26"/>
  <c r="BP206" i="26"/>
  <c r="BO206" i="26"/>
  <c r="BN206" i="26"/>
  <c r="BM206" i="26"/>
  <c r="BL206" i="26"/>
  <c r="BK206" i="26"/>
  <c r="BJ206" i="26"/>
  <c r="BI58" i="26"/>
  <c r="BP58" i="26"/>
  <c r="BO58" i="26"/>
  <c r="BN58" i="26"/>
  <c r="BM58" i="26"/>
  <c r="BL58" i="26"/>
  <c r="BK58" i="26"/>
  <c r="BJ58" i="26"/>
  <c r="BI109" i="26"/>
  <c r="BP109" i="26"/>
  <c r="BO109" i="26"/>
  <c r="BN109" i="26"/>
  <c r="BM109" i="26"/>
  <c r="BL109" i="26"/>
  <c r="BK109" i="26"/>
  <c r="BJ109" i="26"/>
  <c r="BI96" i="26"/>
  <c r="BP96" i="26"/>
  <c r="BO96" i="26"/>
  <c r="BN96" i="26"/>
  <c r="BM96" i="26"/>
  <c r="BL96" i="26"/>
  <c r="BK96" i="26"/>
  <c r="BJ96" i="26"/>
  <c r="BI186" i="26"/>
  <c r="BP186" i="26"/>
  <c r="BO186" i="26"/>
  <c r="BN186" i="26"/>
  <c r="BM186" i="26"/>
  <c r="BL186" i="26"/>
  <c r="BK186" i="26"/>
  <c r="BJ186" i="26"/>
  <c r="BI175" i="26"/>
  <c r="BP175" i="26"/>
  <c r="BO175" i="26"/>
  <c r="BN175" i="26"/>
  <c r="BM175" i="26"/>
  <c r="BL175" i="26"/>
  <c r="BK175" i="26"/>
  <c r="BJ175" i="26"/>
  <c r="BI200" i="26"/>
  <c r="BP200" i="26"/>
  <c r="BO200" i="26"/>
  <c r="BN200" i="26"/>
  <c r="BM200" i="26"/>
  <c r="BL200" i="26"/>
  <c r="BK200" i="26"/>
  <c r="BJ200" i="26"/>
  <c r="BI114" i="26"/>
  <c r="BP114" i="26"/>
  <c r="BO114" i="26"/>
  <c r="BN114" i="26"/>
  <c r="BM114" i="26"/>
  <c r="BL114" i="26"/>
  <c r="BK114" i="26"/>
  <c r="BJ114" i="26"/>
  <c r="BI160" i="26"/>
  <c r="BP160" i="26"/>
  <c r="BO160" i="26"/>
  <c r="BN160" i="26"/>
  <c r="BM160" i="26"/>
  <c r="BL160" i="26"/>
  <c r="BK160" i="26"/>
  <c r="BJ160" i="26"/>
  <c r="BI133" i="26"/>
  <c r="BP133" i="26"/>
  <c r="BO133" i="26"/>
  <c r="BN133" i="26"/>
  <c r="BM133" i="26"/>
  <c r="BL133" i="26"/>
  <c r="BK133" i="26"/>
  <c r="BJ133" i="26"/>
  <c r="BI46" i="26"/>
  <c r="BP46" i="26"/>
  <c r="BO46" i="26"/>
  <c r="BN46" i="26"/>
  <c r="BM46" i="26"/>
  <c r="BL46" i="26"/>
  <c r="BK46" i="26"/>
  <c r="BJ46" i="26"/>
  <c r="BI135" i="26"/>
  <c r="BP135" i="26"/>
  <c r="BO135" i="26"/>
  <c r="BN135" i="26"/>
  <c r="BM135" i="26"/>
  <c r="BL135" i="26"/>
  <c r="BK135" i="26"/>
  <c r="BJ135" i="26"/>
  <c r="BI28" i="26"/>
  <c r="BP28" i="26"/>
  <c r="BO28" i="26"/>
  <c r="BN28" i="26"/>
  <c r="BM28" i="26"/>
  <c r="BL28" i="26"/>
  <c r="BK28" i="26"/>
  <c r="BJ28" i="26"/>
  <c r="BI70" i="26"/>
  <c r="BP70" i="26"/>
  <c r="BO70" i="26"/>
  <c r="BN70" i="26"/>
  <c r="BM70" i="26"/>
  <c r="BL70" i="26"/>
  <c r="BK70" i="26"/>
  <c r="BJ70" i="26"/>
  <c r="BI157" i="26"/>
  <c r="BP157" i="26"/>
  <c r="BO157" i="26"/>
  <c r="BN157" i="26"/>
  <c r="BM157" i="26"/>
  <c r="BL157" i="26"/>
  <c r="BK157" i="26"/>
  <c r="BJ157" i="26"/>
  <c r="BI155" i="26"/>
  <c r="BP155" i="26"/>
  <c r="BO155" i="26"/>
  <c r="BN155" i="26"/>
  <c r="BM155" i="26"/>
  <c r="BL155" i="26"/>
  <c r="BK155" i="26"/>
  <c r="BJ155" i="26"/>
  <c r="BI13" i="26"/>
  <c r="BP13" i="26"/>
  <c r="BO13" i="26"/>
  <c r="BN13" i="26"/>
  <c r="BM13" i="26"/>
  <c r="BL13" i="26"/>
  <c r="BK13" i="26"/>
  <c r="BJ13" i="26"/>
  <c r="BI165" i="26"/>
  <c r="BP165" i="26"/>
  <c r="BO165" i="26"/>
  <c r="BN165" i="26"/>
  <c r="BM165" i="26"/>
  <c r="BL165" i="26"/>
  <c r="BK165" i="26"/>
  <c r="BJ165" i="26"/>
  <c r="BI36" i="26"/>
  <c r="BP36" i="26"/>
  <c r="BO36" i="26"/>
  <c r="BN36" i="26"/>
  <c r="BM36" i="26"/>
  <c r="BL36" i="26"/>
  <c r="BK36" i="26"/>
  <c r="BJ36" i="26"/>
  <c r="BI203" i="26"/>
  <c r="BP203" i="26"/>
  <c r="BO203" i="26"/>
  <c r="BN203" i="26"/>
  <c r="BM203" i="26"/>
  <c r="BL203" i="26"/>
  <c r="BK203" i="26"/>
  <c r="BJ203" i="26"/>
  <c r="BI190" i="26"/>
  <c r="BP190" i="26"/>
  <c r="BO190" i="26"/>
  <c r="BN190" i="26"/>
  <c r="BM190" i="26"/>
  <c r="BL190" i="26"/>
  <c r="BK190" i="26"/>
  <c r="BJ190" i="26"/>
  <c r="BI80" i="26"/>
  <c r="BP80" i="26"/>
  <c r="BO80" i="26"/>
  <c r="BN80" i="26"/>
  <c r="BM80" i="26"/>
  <c r="BL80" i="26"/>
  <c r="BK80" i="26"/>
  <c r="BJ80" i="26"/>
  <c r="BI14" i="26"/>
  <c r="BQ14" i="26"/>
  <c r="BP14" i="26"/>
  <c r="BO14" i="26"/>
  <c r="BN14" i="26"/>
  <c r="BM14" i="26"/>
  <c r="BL14" i="26"/>
  <c r="BK14" i="26"/>
  <c r="BJ14" i="26"/>
  <c r="BI210" i="26"/>
  <c r="BP210" i="26"/>
  <c r="BO210" i="26"/>
  <c r="BN210" i="26"/>
  <c r="BM210" i="26"/>
  <c r="BL210" i="26"/>
  <c r="BK210" i="26"/>
  <c r="BJ210" i="26"/>
  <c r="BI197" i="26"/>
  <c r="BP197" i="26"/>
  <c r="BO197" i="26"/>
  <c r="BN197" i="26"/>
  <c r="BM197" i="26"/>
  <c r="BL197" i="26"/>
  <c r="BK197" i="26"/>
  <c r="BJ197" i="26"/>
  <c r="BI159" i="26"/>
  <c r="BP159" i="26"/>
  <c r="BO159" i="26"/>
  <c r="BN159" i="26"/>
  <c r="BM159" i="26"/>
  <c r="BL159" i="26"/>
  <c r="BK159" i="26"/>
  <c r="BJ159" i="26"/>
  <c r="BI202" i="26"/>
  <c r="BP202" i="26"/>
  <c r="BO202" i="26"/>
  <c r="BN202" i="26"/>
  <c r="BM202" i="26"/>
  <c r="BL202" i="26"/>
  <c r="BK202" i="26"/>
  <c r="BJ202" i="26"/>
  <c r="BI91" i="26"/>
  <c r="BP91" i="26"/>
  <c r="BO91" i="26"/>
  <c r="BN91" i="26"/>
  <c r="BM91" i="26"/>
  <c r="BL91" i="26"/>
  <c r="BK91" i="26"/>
  <c r="BJ91" i="26"/>
  <c r="BI148" i="26"/>
  <c r="BP148" i="26"/>
  <c r="BO148" i="26"/>
  <c r="BN148" i="26"/>
  <c r="BM148" i="26"/>
  <c r="BL148" i="26"/>
  <c r="BK148" i="26"/>
  <c r="BJ148" i="26"/>
  <c r="BI92" i="26"/>
  <c r="BP92" i="26"/>
  <c r="BO92" i="26"/>
  <c r="BN92" i="26"/>
  <c r="BM92" i="26"/>
  <c r="BL92" i="26"/>
  <c r="BK92" i="26"/>
  <c r="BJ92" i="26"/>
  <c r="BI125" i="26"/>
  <c r="BP125" i="26"/>
  <c r="BO125" i="26"/>
  <c r="BN125" i="26"/>
  <c r="BM125" i="26"/>
  <c r="BL125" i="26"/>
  <c r="BK125" i="26"/>
  <c r="BJ125" i="26"/>
  <c r="BI147" i="26"/>
  <c r="BP147" i="26"/>
  <c r="BO147" i="26"/>
  <c r="BN147" i="26"/>
  <c r="BM147" i="26"/>
  <c r="BL147" i="26"/>
  <c r="BK147" i="26"/>
  <c r="BJ147" i="26"/>
  <c r="BI79" i="26"/>
  <c r="BP79" i="26"/>
  <c r="BO79" i="26"/>
  <c r="BN79" i="26"/>
  <c r="BM79" i="26"/>
  <c r="BL79" i="26"/>
  <c r="BK79" i="26"/>
  <c r="BJ79" i="26"/>
  <c r="BK60" i="27"/>
  <c r="BL60" i="27"/>
  <c r="BM60" i="27"/>
  <c r="BN60" i="27"/>
  <c r="BO60" i="27"/>
  <c r="BP60" i="27"/>
  <c r="BK247" i="27"/>
  <c r="BL247" i="27"/>
  <c r="BM247" i="27"/>
  <c r="BN247" i="27"/>
  <c r="BO247" i="27"/>
  <c r="BP247" i="27"/>
  <c r="BK46" i="27"/>
  <c r="BL46" i="27"/>
  <c r="BM46" i="27"/>
  <c r="BN46" i="27"/>
  <c r="BO46" i="27"/>
  <c r="BP46" i="27"/>
  <c r="BK42" i="27"/>
  <c r="BL42" i="27"/>
  <c r="BM42" i="27"/>
  <c r="BN42" i="27"/>
  <c r="BO42" i="27"/>
  <c r="BP42" i="27"/>
  <c r="BK53" i="27"/>
  <c r="BL53" i="27"/>
  <c r="BM53" i="27"/>
  <c r="BN53" i="27"/>
  <c r="BO53" i="27"/>
  <c r="BP53" i="27"/>
  <c r="BK119" i="27"/>
  <c r="BL119" i="27"/>
  <c r="BM119" i="27"/>
  <c r="BN119" i="27"/>
  <c r="BO119" i="27"/>
  <c r="BP119" i="27"/>
  <c r="BK206" i="27"/>
  <c r="BL206" i="27"/>
  <c r="BM206" i="27"/>
  <c r="BN206" i="27"/>
  <c r="BO206" i="27"/>
  <c r="BP206" i="27"/>
  <c r="BK80" i="27"/>
  <c r="BL80" i="27"/>
  <c r="BM80" i="27"/>
  <c r="BN80" i="27"/>
  <c r="BO80" i="27"/>
  <c r="BP80" i="27"/>
  <c r="BK102" i="27"/>
  <c r="BL102" i="27"/>
  <c r="BM102" i="27"/>
  <c r="BN102" i="27"/>
  <c r="BO102" i="27"/>
  <c r="BP102" i="27"/>
  <c r="BK93" i="27"/>
  <c r="BL93" i="27"/>
  <c r="BM93" i="27"/>
  <c r="BN93" i="27"/>
  <c r="BO93" i="27"/>
  <c r="BP93" i="27"/>
  <c r="BK249" i="27"/>
  <c r="BL249" i="27"/>
  <c r="BM249" i="27"/>
  <c r="BN249" i="27"/>
  <c r="BO249" i="27"/>
  <c r="BP249" i="27"/>
  <c r="BK207" i="27"/>
  <c r="BL207" i="27"/>
  <c r="BM207" i="27"/>
  <c r="BN207" i="27"/>
  <c r="BO207" i="27"/>
  <c r="BP207" i="27"/>
  <c r="BK143" i="27"/>
  <c r="BL143" i="27"/>
  <c r="BM143" i="27"/>
  <c r="BN143" i="27"/>
  <c r="BO143" i="27"/>
  <c r="BP143" i="27"/>
  <c r="BK95" i="27"/>
  <c r="BL95" i="27"/>
  <c r="BM95" i="27"/>
  <c r="BN95" i="27"/>
  <c r="BO95" i="27"/>
  <c r="BP95" i="27"/>
  <c r="BK230" i="27"/>
  <c r="BL230" i="27"/>
  <c r="BM230" i="27"/>
  <c r="BN230" i="27"/>
  <c r="BO230" i="27"/>
  <c r="BP230" i="27"/>
  <c r="BK209" i="27"/>
  <c r="BL209" i="27"/>
  <c r="BM209" i="27"/>
  <c r="BN209" i="27"/>
  <c r="BO209" i="27"/>
  <c r="BP209" i="27"/>
  <c r="BK246" i="27"/>
  <c r="BL246" i="27"/>
  <c r="BM246" i="27"/>
  <c r="BN246" i="27"/>
  <c r="BO246" i="27"/>
  <c r="BP246" i="27"/>
  <c r="BK57" i="27"/>
  <c r="BL57" i="27"/>
  <c r="BM57" i="27"/>
  <c r="BN57" i="27"/>
  <c r="BO57" i="27"/>
  <c r="BP57" i="27"/>
  <c r="BK21" i="27"/>
  <c r="BL21" i="27"/>
  <c r="BM21" i="27"/>
  <c r="BN21" i="27"/>
  <c r="BO21" i="27"/>
  <c r="BP21" i="27"/>
  <c r="BK229" i="27"/>
  <c r="BL229" i="27"/>
  <c r="BM229" i="27"/>
  <c r="BN229" i="27"/>
  <c r="BO229" i="27"/>
  <c r="BP229" i="27"/>
  <c r="BK255" i="27"/>
  <c r="BL255" i="27"/>
  <c r="BM255" i="27"/>
  <c r="BN255" i="27"/>
  <c r="BO255" i="27"/>
  <c r="BP255" i="27"/>
  <c r="BK17" i="27"/>
  <c r="BL17" i="27"/>
  <c r="BM17" i="27"/>
  <c r="BN17" i="27"/>
  <c r="BO17" i="27"/>
  <c r="BP17" i="27"/>
  <c r="BK16" i="27"/>
  <c r="BL16" i="27"/>
  <c r="BM16" i="27"/>
  <c r="BN16" i="27"/>
  <c r="BO16" i="27"/>
  <c r="BP16" i="27"/>
  <c r="BK195" i="27"/>
  <c r="BL195" i="27"/>
  <c r="BM195" i="27"/>
  <c r="BN195" i="27"/>
  <c r="BO195" i="27"/>
  <c r="BP195" i="27"/>
  <c r="BK160" i="27"/>
  <c r="BL160" i="27"/>
  <c r="BM160" i="27"/>
  <c r="BN160" i="27"/>
  <c r="BO160" i="27"/>
  <c r="BP160" i="27"/>
  <c r="BK216" i="27"/>
  <c r="BL216" i="27"/>
  <c r="BM216" i="27"/>
  <c r="BN216" i="27"/>
  <c r="BO216" i="27"/>
  <c r="BP216" i="27"/>
  <c r="BK220" i="27"/>
  <c r="BL220" i="27"/>
  <c r="BM220" i="27"/>
  <c r="BN220" i="27"/>
  <c r="BO220" i="27"/>
  <c r="BP220" i="27"/>
  <c r="BK37" i="27"/>
  <c r="BL37" i="27"/>
  <c r="BM37" i="27"/>
  <c r="BN37" i="27"/>
  <c r="BO37" i="27"/>
  <c r="BP37" i="27"/>
  <c r="BK32" i="27"/>
  <c r="BL32" i="27"/>
  <c r="BM32" i="27"/>
  <c r="BN32" i="27"/>
  <c r="BO32" i="27"/>
  <c r="BP32" i="27"/>
  <c r="BK75" i="27"/>
  <c r="BL75" i="27"/>
  <c r="BM75" i="27"/>
  <c r="BN75" i="27"/>
  <c r="BO75" i="27"/>
  <c r="BP75" i="27"/>
  <c r="BK35" i="27"/>
  <c r="BL35" i="27"/>
  <c r="BM35" i="27"/>
  <c r="BN35" i="27"/>
  <c r="BO35" i="27"/>
  <c r="BP35" i="27"/>
  <c r="BK253" i="27"/>
  <c r="BL253" i="27"/>
  <c r="BM253" i="27"/>
  <c r="BN253" i="27"/>
  <c r="BO253" i="27"/>
  <c r="BP253" i="27"/>
  <c r="BK82" i="27"/>
  <c r="BL82" i="27"/>
  <c r="BM82" i="27"/>
  <c r="BN82" i="27"/>
  <c r="BO82" i="27"/>
  <c r="BP82" i="27"/>
  <c r="BK170" i="27"/>
  <c r="BL170" i="27"/>
  <c r="BM170" i="27"/>
  <c r="BN170" i="27"/>
  <c r="BO170" i="27"/>
  <c r="BP170" i="27"/>
  <c r="BK70" i="27"/>
  <c r="BL70" i="27"/>
  <c r="BM70" i="27"/>
  <c r="BN70" i="27"/>
  <c r="BO70" i="27"/>
  <c r="BP70" i="27"/>
  <c r="BK100" i="27"/>
  <c r="BL100" i="27"/>
  <c r="BM100" i="27"/>
  <c r="BN100" i="27"/>
  <c r="BO100" i="27"/>
  <c r="BP100" i="27"/>
  <c r="BK152" i="27"/>
  <c r="BL152" i="27"/>
  <c r="BM152" i="27"/>
  <c r="BN152" i="27"/>
  <c r="BO152" i="27"/>
  <c r="BP152" i="27"/>
  <c r="BK51" i="27"/>
  <c r="BL51" i="27"/>
  <c r="BM51" i="27"/>
  <c r="BN51" i="27"/>
  <c r="BO51" i="27"/>
  <c r="BP51" i="27"/>
  <c r="BK101" i="27"/>
  <c r="BL101" i="27"/>
  <c r="BM101" i="27"/>
  <c r="BN101" i="27"/>
  <c r="BO101" i="27"/>
  <c r="BP101" i="27"/>
  <c r="BK61" i="27"/>
  <c r="BL61" i="27"/>
  <c r="BM61" i="27"/>
  <c r="BN61" i="27"/>
  <c r="BO61" i="27"/>
  <c r="BP61" i="27"/>
  <c r="BK163" i="27"/>
  <c r="BL163" i="27"/>
  <c r="BM163" i="27"/>
  <c r="BN163" i="27"/>
  <c r="BO163" i="27"/>
  <c r="BP163" i="27"/>
  <c r="BK36" i="27"/>
  <c r="BL36" i="27"/>
  <c r="BM36" i="27"/>
  <c r="BN36" i="27"/>
  <c r="BO36" i="27"/>
  <c r="BP36" i="27"/>
  <c r="BK33" i="27"/>
  <c r="BL33" i="27"/>
  <c r="BM33" i="27"/>
  <c r="BN33" i="27"/>
  <c r="BO33" i="27"/>
  <c r="BP33" i="27"/>
  <c r="BK202" i="27"/>
  <c r="BL202" i="27"/>
  <c r="BM202" i="27"/>
  <c r="BN202" i="27"/>
  <c r="BO202" i="27"/>
  <c r="BP202" i="27"/>
  <c r="BK169" i="27"/>
  <c r="BL169" i="27"/>
  <c r="BM169" i="27"/>
  <c r="BN169" i="27"/>
  <c r="BO169" i="27"/>
  <c r="BP169" i="27"/>
  <c r="BK241" i="27"/>
  <c r="BL241" i="27"/>
  <c r="BM241" i="27"/>
  <c r="BN241" i="27"/>
  <c r="BO241" i="27"/>
  <c r="BP241" i="27"/>
  <c r="BK114" i="27"/>
  <c r="BL114" i="27"/>
  <c r="BM114" i="27"/>
  <c r="BN114" i="27"/>
  <c r="BO114" i="27"/>
  <c r="BP114" i="27"/>
  <c r="BK94" i="27"/>
  <c r="BL94" i="27"/>
  <c r="BM94" i="27"/>
  <c r="BN94" i="27"/>
  <c r="BO94" i="27"/>
  <c r="BP94" i="27"/>
  <c r="BK204" i="27"/>
  <c r="BL204" i="27"/>
  <c r="BM204" i="27"/>
  <c r="BN204" i="27"/>
  <c r="BO204" i="27"/>
  <c r="BP204" i="27"/>
  <c r="BK248" i="27"/>
  <c r="BL248" i="27"/>
  <c r="BM248" i="27"/>
  <c r="BN248" i="27"/>
  <c r="BO248" i="27"/>
  <c r="BP248" i="27"/>
  <c r="BK11" i="27"/>
  <c r="BL11" i="27"/>
  <c r="BM11" i="27"/>
  <c r="BN11" i="27"/>
  <c r="BO11" i="27"/>
  <c r="BP11" i="27"/>
  <c r="BK227" i="27"/>
  <c r="BL227" i="27"/>
  <c r="BM227" i="27"/>
  <c r="BN227" i="27"/>
  <c r="BO227" i="27"/>
  <c r="BP227" i="27"/>
  <c r="BK54" i="27"/>
  <c r="BL54" i="27"/>
  <c r="BM54" i="27"/>
  <c r="BN54" i="27"/>
  <c r="BO54" i="27"/>
  <c r="BP54" i="27"/>
  <c r="BK113" i="27"/>
  <c r="BL113" i="27"/>
  <c r="BM113" i="27"/>
  <c r="BN113" i="27"/>
  <c r="BO113" i="27"/>
  <c r="BP113" i="27"/>
  <c r="BK121" i="27"/>
  <c r="BL121" i="27"/>
  <c r="BM121" i="27"/>
  <c r="BN121" i="27"/>
  <c r="BO121" i="27"/>
  <c r="BP121" i="27"/>
  <c r="BK7" i="27"/>
  <c r="BL7" i="27"/>
  <c r="BM7" i="27"/>
  <c r="BN7" i="27"/>
  <c r="BO7" i="27"/>
  <c r="BP7" i="27"/>
  <c r="BK232" i="27"/>
  <c r="BL232" i="27"/>
  <c r="BM232" i="27"/>
  <c r="BN232" i="27"/>
  <c r="BO232" i="27"/>
  <c r="BP232" i="27"/>
  <c r="BK77" i="27"/>
  <c r="BL77" i="27"/>
  <c r="BM77" i="27"/>
  <c r="BN77" i="27"/>
  <c r="BO77" i="27"/>
  <c r="BP77" i="27"/>
  <c r="BK66" i="27"/>
  <c r="BL66" i="27"/>
  <c r="BM66" i="27"/>
  <c r="BN66" i="27"/>
  <c r="BO66" i="27"/>
  <c r="BP66" i="27"/>
  <c r="BK164" i="27"/>
  <c r="BL164" i="27"/>
  <c r="BM164" i="27"/>
  <c r="BN164" i="27"/>
  <c r="BO164" i="27"/>
  <c r="BP164" i="27"/>
  <c r="BK112" i="27"/>
  <c r="BL112" i="27"/>
  <c r="BM112" i="27"/>
  <c r="BN112" i="27"/>
  <c r="BO112" i="27"/>
  <c r="BP112" i="27"/>
  <c r="BK196" i="27"/>
  <c r="BL196" i="27"/>
  <c r="BM196" i="27"/>
  <c r="BN196" i="27"/>
  <c r="BO196" i="27"/>
  <c r="BP196" i="27"/>
  <c r="BK62" i="27"/>
  <c r="BL62" i="27"/>
  <c r="BM62" i="27"/>
  <c r="BN62" i="27"/>
  <c r="BO62" i="27"/>
  <c r="BP62" i="27"/>
  <c r="BK8" i="27"/>
  <c r="BL8" i="27"/>
  <c r="BM8" i="27"/>
  <c r="BN8" i="27"/>
  <c r="BO8" i="27"/>
  <c r="BP8" i="27"/>
  <c r="BK210" i="27"/>
  <c r="BL210" i="27"/>
  <c r="BM210" i="27"/>
  <c r="BN210" i="27"/>
  <c r="BO210" i="27"/>
  <c r="BP210" i="27"/>
  <c r="BK182" i="27"/>
  <c r="BL182" i="27"/>
  <c r="BM182" i="27"/>
  <c r="BN182" i="27"/>
  <c r="BO182" i="27"/>
  <c r="BP182" i="27"/>
  <c r="BK156" i="27"/>
  <c r="BL156" i="27"/>
  <c r="BM156" i="27"/>
  <c r="BN156" i="27"/>
  <c r="BO156" i="27"/>
  <c r="BP156" i="27"/>
  <c r="BK222" i="27"/>
  <c r="BL222" i="27"/>
  <c r="BM222" i="27"/>
  <c r="BN222" i="27"/>
  <c r="BO222" i="27"/>
  <c r="BP222" i="27"/>
  <c r="BK186" i="27"/>
  <c r="BL186" i="27"/>
  <c r="BM186" i="27"/>
  <c r="BN186" i="27"/>
  <c r="BO186" i="27"/>
  <c r="BP186" i="27"/>
  <c r="BK13" i="27"/>
  <c r="BL13" i="27"/>
  <c r="BM13" i="27"/>
  <c r="BN13" i="27"/>
  <c r="BO13" i="27"/>
  <c r="BP13" i="27"/>
  <c r="BK44" i="27"/>
  <c r="BL44" i="27"/>
  <c r="BM44" i="27"/>
  <c r="BN44" i="27"/>
  <c r="BO44" i="27"/>
  <c r="BP44" i="27"/>
  <c r="BK172" i="27"/>
  <c r="BL172" i="27"/>
  <c r="BM172" i="27"/>
  <c r="BN172" i="27"/>
  <c r="BO172" i="27"/>
  <c r="BP172" i="27"/>
  <c r="BK6" i="27"/>
  <c r="BL6" i="27"/>
  <c r="BM6" i="27"/>
  <c r="BN6" i="27"/>
  <c r="BO6" i="27"/>
  <c r="BP6" i="27"/>
  <c r="BK189" i="27"/>
  <c r="BL189" i="27"/>
  <c r="BM189" i="27"/>
  <c r="BN189" i="27"/>
  <c r="BO189" i="27"/>
  <c r="BP189" i="27"/>
  <c r="BK146" i="27"/>
  <c r="BL146" i="27"/>
  <c r="BM146" i="27"/>
  <c r="BN146" i="27"/>
  <c r="BO146" i="27"/>
  <c r="BP146" i="27"/>
  <c r="BK50" i="27"/>
  <c r="BL50" i="27"/>
  <c r="BM50" i="27"/>
  <c r="BN50" i="27"/>
  <c r="BO50" i="27"/>
  <c r="BP50" i="27"/>
  <c r="BK39" i="27"/>
  <c r="BL39" i="27"/>
  <c r="BM39" i="27"/>
  <c r="BN39" i="27"/>
  <c r="BO39" i="27"/>
  <c r="BP39" i="27"/>
  <c r="BK108" i="27"/>
  <c r="BL108" i="27"/>
  <c r="BM108" i="27"/>
  <c r="BN108" i="27"/>
  <c r="BO108" i="27"/>
  <c r="BP108" i="27"/>
  <c r="BK87" i="27"/>
  <c r="BL87" i="27"/>
  <c r="BM87" i="27"/>
  <c r="BN87" i="27"/>
  <c r="BO87" i="27"/>
  <c r="BP87" i="27"/>
  <c r="BK153" i="27"/>
  <c r="BL153" i="27"/>
  <c r="BM153" i="27"/>
  <c r="BN153" i="27"/>
  <c r="BO153" i="27"/>
  <c r="BP153" i="27"/>
  <c r="BK71" i="27"/>
  <c r="BL71" i="27"/>
  <c r="BM71" i="27"/>
  <c r="BN71" i="27"/>
  <c r="BO71" i="27"/>
  <c r="BP71" i="27"/>
  <c r="BK168" i="27"/>
  <c r="BL168" i="27"/>
  <c r="BM168" i="27"/>
  <c r="BN168" i="27"/>
  <c r="BO168" i="27"/>
  <c r="BP168" i="27"/>
  <c r="BK175" i="27"/>
  <c r="BL175" i="27"/>
  <c r="BM175" i="27"/>
  <c r="BN175" i="27"/>
  <c r="BO175" i="27"/>
  <c r="BP175" i="27"/>
  <c r="BK90" i="27"/>
  <c r="BL90" i="27"/>
  <c r="BM90" i="27"/>
  <c r="BN90" i="27"/>
  <c r="BO90" i="27"/>
  <c r="BP90" i="27"/>
  <c r="BK120" i="27"/>
  <c r="BL120" i="27"/>
  <c r="BM120" i="27"/>
  <c r="BN120" i="27"/>
  <c r="BO120" i="27"/>
  <c r="BP120" i="27"/>
  <c r="BK219" i="27"/>
  <c r="BL219" i="27"/>
  <c r="BM219" i="27"/>
  <c r="BN219" i="27"/>
  <c r="BO219" i="27"/>
  <c r="BP219" i="27"/>
  <c r="BK180" i="27"/>
  <c r="BL180" i="27"/>
  <c r="BM180" i="27"/>
  <c r="BN180" i="27"/>
  <c r="BO180" i="27"/>
  <c r="BP180" i="27"/>
  <c r="BK40" i="27"/>
  <c r="BL40" i="27"/>
  <c r="BM40" i="27"/>
  <c r="BN40" i="27"/>
  <c r="BO40" i="27"/>
  <c r="BP40" i="27"/>
  <c r="BK134" i="27"/>
  <c r="BL134" i="27"/>
  <c r="BM134" i="27"/>
  <c r="BN134" i="27"/>
  <c r="BO134" i="27"/>
  <c r="BP134" i="27"/>
  <c r="BK214" i="27"/>
  <c r="BL214" i="27"/>
  <c r="BM214" i="27"/>
  <c r="BN214" i="27"/>
  <c r="BO214" i="27"/>
  <c r="BP214" i="27"/>
  <c r="BK192" i="27"/>
  <c r="BL192" i="27"/>
  <c r="BM192" i="27"/>
  <c r="BN192" i="27"/>
  <c r="BO192" i="27"/>
  <c r="BP192" i="27"/>
  <c r="BK167" i="27"/>
  <c r="BL167" i="27"/>
  <c r="BM167" i="27"/>
  <c r="BN167" i="27"/>
  <c r="BO167" i="27"/>
  <c r="BP167" i="27"/>
  <c r="BK43" i="27"/>
  <c r="BL43" i="27"/>
  <c r="BM43" i="27"/>
  <c r="BN43" i="27"/>
  <c r="BO43" i="27"/>
  <c r="BP43" i="27"/>
  <c r="BK9" i="27"/>
  <c r="BL9" i="27"/>
  <c r="BM9" i="27"/>
  <c r="BN9" i="27"/>
  <c r="BO9" i="27"/>
  <c r="BP9" i="27"/>
  <c r="BK161" i="27"/>
  <c r="BL161" i="27"/>
  <c r="BM161" i="27"/>
  <c r="BN161" i="27"/>
  <c r="BO161" i="27"/>
  <c r="BP161" i="27"/>
  <c r="BK3" i="27"/>
  <c r="BL3" i="27"/>
  <c r="BM3" i="27"/>
  <c r="BN3" i="27"/>
  <c r="BO3" i="27"/>
  <c r="BP3" i="27"/>
  <c r="BK19" i="27"/>
  <c r="BL19" i="27"/>
  <c r="BM19" i="27"/>
  <c r="BN19" i="27"/>
  <c r="BO19" i="27"/>
  <c r="BP19" i="27"/>
  <c r="BK223" i="27"/>
  <c r="BL223" i="27"/>
  <c r="BM223" i="27"/>
  <c r="BN223" i="27"/>
  <c r="BO223" i="27"/>
  <c r="BP223" i="27"/>
  <c r="BK81" i="27"/>
  <c r="BL81" i="27"/>
  <c r="BM81" i="27"/>
  <c r="BN81" i="27"/>
  <c r="BO81" i="27"/>
  <c r="BP81" i="27"/>
  <c r="BK23" i="27"/>
  <c r="BL23" i="27"/>
  <c r="BM23" i="27"/>
  <c r="BN23" i="27"/>
  <c r="BO23" i="27"/>
  <c r="BP23" i="27"/>
  <c r="BK45" i="27"/>
  <c r="BL45" i="27"/>
  <c r="BM45" i="27"/>
  <c r="BN45" i="27"/>
  <c r="BO45" i="27"/>
  <c r="BP45" i="27"/>
  <c r="BK20" i="27"/>
  <c r="BL20" i="27"/>
  <c r="BM20" i="27"/>
  <c r="BN20" i="27"/>
  <c r="BO20" i="27"/>
  <c r="BP20" i="27"/>
  <c r="BK240" i="27"/>
  <c r="BL240" i="27"/>
  <c r="BM240" i="27"/>
  <c r="BN240" i="27"/>
  <c r="BO240" i="27"/>
  <c r="BP240" i="27"/>
  <c r="BK133" i="27"/>
  <c r="BL133" i="27"/>
  <c r="BM133" i="27"/>
  <c r="BN133" i="27"/>
  <c r="BO133" i="27"/>
  <c r="BP133" i="27"/>
  <c r="BK185" i="27"/>
  <c r="BL185" i="27"/>
  <c r="BM185" i="27"/>
  <c r="BN185" i="27"/>
  <c r="BO185" i="27"/>
  <c r="BP185" i="27"/>
  <c r="BK162" i="27"/>
  <c r="BL162" i="27"/>
  <c r="BM162" i="27"/>
  <c r="BN162" i="27"/>
  <c r="BO162" i="27"/>
  <c r="BP162" i="27"/>
  <c r="BK245" i="27"/>
  <c r="BL245" i="27"/>
  <c r="BM245" i="27"/>
  <c r="BN245" i="27"/>
  <c r="BO245" i="27"/>
  <c r="BP245" i="27"/>
  <c r="BK238" i="27"/>
  <c r="BL238" i="27"/>
  <c r="BM238" i="27"/>
  <c r="BN238" i="27"/>
  <c r="BO238" i="27"/>
  <c r="BP238" i="27"/>
  <c r="BK115" i="27"/>
  <c r="BL115" i="27"/>
  <c r="BM115" i="27"/>
  <c r="BN115" i="27"/>
  <c r="BO115" i="27"/>
  <c r="BP115" i="27"/>
  <c r="BK200" i="27"/>
  <c r="BL200" i="27"/>
  <c r="BM200" i="27"/>
  <c r="BN200" i="27"/>
  <c r="BO200" i="27"/>
  <c r="BP200" i="27"/>
  <c r="BK237" i="27"/>
  <c r="BL237" i="27"/>
  <c r="BM237" i="27"/>
  <c r="BN237" i="27"/>
  <c r="BO237" i="27"/>
  <c r="BP237" i="27"/>
  <c r="BK92" i="27"/>
  <c r="BL92" i="27"/>
  <c r="BM92" i="27"/>
  <c r="BN92" i="27"/>
  <c r="BO92" i="27"/>
  <c r="BP92" i="27"/>
  <c r="BK140" i="27"/>
  <c r="BL140" i="27"/>
  <c r="BM140" i="27"/>
  <c r="BN140" i="27"/>
  <c r="BO140" i="27"/>
  <c r="BP140" i="27"/>
  <c r="BK149" i="27"/>
  <c r="BL149" i="27"/>
  <c r="BM149" i="27"/>
  <c r="BN149" i="27"/>
  <c r="BO149" i="27"/>
  <c r="BP149" i="27"/>
  <c r="BK91" i="27"/>
  <c r="BL91" i="27"/>
  <c r="BM91" i="27"/>
  <c r="BN91" i="27"/>
  <c r="BO91" i="27"/>
  <c r="BP91" i="27"/>
  <c r="BK215" i="27"/>
  <c r="BL215" i="27"/>
  <c r="BM215" i="27"/>
  <c r="BN215" i="27"/>
  <c r="BO215" i="27"/>
  <c r="BP215" i="27"/>
  <c r="BK18" i="27"/>
  <c r="BL18" i="27"/>
  <c r="BM18" i="27"/>
  <c r="BN18" i="27"/>
  <c r="BO18" i="27"/>
  <c r="BP18" i="27"/>
  <c r="BK109" i="27"/>
  <c r="BL109" i="27"/>
  <c r="BM109" i="27"/>
  <c r="BN109" i="27"/>
  <c r="BO109" i="27"/>
  <c r="BP109" i="27"/>
  <c r="BK191" i="27"/>
  <c r="BL191" i="27"/>
  <c r="BM191" i="27"/>
  <c r="BN191" i="27"/>
  <c r="BO191" i="27"/>
  <c r="BP191" i="27"/>
  <c r="BK64" i="27"/>
  <c r="BL64" i="27"/>
  <c r="BM64" i="27"/>
  <c r="BN64" i="27"/>
  <c r="BO64" i="27"/>
  <c r="BP64" i="27"/>
  <c r="BK47" i="27"/>
  <c r="BL47" i="27"/>
  <c r="BM47" i="27"/>
  <c r="BN47" i="27"/>
  <c r="BO47" i="27"/>
  <c r="BP47" i="27"/>
  <c r="BK122" i="27"/>
  <c r="BL122" i="27"/>
  <c r="BM122" i="27"/>
  <c r="BN122" i="27"/>
  <c r="BO122" i="27"/>
  <c r="BP122" i="27"/>
  <c r="BK211" i="27"/>
  <c r="BL211" i="27"/>
  <c r="BM211" i="27"/>
  <c r="BN211" i="27"/>
  <c r="BO211" i="27"/>
  <c r="BP211" i="27"/>
  <c r="BK212" i="27"/>
  <c r="BL212" i="27"/>
  <c r="BM212" i="27"/>
  <c r="BN212" i="27"/>
  <c r="BO212" i="27"/>
  <c r="BP212" i="27"/>
  <c r="BK117" i="27"/>
  <c r="BL117" i="27"/>
  <c r="BM117" i="27"/>
  <c r="BN117" i="27"/>
  <c r="BO117" i="27"/>
  <c r="BP117" i="27"/>
  <c r="BK83" i="27"/>
  <c r="BL83" i="27"/>
  <c r="BM83" i="27"/>
  <c r="BN83" i="27"/>
  <c r="BO83" i="27"/>
  <c r="BP83" i="27"/>
  <c r="BK201" i="27"/>
  <c r="BL201" i="27"/>
  <c r="BM201" i="27"/>
  <c r="BN201" i="27"/>
  <c r="BO201" i="27"/>
  <c r="BP201" i="27"/>
  <c r="BK154" i="27"/>
  <c r="BL154" i="27"/>
  <c r="BM154" i="27"/>
  <c r="BN154" i="27"/>
  <c r="BO154" i="27"/>
  <c r="BP154" i="27"/>
  <c r="BK158" i="27"/>
  <c r="BL158" i="27"/>
  <c r="BM158" i="27"/>
  <c r="BN158" i="27"/>
  <c r="BO158" i="27"/>
  <c r="BP158" i="27"/>
  <c r="BK147" i="27"/>
  <c r="BL147" i="27"/>
  <c r="BM147" i="27"/>
  <c r="BN147" i="27"/>
  <c r="BO147" i="27"/>
  <c r="BP147" i="27"/>
  <c r="BK225" i="27"/>
  <c r="BL225" i="27"/>
  <c r="BM225" i="27"/>
  <c r="BN225" i="27"/>
  <c r="BO225" i="27"/>
  <c r="BP225" i="27"/>
  <c r="BK144" i="27"/>
  <c r="BL144" i="27"/>
  <c r="BM144" i="27"/>
  <c r="BN144" i="27"/>
  <c r="BO144" i="27"/>
  <c r="BP144" i="27"/>
  <c r="BK136" i="27"/>
  <c r="BL136" i="27"/>
  <c r="BM136" i="27"/>
  <c r="BN136" i="27"/>
  <c r="BO136" i="27"/>
  <c r="BP136" i="27"/>
  <c r="BK30" i="27"/>
  <c r="BL30" i="27"/>
  <c r="BM30" i="27"/>
  <c r="BN30" i="27"/>
  <c r="BO30" i="27"/>
  <c r="BP30" i="27"/>
  <c r="BK176" i="27"/>
  <c r="BL176" i="27"/>
  <c r="BM176" i="27"/>
  <c r="BN176" i="27"/>
  <c r="BO176" i="27"/>
  <c r="BP176" i="27"/>
  <c r="BK132" i="27"/>
  <c r="BL132" i="27"/>
  <c r="BM132" i="27"/>
  <c r="BN132" i="27"/>
  <c r="BO132" i="27"/>
  <c r="BP132" i="27"/>
  <c r="BK218" i="27"/>
  <c r="BL218" i="27"/>
  <c r="BM218" i="27"/>
  <c r="BN218" i="27"/>
  <c r="BO218" i="27"/>
  <c r="BP218" i="27"/>
  <c r="BK188" i="27"/>
  <c r="BL188" i="27"/>
  <c r="BM188" i="27"/>
  <c r="BN188" i="27"/>
  <c r="BO188" i="27"/>
  <c r="BP188" i="27"/>
  <c r="BK63" i="27"/>
  <c r="BL63" i="27"/>
  <c r="BM63" i="27"/>
  <c r="BN63" i="27"/>
  <c r="BO63" i="27"/>
  <c r="BP63" i="27"/>
  <c r="BK129" i="27"/>
  <c r="BL129" i="27"/>
  <c r="BM129" i="27"/>
  <c r="BN129" i="27"/>
  <c r="BO129" i="27"/>
  <c r="BP129" i="27"/>
  <c r="BK213" i="27"/>
  <c r="BL213" i="27"/>
  <c r="BM213" i="27"/>
  <c r="BN213" i="27"/>
  <c r="BO213" i="27"/>
  <c r="BP213" i="27"/>
  <c r="BK4" i="27"/>
  <c r="BL4" i="27"/>
  <c r="BM4" i="27"/>
  <c r="BN4" i="27"/>
  <c r="BO4" i="27"/>
  <c r="BP4" i="27"/>
  <c r="BK25" i="27"/>
  <c r="BL25" i="27"/>
  <c r="BM25" i="27"/>
  <c r="BN25" i="27"/>
  <c r="BO25" i="27"/>
  <c r="BP25" i="27"/>
  <c r="BK131" i="27"/>
  <c r="BL131" i="27"/>
  <c r="BM131" i="27"/>
  <c r="BN131" i="27"/>
  <c r="BO131" i="27"/>
  <c r="BP131" i="27"/>
  <c r="BK235" i="27"/>
  <c r="BL235" i="27"/>
  <c r="BM235" i="27"/>
  <c r="BN235" i="27"/>
  <c r="BO235" i="27"/>
  <c r="BP235" i="27"/>
  <c r="BK34" i="27"/>
  <c r="BL34" i="27"/>
  <c r="BM34" i="27"/>
  <c r="BN34" i="27"/>
  <c r="BO34" i="27"/>
  <c r="BP34" i="27"/>
  <c r="BK116" i="27"/>
  <c r="BL116" i="27"/>
  <c r="BM116" i="27"/>
  <c r="BN116" i="27"/>
  <c r="BO116" i="27"/>
  <c r="BP116" i="27"/>
  <c r="BK242" i="27"/>
  <c r="BL242" i="27"/>
  <c r="BM242" i="27"/>
  <c r="BN242" i="27"/>
  <c r="BO242" i="27"/>
  <c r="BP242" i="27"/>
  <c r="BK29" i="27"/>
  <c r="BL29" i="27"/>
  <c r="BM29" i="27"/>
  <c r="BN29" i="27"/>
  <c r="BO29" i="27"/>
  <c r="BP29" i="27"/>
  <c r="BK228" i="27"/>
  <c r="BL228" i="27"/>
  <c r="BM228" i="27"/>
  <c r="BN228" i="27"/>
  <c r="BO228" i="27"/>
  <c r="BP228" i="27"/>
  <c r="BK190" i="27"/>
  <c r="BL190" i="27"/>
  <c r="BM190" i="27"/>
  <c r="BN190" i="27"/>
  <c r="BO190" i="27"/>
  <c r="BP190" i="27"/>
  <c r="BK173" i="27"/>
  <c r="BL173" i="27"/>
  <c r="BM173" i="27"/>
  <c r="BN173" i="27"/>
  <c r="BO173" i="27"/>
  <c r="BP173" i="27"/>
  <c r="BK239" i="27"/>
  <c r="BL239" i="27"/>
  <c r="BM239" i="27"/>
  <c r="BN239" i="27"/>
  <c r="BO239" i="27"/>
  <c r="BP239" i="27"/>
  <c r="BK231" i="27"/>
  <c r="BL231" i="27"/>
  <c r="BM231" i="27"/>
  <c r="BN231" i="27"/>
  <c r="BO231" i="27"/>
  <c r="BP231" i="27"/>
  <c r="BK183" i="27"/>
  <c r="BL183" i="27"/>
  <c r="BM183" i="27"/>
  <c r="BN183" i="27"/>
  <c r="BO183" i="27"/>
  <c r="BP183" i="27"/>
  <c r="BK5" i="27"/>
  <c r="BL5" i="27"/>
  <c r="BM5" i="27"/>
  <c r="BN5" i="27"/>
  <c r="BO5" i="27"/>
  <c r="BP5" i="27"/>
  <c r="BK251" i="27"/>
  <c r="BL251" i="27"/>
  <c r="BM251" i="27"/>
  <c r="BN251" i="27"/>
  <c r="BO251" i="27"/>
  <c r="BP251" i="27"/>
  <c r="BK184" i="27"/>
  <c r="BL184" i="27"/>
  <c r="BM184" i="27"/>
  <c r="BN184" i="27"/>
  <c r="BO184" i="27"/>
  <c r="BP184" i="27"/>
  <c r="BK105" i="27"/>
  <c r="BL105" i="27"/>
  <c r="BM105" i="27"/>
  <c r="BN105" i="27"/>
  <c r="BO105" i="27"/>
  <c r="BP105" i="27"/>
  <c r="BK166" i="27"/>
  <c r="BL166" i="27"/>
  <c r="BM166" i="27"/>
  <c r="BN166" i="27"/>
  <c r="BO166" i="27"/>
  <c r="BP166" i="27"/>
  <c r="BK178" i="27"/>
  <c r="BL178" i="27"/>
  <c r="BM178" i="27"/>
  <c r="BN178" i="27"/>
  <c r="BO178" i="27"/>
  <c r="BP178" i="27"/>
  <c r="BK49" i="27"/>
  <c r="BL49" i="27"/>
  <c r="BM49" i="27"/>
  <c r="BN49" i="27"/>
  <c r="BO49" i="27"/>
  <c r="BP49" i="27"/>
  <c r="BK12" i="27"/>
  <c r="BL12" i="27"/>
  <c r="BM12" i="27"/>
  <c r="BN12" i="27"/>
  <c r="BO12" i="27"/>
  <c r="BP12" i="27"/>
  <c r="BK135" i="27"/>
  <c r="BL135" i="27"/>
  <c r="BM135" i="27"/>
  <c r="BN135" i="27"/>
  <c r="BO135" i="27"/>
  <c r="BP135" i="27"/>
  <c r="BK58" i="27"/>
  <c r="BL58" i="27"/>
  <c r="BM58" i="27"/>
  <c r="BN58" i="27"/>
  <c r="BO58" i="27"/>
  <c r="BP58" i="27"/>
  <c r="BK123" i="27"/>
  <c r="BL123" i="27"/>
  <c r="BM123" i="27"/>
  <c r="BN123" i="27"/>
  <c r="BO123" i="27"/>
  <c r="BP123" i="27"/>
  <c r="BK65" i="27"/>
  <c r="BL65" i="27"/>
  <c r="BM65" i="27"/>
  <c r="BN65" i="27"/>
  <c r="BO65" i="27"/>
  <c r="BP65" i="27"/>
  <c r="BK127" i="27"/>
  <c r="BL127" i="27"/>
  <c r="BM127" i="27"/>
  <c r="BN127" i="27"/>
  <c r="BO127" i="27"/>
  <c r="BP127" i="27"/>
  <c r="BK86" i="27"/>
  <c r="BL86" i="27"/>
  <c r="BM86" i="27"/>
  <c r="BN86" i="27"/>
  <c r="BO86" i="27"/>
  <c r="BP86" i="27"/>
  <c r="BK142" i="27"/>
  <c r="BL142" i="27"/>
  <c r="BM142" i="27"/>
  <c r="BN142" i="27"/>
  <c r="BO142" i="27"/>
  <c r="BP142" i="27"/>
  <c r="BK137" i="27"/>
  <c r="BL137" i="27"/>
  <c r="BM137" i="27"/>
  <c r="BN137" i="27"/>
  <c r="BO137" i="27"/>
  <c r="BP137" i="27"/>
  <c r="BK138" i="27"/>
  <c r="BL138" i="27"/>
  <c r="BM138" i="27"/>
  <c r="BN138" i="27"/>
  <c r="BO138" i="27"/>
  <c r="BP138" i="27"/>
  <c r="BK257" i="27"/>
  <c r="BL257" i="27"/>
  <c r="BM257" i="27"/>
  <c r="BN257" i="27"/>
  <c r="BO257" i="27"/>
  <c r="BP257" i="27"/>
  <c r="BK48" i="27"/>
  <c r="BL48" i="27"/>
  <c r="BM48" i="27"/>
  <c r="BN48" i="27"/>
  <c r="BO48" i="27"/>
  <c r="BP48" i="27"/>
  <c r="BK187" i="27"/>
  <c r="BL187" i="27"/>
  <c r="BM187" i="27"/>
  <c r="BN187" i="27"/>
  <c r="BO187" i="27"/>
  <c r="BP187" i="27"/>
  <c r="BK203" i="27"/>
  <c r="BL203" i="27"/>
  <c r="BM203" i="27"/>
  <c r="BN203" i="27"/>
  <c r="BO203" i="27"/>
  <c r="BP203" i="27"/>
  <c r="BK10" i="27"/>
  <c r="BL10" i="27"/>
  <c r="BM10" i="27"/>
  <c r="BN10" i="27"/>
  <c r="BO10" i="27"/>
  <c r="BP10" i="27"/>
  <c r="BK103" i="27"/>
  <c r="BL103" i="27"/>
  <c r="BM103" i="27"/>
  <c r="BN103" i="27"/>
  <c r="BO103" i="27"/>
  <c r="BP103" i="27"/>
  <c r="BK55" i="27"/>
  <c r="BL55" i="27"/>
  <c r="BM55" i="27"/>
  <c r="BN55" i="27"/>
  <c r="BO55" i="27"/>
  <c r="BP55" i="27"/>
  <c r="BK171" i="27"/>
  <c r="BL171" i="27"/>
  <c r="BM171" i="27"/>
  <c r="BN171" i="27"/>
  <c r="BO171" i="27"/>
  <c r="BP171" i="27"/>
  <c r="BK141" i="27"/>
  <c r="BL141" i="27"/>
  <c r="BM141" i="27"/>
  <c r="BN141" i="27"/>
  <c r="BO141" i="27"/>
  <c r="BP141" i="27"/>
  <c r="BK79" i="27"/>
  <c r="BL79" i="27"/>
  <c r="BM79" i="27"/>
  <c r="BN79" i="27"/>
  <c r="BO79" i="27"/>
  <c r="BP79" i="27"/>
  <c r="BK128" i="27"/>
  <c r="BL128" i="27"/>
  <c r="BM128" i="27"/>
  <c r="BN128" i="27"/>
  <c r="BO128" i="27"/>
  <c r="BP128" i="27"/>
  <c r="BK84" i="27"/>
  <c r="BL84" i="27"/>
  <c r="BM84" i="27"/>
  <c r="BN84" i="27"/>
  <c r="BO84" i="27"/>
  <c r="BP84" i="27"/>
  <c r="BK221" i="27"/>
  <c r="BL221" i="27"/>
  <c r="BM221" i="27"/>
  <c r="BN221" i="27"/>
  <c r="BO221" i="27"/>
  <c r="BP221" i="27"/>
  <c r="BK224" i="27"/>
  <c r="BL224" i="27"/>
  <c r="BM224" i="27"/>
  <c r="BN224" i="27"/>
  <c r="BO224" i="27"/>
  <c r="BP224" i="27"/>
  <c r="BK205" i="27"/>
  <c r="BL205" i="27"/>
  <c r="BM205" i="27"/>
  <c r="BN205" i="27"/>
  <c r="BO205" i="27"/>
  <c r="BP205" i="27"/>
  <c r="BK233" i="27"/>
  <c r="BL233" i="27"/>
  <c r="BM233" i="27"/>
  <c r="BN233" i="27"/>
  <c r="BO233" i="27"/>
  <c r="BP233" i="27"/>
  <c r="BK22" i="27"/>
  <c r="BL22" i="27"/>
  <c r="BM22" i="27"/>
  <c r="BN22" i="27"/>
  <c r="BO22" i="27"/>
  <c r="BP22" i="27"/>
  <c r="BK31" i="27"/>
  <c r="BL31" i="27"/>
  <c r="BM31" i="27"/>
  <c r="BN31" i="27"/>
  <c r="BO31" i="27"/>
  <c r="BP31" i="27"/>
  <c r="BK256" i="27"/>
  <c r="BL256" i="27"/>
  <c r="BM256" i="27"/>
  <c r="BN256" i="27"/>
  <c r="BO256" i="27"/>
  <c r="BP256" i="27"/>
  <c r="BK198" i="27"/>
  <c r="BL198" i="27"/>
  <c r="BM198" i="27"/>
  <c r="BN198" i="27"/>
  <c r="BO198" i="27"/>
  <c r="BP198" i="27"/>
  <c r="BK145" i="27"/>
  <c r="BL145" i="27"/>
  <c r="BM145" i="27"/>
  <c r="BN145" i="27"/>
  <c r="BO145" i="27"/>
  <c r="BP145" i="27"/>
  <c r="BK76" i="27"/>
  <c r="BL76" i="27"/>
  <c r="BM76" i="27"/>
  <c r="BN76" i="27"/>
  <c r="BO76" i="27"/>
  <c r="BP76" i="27"/>
  <c r="BK27" i="27"/>
  <c r="BL27" i="27"/>
  <c r="BM27" i="27"/>
  <c r="BN27" i="27"/>
  <c r="BO27" i="27"/>
  <c r="BP27" i="27"/>
  <c r="BK28" i="27"/>
  <c r="BL28" i="27"/>
  <c r="BM28" i="27"/>
  <c r="BN28" i="27"/>
  <c r="BO28" i="27"/>
  <c r="BP28" i="27"/>
  <c r="BK73" i="27"/>
  <c r="BL73" i="27"/>
  <c r="BM73" i="27"/>
  <c r="BN73" i="27"/>
  <c r="BO73" i="27"/>
  <c r="BP73" i="27"/>
  <c r="BK250" i="27"/>
  <c r="BL250" i="27"/>
  <c r="BM250" i="27"/>
  <c r="BN250" i="27"/>
  <c r="BO250" i="27"/>
  <c r="BP250" i="27"/>
  <c r="BK254" i="27"/>
  <c r="BL254" i="27"/>
  <c r="BM254" i="27"/>
  <c r="BN254" i="27"/>
  <c r="BO254" i="27"/>
  <c r="BP254" i="27"/>
  <c r="BK197" i="27"/>
  <c r="BL197" i="27"/>
  <c r="BM197" i="27"/>
  <c r="BN197" i="27"/>
  <c r="BO197" i="27"/>
  <c r="BP197" i="27"/>
  <c r="BK85" i="27"/>
  <c r="BL85" i="27"/>
  <c r="BM85" i="27"/>
  <c r="BN85" i="27"/>
  <c r="BO85" i="27"/>
  <c r="BP85" i="27"/>
  <c r="BK97" i="27"/>
  <c r="BL97" i="27"/>
  <c r="BM97" i="27"/>
  <c r="BN97" i="27"/>
  <c r="BO97" i="27"/>
  <c r="BP97" i="27"/>
  <c r="BK52" i="27"/>
  <c r="BL52" i="27"/>
  <c r="BM52" i="27"/>
  <c r="BN52" i="27"/>
  <c r="BO52" i="27"/>
  <c r="BP52" i="27"/>
  <c r="BK174" i="27"/>
  <c r="BL174" i="27"/>
  <c r="BM174" i="27"/>
  <c r="BN174" i="27"/>
  <c r="BO174" i="27"/>
  <c r="BP174" i="27"/>
  <c r="BK99" i="27"/>
  <c r="BL99" i="27"/>
  <c r="BM99" i="27"/>
  <c r="BN99" i="27"/>
  <c r="BO99" i="27"/>
  <c r="BP99" i="27"/>
  <c r="BK148" i="27"/>
  <c r="BL148" i="27"/>
  <c r="BM148" i="27"/>
  <c r="BN148" i="27"/>
  <c r="BO148" i="27"/>
  <c r="BP148" i="27"/>
  <c r="BK89" i="27"/>
  <c r="BL89" i="27"/>
  <c r="BM89" i="27"/>
  <c r="BN89" i="27"/>
  <c r="BO89" i="27"/>
  <c r="BP89" i="27"/>
  <c r="BK98" i="27"/>
  <c r="BL98" i="27"/>
  <c r="BM98" i="27"/>
  <c r="BN98" i="27"/>
  <c r="BO98" i="27"/>
  <c r="BP98" i="27"/>
  <c r="BK150" i="27"/>
  <c r="BL150" i="27"/>
  <c r="BM150" i="27"/>
  <c r="BN150" i="27"/>
  <c r="BO150" i="27"/>
  <c r="BP150" i="27"/>
  <c r="BK68" i="27"/>
  <c r="BL68" i="27"/>
  <c r="BM68" i="27"/>
  <c r="BN68" i="27"/>
  <c r="BO68" i="27"/>
  <c r="BP68" i="27"/>
  <c r="BK124" i="27"/>
  <c r="BL124" i="27"/>
  <c r="BM124" i="27"/>
  <c r="BN124" i="27"/>
  <c r="BO124" i="27"/>
  <c r="BP124" i="27"/>
  <c r="BK67" i="27"/>
  <c r="BL67" i="27"/>
  <c r="BM67" i="27"/>
  <c r="BN67" i="27"/>
  <c r="BO67" i="27"/>
  <c r="BP67" i="27"/>
  <c r="BK15" i="27"/>
  <c r="BL15" i="27"/>
  <c r="BM15" i="27"/>
  <c r="BN15" i="27"/>
  <c r="BO15" i="27"/>
  <c r="BP15" i="27"/>
  <c r="BK208" i="27"/>
  <c r="BL208" i="27"/>
  <c r="BM208" i="27"/>
  <c r="BN208" i="27"/>
  <c r="BO208" i="27"/>
  <c r="BP208" i="27"/>
  <c r="BK14" i="27"/>
  <c r="BL14" i="27"/>
  <c r="BM14" i="27"/>
  <c r="BN14" i="27"/>
  <c r="BO14" i="27"/>
  <c r="BP14" i="27"/>
  <c r="BK165" i="27"/>
  <c r="BL165" i="27"/>
  <c r="BM165" i="27"/>
  <c r="BN165" i="27"/>
  <c r="BO165" i="27"/>
  <c r="BP165" i="27"/>
  <c r="BK244" i="27"/>
  <c r="BL244" i="27"/>
  <c r="BM244" i="27"/>
  <c r="BN244" i="27"/>
  <c r="BO244" i="27"/>
  <c r="BP244" i="27"/>
  <c r="BK106" i="27"/>
  <c r="BL106" i="27"/>
  <c r="BM106" i="27"/>
  <c r="BN106" i="27"/>
  <c r="BO106" i="27"/>
  <c r="BP106" i="27"/>
  <c r="BK159" i="27"/>
  <c r="BL159" i="27"/>
  <c r="BM159" i="27"/>
  <c r="BN159" i="27"/>
  <c r="BO159" i="27"/>
  <c r="BP159" i="27"/>
  <c r="BK193" i="27"/>
  <c r="BL193" i="27"/>
  <c r="BM193" i="27"/>
  <c r="BN193" i="27"/>
  <c r="BO193" i="27"/>
  <c r="BP193" i="27"/>
  <c r="BK59" i="27"/>
  <c r="BL59" i="27"/>
  <c r="BM59" i="27"/>
  <c r="BN59" i="27"/>
  <c r="BO59" i="27"/>
  <c r="BP59" i="27"/>
  <c r="BK126" i="27"/>
  <c r="BL126" i="27"/>
  <c r="BM126" i="27"/>
  <c r="BN126" i="27"/>
  <c r="BO126" i="27"/>
  <c r="BP126" i="27"/>
  <c r="BK56" i="27"/>
  <c r="BL56" i="27"/>
  <c r="BM56" i="27"/>
  <c r="BN56" i="27"/>
  <c r="BO56" i="27"/>
  <c r="BP56" i="27"/>
  <c r="BK252" i="27"/>
  <c r="BL252" i="27"/>
  <c r="BM252" i="27"/>
  <c r="BN252" i="27"/>
  <c r="BO252" i="27"/>
  <c r="BP252" i="27"/>
  <c r="BK243" i="27"/>
  <c r="BL243" i="27"/>
  <c r="BM243" i="27"/>
  <c r="BN243" i="27"/>
  <c r="BO243" i="27"/>
  <c r="BP243" i="27"/>
  <c r="BK26" i="27"/>
  <c r="BL26" i="27"/>
  <c r="BM26" i="27"/>
  <c r="BN26" i="27"/>
  <c r="BO26" i="27"/>
  <c r="BP26" i="27"/>
  <c r="BK130" i="27"/>
  <c r="BL130" i="27"/>
  <c r="BM130" i="27"/>
  <c r="BN130" i="27"/>
  <c r="BO130" i="27"/>
  <c r="BP130" i="27"/>
  <c r="BK181" i="27"/>
  <c r="BL181" i="27"/>
  <c r="BM181" i="27"/>
  <c r="BN181" i="27"/>
  <c r="BO181" i="27"/>
  <c r="BP181" i="27"/>
  <c r="BK41" i="27"/>
  <c r="BL41" i="27"/>
  <c r="BM41" i="27"/>
  <c r="BN41" i="27"/>
  <c r="BO41" i="27"/>
  <c r="BP41" i="27"/>
  <c r="BK199" i="27"/>
  <c r="BL199" i="27"/>
  <c r="BM199" i="27"/>
  <c r="BN199" i="27"/>
  <c r="BO199" i="27"/>
  <c r="BP199" i="27"/>
  <c r="BK118" i="27"/>
  <c r="BL118" i="27"/>
  <c r="BM118" i="27"/>
  <c r="BN118" i="27"/>
  <c r="BO118" i="27"/>
  <c r="BP118" i="27"/>
  <c r="BK69" i="27"/>
  <c r="BL69" i="27"/>
  <c r="BM69" i="27"/>
  <c r="BN69" i="27"/>
  <c r="BO69" i="27"/>
  <c r="BP69" i="27"/>
  <c r="BK234" i="27"/>
  <c r="BL234" i="27"/>
  <c r="BM234" i="27"/>
  <c r="BN234" i="27"/>
  <c r="BO234" i="27"/>
  <c r="BP234" i="27"/>
  <c r="BK179" i="27"/>
  <c r="BL179" i="27"/>
  <c r="BM179" i="27"/>
  <c r="BN179" i="27"/>
  <c r="BO179" i="27"/>
  <c r="BP179" i="27"/>
  <c r="BK78" i="27"/>
  <c r="BL78" i="27"/>
  <c r="BM78" i="27"/>
  <c r="BN78" i="27"/>
  <c r="BO78" i="27"/>
  <c r="BP78" i="27"/>
  <c r="BK72" i="27"/>
  <c r="BL72" i="27"/>
  <c r="BM72" i="27"/>
  <c r="BN72" i="27"/>
  <c r="BO72" i="27"/>
  <c r="BP72" i="27"/>
  <c r="BK157" i="27"/>
  <c r="BL157" i="27"/>
  <c r="BM157" i="27"/>
  <c r="BN157" i="27"/>
  <c r="BO157" i="27"/>
  <c r="BP157" i="27"/>
  <c r="BK155" i="27"/>
  <c r="BL155" i="27"/>
  <c r="BM155" i="27"/>
  <c r="BN155" i="27"/>
  <c r="BO155" i="27"/>
  <c r="BP155" i="27"/>
  <c r="BK104" i="27"/>
  <c r="BL104" i="27"/>
  <c r="BM104" i="27"/>
  <c r="BN104" i="27"/>
  <c r="BO104" i="27"/>
  <c r="BP104" i="27"/>
  <c r="BK110" i="27"/>
  <c r="BL110" i="27"/>
  <c r="BM110" i="27"/>
  <c r="BN110" i="27"/>
  <c r="BO110" i="27"/>
  <c r="BP110" i="27"/>
  <c r="BK38" i="27"/>
  <c r="BL38" i="27"/>
  <c r="BM38" i="27"/>
  <c r="BN38" i="27"/>
  <c r="BO38" i="27"/>
  <c r="BP38" i="27"/>
  <c r="BK74" i="27"/>
  <c r="BL74" i="27"/>
  <c r="BM74" i="27"/>
  <c r="BN74" i="27"/>
  <c r="BO74" i="27"/>
  <c r="BP74" i="27"/>
  <c r="BK194" i="27"/>
  <c r="BL194" i="27"/>
  <c r="BM194" i="27"/>
  <c r="BN194" i="27"/>
  <c r="BO194" i="27"/>
  <c r="BP194" i="27"/>
  <c r="BK107" i="27"/>
  <c r="BL107" i="27"/>
  <c r="BM107" i="27"/>
  <c r="BN107" i="27"/>
  <c r="BO107" i="27"/>
  <c r="BP107" i="27"/>
  <c r="BK151" i="27"/>
  <c r="BL151" i="27"/>
  <c r="BM151" i="27"/>
  <c r="BN151" i="27"/>
  <c r="BO151" i="27"/>
  <c r="BP151" i="27"/>
  <c r="BK226" i="27"/>
  <c r="BL226" i="27"/>
  <c r="BM226" i="27"/>
  <c r="BN226" i="27"/>
  <c r="BO226" i="27"/>
  <c r="BP226" i="27"/>
  <c r="BK125" i="27"/>
  <c r="BL125" i="27"/>
  <c r="BM125" i="27"/>
  <c r="BN125" i="27"/>
  <c r="BO125" i="27"/>
  <c r="BP125" i="27"/>
  <c r="BK217" i="27"/>
  <c r="BL217" i="27"/>
  <c r="BM217" i="27"/>
  <c r="BN217" i="27"/>
  <c r="BO217" i="27"/>
  <c r="BP217" i="27"/>
  <c r="BK88" i="27"/>
  <c r="BL88" i="27"/>
  <c r="BM88" i="27"/>
  <c r="BN88" i="27"/>
  <c r="BO88" i="27"/>
  <c r="BP88" i="27"/>
  <c r="BK111" i="27"/>
  <c r="BL111" i="27"/>
  <c r="BM111" i="27"/>
  <c r="BN111" i="27"/>
  <c r="BO111" i="27"/>
  <c r="BP111" i="27"/>
  <c r="BK96" i="27"/>
  <c r="BL96" i="27"/>
  <c r="BM96" i="27"/>
  <c r="BN96" i="27"/>
  <c r="BO96" i="27"/>
  <c r="BP96" i="27"/>
  <c r="BK139" i="27"/>
  <c r="BL139" i="27"/>
  <c r="BM139" i="27"/>
  <c r="BN139" i="27"/>
  <c r="BO139" i="27"/>
  <c r="BP139" i="27"/>
  <c r="BK236" i="27"/>
  <c r="BL236" i="27"/>
  <c r="BM236" i="27"/>
  <c r="BN236" i="27"/>
  <c r="BO236" i="27"/>
  <c r="BP236" i="27"/>
  <c r="BK177" i="27"/>
  <c r="BL177" i="27"/>
  <c r="BM177" i="27"/>
  <c r="BN177" i="27"/>
  <c r="BO177" i="27"/>
  <c r="BP177" i="27"/>
  <c r="BK258" i="27"/>
  <c r="BL258" i="27"/>
  <c r="BM258" i="27"/>
  <c r="BN258" i="27"/>
  <c r="BO258" i="27"/>
  <c r="BP258" i="27"/>
  <c r="BK259" i="27"/>
  <c r="BL259" i="27"/>
  <c r="BM259" i="27"/>
  <c r="BN259" i="27"/>
  <c r="BO259" i="27"/>
  <c r="BP259" i="27"/>
  <c r="BK260" i="27"/>
  <c r="BL260" i="27"/>
  <c r="BM260" i="27"/>
  <c r="BN260" i="27"/>
  <c r="BO260" i="27"/>
  <c r="BP260" i="27"/>
  <c r="BK261" i="27"/>
  <c r="BL261" i="27"/>
  <c r="BM261" i="27"/>
  <c r="BN261" i="27"/>
  <c r="BO261" i="27"/>
  <c r="BP261" i="27"/>
  <c r="BK262" i="27"/>
  <c r="BL262" i="27"/>
  <c r="BM262" i="27"/>
  <c r="BN262" i="27"/>
  <c r="BO262" i="27"/>
  <c r="BP262" i="27"/>
  <c r="BK263" i="27"/>
  <c r="BL263" i="27"/>
  <c r="BM263" i="27"/>
  <c r="BN263" i="27"/>
  <c r="BO263" i="27"/>
  <c r="BP263" i="27"/>
  <c r="BK264" i="27"/>
  <c r="BL264" i="27"/>
  <c r="BM264" i="27"/>
  <c r="BN264" i="27"/>
  <c r="BO264" i="27"/>
  <c r="BP264" i="27"/>
  <c r="BK265" i="27"/>
  <c r="BL265" i="27"/>
  <c r="BM265" i="27"/>
  <c r="BN265" i="27"/>
  <c r="BO265" i="27"/>
  <c r="BP265" i="27"/>
  <c r="BK266" i="27"/>
  <c r="BL266" i="27"/>
  <c r="BM266" i="27"/>
  <c r="BN266" i="27"/>
  <c r="BO266" i="27"/>
  <c r="BP266" i="27"/>
  <c r="BK267" i="27"/>
  <c r="BL267" i="27"/>
  <c r="BM267" i="27"/>
  <c r="BN267" i="27"/>
  <c r="BO267" i="27"/>
  <c r="BP267" i="27"/>
  <c r="BK268" i="27"/>
  <c r="BL268" i="27"/>
  <c r="BM268" i="27"/>
  <c r="BN268" i="27"/>
  <c r="BO268" i="27"/>
  <c r="BP268" i="27"/>
  <c r="BK269" i="27"/>
  <c r="BL269" i="27"/>
  <c r="BM269" i="27"/>
  <c r="BN269" i="27"/>
  <c r="BO269" i="27"/>
  <c r="BP269" i="27"/>
  <c r="BK270" i="27"/>
  <c r="BL270" i="27"/>
  <c r="BM270" i="27"/>
  <c r="BN270" i="27"/>
  <c r="BO270" i="27"/>
  <c r="BP270" i="27"/>
  <c r="BK271" i="27"/>
  <c r="BL271" i="27"/>
  <c r="BM271" i="27"/>
  <c r="BN271" i="27"/>
  <c r="BO271" i="27"/>
  <c r="BP271" i="27"/>
  <c r="BK272" i="27"/>
  <c r="BL272" i="27"/>
  <c r="BM272" i="27"/>
  <c r="BN272" i="27"/>
  <c r="BO272" i="27"/>
  <c r="BP272" i="27"/>
  <c r="BK273" i="27"/>
  <c r="BL273" i="27"/>
  <c r="BM273" i="27"/>
  <c r="BN273" i="27"/>
  <c r="BO273" i="27"/>
  <c r="BP273" i="27"/>
  <c r="BK274" i="27"/>
  <c r="BL274" i="27"/>
  <c r="BM274" i="27"/>
  <c r="BN274" i="27"/>
  <c r="BO274" i="27"/>
  <c r="BP274" i="27"/>
  <c r="BK275" i="27"/>
  <c r="BL275" i="27"/>
  <c r="BM275" i="27"/>
  <c r="BN275" i="27"/>
  <c r="BO275" i="27"/>
  <c r="BP275" i="27"/>
  <c r="BK276" i="27"/>
  <c r="BL276" i="27"/>
  <c r="BM276" i="27"/>
  <c r="BN276" i="27"/>
  <c r="BO276" i="27"/>
  <c r="BP276" i="27"/>
  <c r="BK277" i="27"/>
  <c r="BL277" i="27"/>
  <c r="BM277" i="27"/>
  <c r="BN277" i="27"/>
  <c r="BO277" i="27"/>
  <c r="BP277" i="27"/>
  <c r="BK278" i="27"/>
  <c r="BL278" i="27"/>
  <c r="BM278" i="27"/>
  <c r="BN278" i="27"/>
  <c r="BO278" i="27"/>
  <c r="BP278" i="27"/>
  <c r="BK279" i="27"/>
  <c r="BL279" i="27"/>
  <c r="BM279" i="27"/>
  <c r="BN279" i="27"/>
  <c r="BO279" i="27"/>
  <c r="BP279" i="27"/>
  <c r="BK280" i="27"/>
  <c r="BL280" i="27"/>
  <c r="BM280" i="27"/>
  <c r="BN280" i="27"/>
  <c r="BO280" i="27"/>
  <c r="BP280" i="27"/>
  <c r="BK281" i="27"/>
  <c r="BL281" i="27"/>
  <c r="BM281" i="27"/>
  <c r="BN281" i="27"/>
  <c r="BO281" i="27"/>
  <c r="BP281" i="27"/>
  <c r="BK282" i="27"/>
  <c r="BL282" i="27"/>
  <c r="BM282" i="27"/>
  <c r="BN282" i="27"/>
  <c r="BO282" i="27"/>
  <c r="BP282" i="27"/>
  <c r="BK283" i="27"/>
  <c r="BL283" i="27"/>
  <c r="BM283" i="27"/>
  <c r="BN283" i="27"/>
  <c r="BO283" i="27"/>
  <c r="BP283" i="27"/>
  <c r="BK284" i="27"/>
  <c r="BL284" i="27"/>
  <c r="BM284" i="27"/>
  <c r="BN284" i="27"/>
  <c r="BO284" i="27"/>
  <c r="BP284" i="27"/>
  <c r="BK285" i="27"/>
  <c r="BL285" i="27"/>
  <c r="BM285" i="27"/>
  <c r="BN285" i="27"/>
  <c r="BO285" i="27"/>
  <c r="BP285" i="27"/>
  <c r="BK286" i="27"/>
  <c r="BL286" i="27"/>
  <c r="BM286" i="27"/>
  <c r="BN286" i="27"/>
  <c r="BO286" i="27"/>
  <c r="BP286" i="27"/>
  <c r="BK287" i="27"/>
  <c r="BL287" i="27"/>
  <c r="BM287" i="27"/>
  <c r="BN287" i="27"/>
  <c r="BO287" i="27"/>
  <c r="BP287" i="27"/>
  <c r="BK288" i="27"/>
  <c r="BL288" i="27"/>
  <c r="BM288" i="27"/>
  <c r="BN288" i="27"/>
  <c r="BO288" i="27"/>
  <c r="BP288" i="27"/>
  <c r="BK289" i="27"/>
  <c r="BL289" i="27"/>
  <c r="BM289" i="27"/>
  <c r="BN289" i="27"/>
  <c r="BO289" i="27"/>
  <c r="BP289" i="27"/>
  <c r="BK290" i="27"/>
  <c r="BL290" i="27"/>
  <c r="BM290" i="27"/>
  <c r="BN290" i="27"/>
  <c r="BO290" i="27"/>
  <c r="BP290" i="27"/>
  <c r="BK291" i="27"/>
  <c r="BL291" i="27"/>
  <c r="BM291" i="27"/>
  <c r="BN291" i="27"/>
  <c r="BO291" i="27"/>
  <c r="BP291" i="27"/>
  <c r="BK292" i="27"/>
  <c r="BL292" i="27"/>
  <c r="BM292" i="27"/>
  <c r="BN292" i="27"/>
  <c r="BO292" i="27"/>
  <c r="BP292" i="27"/>
  <c r="BK293" i="27"/>
  <c r="BL293" i="27"/>
  <c r="BM293" i="27"/>
  <c r="BN293" i="27"/>
  <c r="BO293" i="27"/>
  <c r="BP293" i="27"/>
  <c r="BK294" i="27"/>
  <c r="BL294" i="27"/>
  <c r="BM294" i="27"/>
  <c r="BN294" i="27"/>
  <c r="BO294" i="27"/>
  <c r="BP294" i="27"/>
  <c r="BK295" i="27"/>
  <c r="BL295" i="27"/>
  <c r="BM295" i="27"/>
  <c r="BN295" i="27"/>
  <c r="BO295" i="27"/>
  <c r="BP295" i="27"/>
  <c r="BK296" i="27"/>
  <c r="BL296" i="27"/>
  <c r="BM296" i="27"/>
  <c r="BN296" i="27"/>
  <c r="BO296" i="27"/>
  <c r="BP296" i="27"/>
  <c r="BK297" i="27"/>
  <c r="BL297" i="27"/>
  <c r="BM297" i="27"/>
  <c r="BN297" i="27"/>
  <c r="BO297" i="27"/>
  <c r="BP297" i="27"/>
  <c r="BK298" i="27"/>
  <c r="BL298" i="27"/>
  <c r="BM298" i="27"/>
  <c r="BN298" i="27"/>
  <c r="BO298" i="27"/>
  <c r="BP298" i="27"/>
  <c r="BK299" i="27"/>
  <c r="BL299" i="27"/>
  <c r="BM299" i="27"/>
  <c r="BN299" i="27"/>
  <c r="BO299" i="27"/>
  <c r="BP299" i="27"/>
  <c r="BK300" i="27"/>
  <c r="BL300" i="27"/>
  <c r="BM300" i="27"/>
  <c r="BN300" i="27"/>
  <c r="BO300" i="27"/>
  <c r="BP300" i="27"/>
  <c r="BK301" i="27"/>
  <c r="BL301" i="27"/>
  <c r="BM301" i="27"/>
  <c r="BN301" i="27"/>
  <c r="BO301" i="27"/>
  <c r="BP301" i="27"/>
  <c r="BK302" i="27"/>
  <c r="BL302" i="27"/>
  <c r="BM302" i="27"/>
  <c r="BN302" i="27"/>
  <c r="BO302" i="27"/>
  <c r="BP302" i="27"/>
  <c r="BK303" i="27"/>
  <c r="BL303" i="27"/>
  <c r="BM303" i="27"/>
  <c r="BN303" i="27"/>
  <c r="BO303" i="27"/>
  <c r="BP303" i="27"/>
  <c r="BK304" i="27"/>
  <c r="BL304" i="27"/>
  <c r="BM304" i="27"/>
  <c r="BN304" i="27"/>
  <c r="BO304" i="27"/>
  <c r="BP304" i="27"/>
  <c r="BK305" i="27"/>
  <c r="BL305" i="27"/>
  <c r="BM305" i="27"/>
  <c r="BN305" i="27"/>
  <c r="BO305" i="27"/>
  <c r="BP305" i="27"/>
  <c r="BK306" i="27"/>
  <c r="BL306" i="27"/>
  <c r="BM306" i="27"/>
  <c r="BN306" i="27"/>
  <c r="BO306" i="27"/>
  <c r="BP306" i="27"/>
  <c r="BK307" i="27"/>
  <c r="BL307" i="27"/>
  <c r="BM307" i="27"/>
  <c r="BN307" i="27"/>
  <c r="BO307" i="27"/>
  <c r="BP307" i="27"/>
  <c r="BK308" i="27"/>
  <c r="BL308" i="27"/>
  <c r="BM308" i="27"/>
  <c r="BN308" i="27"/>
  <c r="BO308" i="27"/>
  <c r="BP308" i="27"/>
  <c r="BK309" i="27"/>
  <c r="BL309" i="27"/>
  <c r="BM309" i="27"/>
  <c r="BN309" i="27"/>
  <c r="BO309" i="27"/>
  <c r="BP309" i="27"/>
  <c r="BK310" i="27"/>
  <c r="BL310" i="27"/>
  <c r="BM310" i="27"/>
  <c r="BN310" i="27"/>
  <c r="BO310" i="27"/>
  <c r="BP310" i="27"/>
  <c r="BK311" i="27"/>
  <c r="BL311" i="27"/>
  <c r="BM311" i="27"/>
  <c r="BN311" i="27"/>
  <c r="BO311" i="27"/>
  <c r="BP311" i="27"/>
  <c r="BK312" i="27"/>
  <c r="BL312" i="27"/>
  <c r="BM312" i="27"/>
  <c r="BN312" i="27"/>
  <c r="BO312" i="27"/>
  <c r="BP312" i="27"/>
  <c r="BK313" i="27"/>
  <c r="BL313" i="27"/>
  <c r="BM313" i="27"/>
  <c r="BN313" i="27"/>
  <c r="BO313" i="27"/>
  <c r="BP313" i="27"/>
  <c r="BK314" i="27"/>
  <c r="BL314" i="27"/>
  <c r="BM314" i="27"/>
  <c r="BN314" i="27"/>
  <c r="BO314" i="27"/>
  <c r="BP314" i="27"/>
  <c r="BK315" i="27"/>
  <c r="BL315" i="27"/>
  <c r="BM315" i="27"/>
  <c r="BN315" i="27"/>
  <c r="BO315" i="27"/>
  <c r="BP315" i="27"/>
  <c r="BK316" i="27"/>
  <c r="BL316" i="27"/>
  <c r="BM316" i="27"/>
  <c r="BN316" i="27"/>
  <c r="BO316" i="27"/>
  <c r="BP316" i="27"/>
  <c r="BK317" i="27"/>
  <c r="BL317" i="27"/>
  <c r="BM317" i="27"/>
  <c r="BN317" i="27"/>
  <c r="BO317" i="27"/>
  <c r="BP317" i="27"/>
  <c r="BK318" i="27"/>
  <c r="BL318" i="27"/>
  <c r="BM318" i="27"/>
  <c r="BN318" i="27"/>
  <c r="BO318" i="27"/>
  <c r="BP318" i="27"/>
  <c r="BK319" i="27"/>
  <c r="BL319" i="27"/>
  <c r="BM319" i="27"/>
  <c r="BN319" i="27"/>
  <c r="BO319" i="27"/>
  <c r="BP319" i="27"/>
  <c r="BK320" i="27"/>
  <c r="BL320" i="27"/>
  <c r="BM320" i="27"/>
  <c r="BN320" i="27"/>
  <c r="BO320" i="27"/>
  <c r="BP320" i="27"/>
  <c r="BK321" i="27"/>
  <c r="BL321" i="27"/>
  <c r="BM321" i="27"/>
  <c r="BN321" i="27"/>
  <c r="BO321" i="27"/>
  <c r="BP321" i="27"/>
  <c r="BK322" i="27"/>
  <c r="BL322" i="27"/>
  <c r="BM322" i="27"/>
  <c r="BN322" i="27"/>
  <c r="BO322" i="27"/>
  <c r="BP322" i="27"/>
  <c r="BK323" i="27"/>
  <c r="BL323" i="27"/>
  <c r="BM323" i="27"/>
  <c r="BN323" i="27"/>
  <c r="BO323" i="27"/>
  <c r="BP323" i="27"/>
  <c r="BK324" i="27"/>
  <c r="BL324" i="27"/>
  <c r="BM324" i="27"/>
  <c r="BN324" i="27"/>
  <c r="BO324" i="27"/>
  <c r="BP324" i="27"/>
  <c r="BK325" i="27"/>
  <c r="BL325" i="27"/>
  <c r="BM325" i="27"/>
  <c r="BN325" i="27"/>
  <c r="BO325" i="27"/>
  <c r="BP325" i="27"/>
  <c r="BK326" i="27"/>
  <c r="BL326" i="27"/>
  <c r="BM326" i="27"/>
  <c r="BN326" i="27"/>
  <c r="BO326" i="27"/>
  <c r="BP326" i="27"/>
  <c r="BK327" i="27"/>
  <c r="BL327" i="27"/>
  <c r="BM327" i="27"/>
  <c r="BN327" i="27"/>
  <c r="BO327" i="27"/>
  <c r="BP327" i="27"/>
  <c r="BK328" i="27"/>
  <c r="BL328" i="27"/>
  <c r="BM328" i="27"/>
  <c r="BN328" i="27"/>
  <c r="BO328" i="27"/>
  <c r="BP328" i="27"/>
  <c r="BK329" i="27"/>
  <c r="BL329" i="27"/>
  <c r="BM329" i="27"/>
  <c r="BN329" i="27"/>
  <c r="BO329" i="27"/>
  <c r="BP329" i="27"/>
  <c r="BK330" i="27"/>
  <c r="BL330" i="27"/>
  <c r="BM330" i="27"/>
  <c r="BN330" i="27"/>
  <c r="BO330" i="27"/>
  <c r="BP330" i="27"/>
  <c r="BK331" i="27"/>
  <c r="BL331" i="27"/>
  <c r="BM331" i="27"/>
  <c r="BN331" i="27"/>
  <c r="BO331" i="27"/>
  <c r="BP331" i="27"/>
  <c r="BK332" i="27"/>
  <c r="BL332" i="27"/>
  <c r="BM332" i="27"/>
  <c r="BN332" i="27"/>
  <c r="BO332" i="27"/>
  <c r="BP332" i="27"/>
  <c r="BK333" i="27"/>
  <c r="BL333" i="27"/>
  <c r="BM333" i="27"/>
  <c r="BN333" i="27"/>
  <c r="BO333" i="27"/>
  <c r="BP333" i="27"/>
  <c r="BK334" i="27"/>
  <c r="BL334" i="27"/>
  <c r="BM334" i="27"/>
  <c r="BN334" i="27"/>
  <c r="BO334" i="27"/>
  <c r="BP334" i="27"/>
  <c r="BK335" i="27"/>
  <c r="BL335" i="27"/>
  <c r="BM335" i="27"/>
  <c r="BN335" i="27"/>
  <c r="BO335" i="27"/>
  <c r="BP335" i="27"/>
  <c r="BK336" i="27"/>
  <c r="BL336" i="27"/>
  <c r="BM336" i="27"/>
  <c r="BN336" i="27"/>
  <c r="BO336" i="27"/>
  <c r="BP336" i="27"/>
  <c r="BK337" i="27"/>
  <c r="BL337" i="27"/>
  <c r="BM337" i="27"/>
  <c r="BN337" i="27"/>
  <c r="BO337" i="27"/>
  <c r="BP337" i="27"/>
  <c r="BK338" i="27"/>
  <c r="BL338" i="27"/>
  <c r="BM338" i="27"/>
  <c r="BN338" i="27"/>
  <c r="BO338" i="27"/>
  <c r="BP338" i="27"/>
  <c r="BK339" i="27"/>
  <c r="BL339" i="27"/>
  <c r="BM339" i="27"/>
  <c r="BN339" i="27"/>
  <c r="BO339" i="27"/>
  <c r="BP339" i="27"/>
  <c r="BK340" i="27"/>
  <c r="BL340" i="27"/>
  <c r="BM340" i="27"/>
  <c r="BN340" i="27"/>
  <c r="BO340" i="27"/>
  <c r="BP340" i="27"/>
  <c r="BK341" i="27"/>
  <c r="BL341" i="27"/>
  <c r="BM341" i="27"/>
  <c r="BN341" i="27"/>
  <c r="BO341" i="27"/>
  <c r="BP341" i="27"/>
  <c r="BK342" i="27"/>
  <c r="BL342" i="27"/>
  <c r="BM342" i="27"/>
  <c r="BN342" i="27"/>
  <c r="BO342" i="27"/>
  <c r="BP342" i="27"/>
  <c r="BK343" i="27"/>
  <c r="BL343" i="27"/>
  <c r="BM343" i="27"/>
  <c r="BN343" i="27"/>
  <c r="BO343" i="27"/>
  <c r="BP343" i="27"/>
  <c r="BK344" i="27"/>
  <c r="BL344" i="27"/>
  <c r="BM344" i="27"/>
  <c r="BN344" i="27"/>
  <c r="BO344" i="27"/>
  <c r="BP344" i="27"/>
  <c r="BK345" i="27"/>
  <c r="BL345" i="27"/>
  <c r="BM345" i="27"/>
  <c r="BN345" i="27"/>
  <c r="BO345" i="27"/>
  <c r="BP345" i="27"/>
  <c r="BK346" i="27"/>
  <c r="BL346" i="27"/>
  <c r="BM346" i="27"/>
  <c r="BN346" i="27"/>
  <c r="BO346" i="27"/>
  <c r="BP346" i="27"/>
  <c r="BK347" i="27"/>
  <c r="BL347" i="27"/>
  <c r="BM347" i="27"/>
  <c r="BN347" i="27"/>
  <c r="BO347" i="27"/>
  <c r="BP347" i="27"/>
  <c r="BK348" i="27"/>
  <c r="BL348" i="27"/>
  <c r="BM348" i="27"/>
  <c r="BN348" i="27"/>
  <c r="BO348" i="27"/>
  <c r="BP348" i="27"/>
  <c r="BK349" i="27"/>
  <c r="BL349" i="27"/>
  <c r="BM349" i="27"/>
  <c r="BN349" i="27"/>
  <c r="BO349" i="27"/>
  <c r="BP349" i="27"/>
  <c r="BK350" i="27"/>
  <c r="BL350" i="27"/>
  <c r="BM350" i="27"/>
  <c r="BN350" i="27"/>
  <c r="BO350" i="27"/>
  <c r="BP350" i="27"/>
  <c r="BK351" i="27"/>
  <c r="BL351" i="27"/>
  <c r="BM351" i="27"/>
  <c r="BN351" i="27"/>
  <c r="BO351" i="27"/>
  <c r="BP351" i="27"/>
  <c r="BK352" i="27"/>
  <c r="BL352" i="27"/>
  <c r="BM352" i="27"/>
  <c r="BN352" i="27"/>
  <c r="BO352" i="27"/>
  <c r="BP352" i="27"/>
  <c r="BK353" i="27"/>
  <c r="BL353" i="27"/>
  <c r="BM353" i="27"/>
  <c r="BN353" i="27"/>
  <c r="BO353" i="27"/>
  <c r="BP353" i="27"/>
  <c r="BK354" i="27"/>
  <c r="BL354" i="27"/>
  <c r="BM354" i="27"/>
  <c r="BN354" i="27"/>
  <c r="BO354" i="27"/>
  <c r="BP354" i="27"/>
  <c r="BK355" i="27"/>
  <c r="BL355" i="27"/>
  <c r="BM355" i="27"/>
  <c r="BN355" i="27"/>
  <c r="BO355" i="27"/>
  <c r="BP355" i="27"/>
  <c r="BK356" i="27"/>
  <c r="BL356" i="27"/>
  <c r="BM356" i="27"/>
  <c r="BN356" i="27"/>
  <c r="BO356" i="27"/>
  <c r="BP356" i="27"/>
  <c r="BK357" i="27"/>
  <c r="BL357" i="27"/>
  <c r="BM357" i="27"/>
  <c r="BN357" i="27"/>
  <c r="BO357" i="27"/>
  <c r="BP357" i="27"/>
  <c r="BK358" i="27"/>
  <c r="BL358" i="27"/>
  <c r="BM358" i="27"/>
  <c r="BN358" i="27"/>
  <c r="BO358" i="27"/>
  <c r="BP358" i="27"/>
  <c r="BK359" i="27"/>
  <c r="BL359" i="27"/>
  <c r="BM359" i="27"/>
  <c r="BN359" i="27"/>
  <c r="BO359" i="27"/>
  <c r="BP359" i="27"/>
  <c r="BK360" i="27"/>
  <c r="BL360" i="27"/>
  <c r="BM360" i="27"/>
  <c r="BN360" i="27"/>
  <c r="BO360" i="27"/>
  <c r="BP360" i="27"/>
  <c r="BK361" i="27"/>
  <c r="BL361" i="27"/>
  <c r="BM361" i="27"/>
  <c r="BN361" i="27"/>
  <c r="BO361" i="27"/>
  <c r="BP361" i="27"/>
  <c r="BK362" i="27"/>
  <c r="BL362" i="27"/>
  <c r="BM362" i="27"/>
  <c r="BN362" i="27"/>
  <c r="BO362" i="27"/>
  <c r="BP362" i="27"/>
  <c r="BK363" i="27"/>
  <c r="BL363" i="27"/>
  <c r="BM363" i="27"/>
  <c r="BN363" i="27"/>
  <c r="BO363" i="27"/>
  <c r="BP363" i="27"/>
  <c r="BK364" i="27"/>
  <c r="BL364" i="27"/>
  <c r="BM364" i="27"/>
  <c r="BN364" i="27"/>
  <c r="BO364" i="27"/>
  <c r="BP364" i="27"/>
  <c r="BK365" i="27"/>
  <c r="BL365" i="27"/>
  <c r="BM365" i="27"/>
  <c r="BN365" i="27"/>
  <c r="BO365" i="27"/>
  <c r="BP365" i="27"/>
  <c r="BK366" i="27"/>
  <c r="BL366" i="27"/>
  <c r="BM366" i="27"/>
  <c r="BN366" i="27"/>
  <c r="BO366" i="27"/>
  <c r="BP366" i="27"/>
  <c r="BK367" i="27"/>
  <c r="BL367" i="27"/>
  <c r="BM367" i="27"/>
  <c r="BN367" i="27"/>
  <c r="BO367" i="27"/>
  <c r="BP367" i="27"/>
  <c r="BK368" i="27"/>
  <c r="BL368" i="27"/>
  <c r="BM368" i="27"/>
  <c r="BN368" i="27"/>
  <c r="BO368" i="27"/>
  <c r="BP368" i="27"/>
  <c r="BK369" i="27"/>
  <c r="BL369" i="27"/>
  <c r="BM369" i="27"/>
  <c r="BN369" i="27"/>
  <c r="BO369" i="27"/>
  <c r="BP369" i="27"/>
  <c r="BK370" i="27"/>
  <c r="BL370" i="27"/>
  <c r="BM370" i="27"/>
  <c r="BN370" i="27"/>
  <c r="BO370" i="27"/>
  <c r="BP370" i="27"/>
  <c r="BK371" i="27"/>
  <c r="BL371" i="27"/>
  <c r="BM371" i="27"/>
  <c r="BN371" i="27"/>
  <c r="BO371" i="27"/>
  <c r="BP371" i="27"/>
  <c r="BK372" i="27"/>
  <c r="BL372" i="27"/>
  <c r="BM372" i="27"/>
  <c r="BN372" i="27"/>
  <c r="BO372" i="27"/>
  <c r="BP372" i="27"/>
  <c r="BK373" i="27"/>
  <c r="BL373" i="27"/>
  <c r="BM373" i="27"/>
  <c r="BN373" i="27"/>
  <c r="BO373" i="27"/>
  <c r="BP373" i="27"/>
  <c r="BK374" i="27"/>
  <c r="BL374" i="27"/>
  <c r="BM374" i="27"/>
  <c r="BN374" i="27"/>
  <c r="BO374" i="27"/>
  <c r="BP374" i="27"/>
  <c r="BK375" i="27"/>
  <c r="BL375" i="27"/>
  <c r="BM375" i="27"/>
  <c r="BN375" i="27"/>
  <c r="BO375" i="27"/>
  <c r="BP375" i="27"/>
  <c r="BK376" i="27"/>
  <c r="BL376" i="27"/>
  <c r="BM376" i="27"/>
  <c r="BN376" i="27"/>
  <c r="BO376" i="27"/>
  <c r="BP376" i="27"/>
  <c r="BJ60" i="27"/>
  <c r="BJ247" i="27"/>
  <c r="BJ46" i="27"/>
  <c r="BJ42" i="27"/>
  <c r="BJ53" i="27"/>
  <c r="BJ119" i="27"/>
  <c r="BJ206" i="27"/>
  <c r="BJ80" i="27"/>
  <c r="BJ102" i="27"/>
  <c r="BJ93" i="27"/>
  <c r="BJ249" i="27"/>
  <c r="BJ207" i="27"/>
  <c r="BJ143" i="27"/>
  <c r="BJ95" i="27"/>
  <c r="BJ230" i="27"/>
  <c r="BJ209" i="27"/>
  <c r="BJ246" i="27"/>
  <c r="BJ57" i="27"/>
  <c r="BJ21" i="27"/>
  <c r="BJ229" i="27"/>
  <c r="BJ255" i="27"/>
  <c r="BJ17" i="27"/>
  <c r="BJ16" i="27"/>
  <c r="BJ195" i="27"/>
  <c r="BJ160" i="27"/>
  <c r="BJ216" i="27"/>
  <c r="BJ220" i="27"/>
  <c r="BJ37" i="27"/>
  <c r="BJ32" i="27"/>
  <c r="BJ75" i="27"/>
  <c r="BJ35" i="27"/>
  <c r="BJ253" i="27"/>
  <c r="BJ82" i="27"/>
  <c r="BJ170" i="27"/>
  <c r="BJ70" i="27"/>
  <c r="BJ100" i="27"/>
  <c r="BJ152" i="27"/>
  <c r="BJ51" i="27"/>
  <c r="BJ101" i="27"/>
  <c r="BJ61" i="27"/>
  <c r="BJ163" i="27"/>
  <c r="BJ36" i="27"/>
  <c r="BJ33" i="27"/>
  <c r="BJ202" i="27"/>
  <c r="BJ169" i="27"/>
  <c r="BJ241" i="27"/>
  <c r="BJ114" i="27"/>
  <c r="BJ94" i="27"/>
  <c r="BJ204" i="27"/>
  <c r="BJ248" i="27"/>
  <c r="BJ11" i="27"/>
  <c r="BJ227" i="27"/>
  <c r="BJ54" i="27"/>
  <c r="BJ113" i="27"/>
  <c r="BJ121" i="27"/>
  <c r="BJ7" i="27"/>
  <c r="BJ232" i="27"/>
  <c r="BJ77" i="27"/>
  <c r="BJ66" i="27"/>
  <c r="BJ164" i="27"/>
  <c r="BJ112" i="27"/>
  <c r="BJ196" i="27"/>
  <c r="BJ62" i="27"/>
  <c r="BJ8" i="27"/>
  <c r="BJ210" i="27"/>
  <c r="BJ182" i="27"/>
  <c r="BJ156" i="27"/>
  <c r="BJ222" i="27"/>
  <c r="BJ186" i="27"/>
  <c r="BJ13" i="27"/>
  <c r="BJ44" i="27"/>
  <c r="BJ172" i="27"/>
  <c r="BJ6" i="27"/>
  <c r="BJ189" i="27"/>
  <c r="BJ146" i="27"/>
  <c r="BJ50" i="27"/>
  <c r="BJ39" i="27"/>
  <c r="BJ108" i="27"/>
  <c r="BJ87" i="27"/>
  <c r="BJ153" i="27"/>
  <c r="BJ71" i="27"/>
  <c r="BJ168" i="27"/>
  <c r="BJ175" i="27"/>
  <c r="BJ90" i="27"/>
  <c r="BJ120" i="27"/>
  <c r="BJ219" i="27"/>
  <c r="BJ180" i="27"/>
  <c r="BJ40" i="27"/>
  <c r="BJ134" i="27"/>
  <c r="BJ214" i="27"/>
  <c r="BJ192" i="27"/>
  <c r="BJ167" i="27"/>
  <c r="BJ43" i="27"/>
  <c r="BJ9" i="27"/>
  <c r="BJ161" i="27"/>
  <c r="BJ3" i="27"/>
  <c r="BJ19" i="27"/>
  <c r="BJ223" i="27"/>
  <c r="BJ81" i="27"/>
  <c r="BJ23" i="27"/>
  <c r="BJ45" i="27"/>
  <c r="BJ20" i="27"/>
  <c r="BJ240" i="27"/>
  <c r="BJ133" i="27"/>
  <c r="BJ185" i="27"/>
  <c r="BJ162" i="27"/>
  <c r="BJ245" i="27"/>
  <c r="BJ238" i="27"/>
  <c r="BJ115" i="27"/>
  <c r="BJ200" i="27"/>
  <c r="BJ237" i="27"/>
  <c r="BJ92" i="27"/>
  <c r="BJ140" i="27"/>
  <c r="BJ149" i="27"/>
  <c r="BJ91" i="27"/>
  <c r="BJ215" i="27"/>
  <c r="BJ18" i="27"/>
  <c r="BJ109" i="27"/>
  <c r="BJ191" i="27"/>
  <c r="BJ64" i="27"/>
  <c r="BJ47" i="27"/>
  <c r="BJ122" i="27"/>
  <c r="BJ211" i="27"/>
  <c r="BJ212" i="27"/>
  <c r="BJ117" i="27"/>
  <c r="BJ83" i="27"/>
  <c r="BJ201" i="27"/>
  <c r="BJ154" i="27"/>
  <c r="BJ158" i="27"/>
  <c r="BJ147" i="27"/>
  <c r="BJ225" i="27"/>
  <c r="BJ144" i="27"/>
  <c r="BJ136" i="27"/>
  <c r="BJ30" i="27"/>
  <c r="BJ176" i="27"/>
  <c r="BJ132" i="27"/>
  <c r="BJ218" i="27"/>
  <c r="BJ188" i="27"/>
  <c r="BJ63" i="27"/>
  <c r="BJ129" i="27"/>
  <c r="BJ213" i="27"/>
  <c r="BJ4" i="27"/>
  <c r="BJ25" i="27"/>
  <c r="BJ131" i="27"/>
  <c r="BJ235" i="27"/>
  <c r="BJ34" i="27"/>
  <c r="BJ116" i="27"/>
  <c r="BJ242" i="27"/>
  <c r="BJ29" i="27"/>
  <c r="BJ228" i="27"/>
  <c r="BJ190" i="27"/>
  <c r="BJ173" i="27"/>
  <c r="BJ239" i="27"/>
  <c r="BJ231" i="27"/>
  <c r="BJ183" i="27"/>
  <c r="BJ5" i="27"/>
  <c r="BJ251" i="27"/>
  <c r="BJ184" i="27"/>
  <c r="BJ105" i="27"/>
  <c r="BJ166" i="27"/>
  <c r="BJ178" i="27"/>
  <c r="BJ49" i="27"/>
  <c r="BJ12" i="27"/>
  <c r="BJ135" i="27"/>
  <c r="BJ58" i="27"/>
  <c r="BJ123" i="27"/>
  <c r="BJ65" i="27"/>
  <c r="BJ127" i="27"/>
  <c r="BJ86" i="27"/>
  <c r="BJ142" i="27"/>
  <c r="BJ137" i="27"/>
  <c r="BJ138" i="27"/>
  <c r="BJ257" i="27"/>
  <c r="BJ48" i="27"/>
  <c r="BJ187" i="27"/>
  <c r="BJ203" i="27"/>
  <c r="BJ10" i="27"/>
  <c r="BJ103" i="27"/>
  <c r="BJ55" i="27"/>
  <c r="BJ171" i="27"/>
  <c r="BJ141" i="27"/>
  <c r="BJ79" i="27"/>
  <c r="BJ128" i="27"/>
  <c r="BJ84" i="27"/>
  <c r="BJ221" i="27"/>
  <c r="BJ224" i="27"/>
  <c r="BJ205" i="27"/>
  <c r="BJ233" i="27"/>
  <c r="BJ22" i="27"/>
  <c r="BJ31" i="27"/>
  <c r="BJ256" i="27"/>
  <c r="BJ198" i="27"/>
  <c r="BJ145" i="27"/>
  <c r="BJ76" i="27"/>
  <c r="BJ27" i="27"/>
  <c r="BJ28" i="27"/>
  <c r="BJ73" i="27"/>
  <c r="BJ250" i="27"/>
  <c r="BJ254" i="27"/>
  <c r="BJ197" i="27"/>
  <c r="BJ85" i="27"/>
  <c r="BJ97" i="27"/>
  <c r="BJ52" i="27"/>
  <c r="BJ174" i="27"/>
  <c r="BJ99" i="27"/>
  <c r="BJ148" i="27"/>
  <c r="BJ89" i="27"/>
  <c r="BJ98" i="27"/>
  <c r="BJ150" i="27"/>
  <c r="BJ68" i="27"/>
  <c r="BJ124" i="27"/>
  <c r="BJ67" i="27"/>
  <c r="BJ15" i="27"/>
  <c r="BJ208" i="27"/>
  <c r="BJ14" i="27"/>
  <c r="BJ165" i="27"/>
  <c r="BJ244" i="27"/>
  <c r="BJ106" i="27"/>
  <c r="BJ159" i="27"/>
  <c r="BJ193" i="27"/>
  <c r="BJ59" i="27"/>
  <c r="BJ126" i="27"/>
  <c r="BJ56" i="27"/>
  <c r="BJ252" i="27"/>
  <c r="BJ243" i="27"/>
  <c r="BJ26" i="27"/>
  <c r="BJ130" i="27"/>
  <c r="BJ181" i="27"/>
  <c r="BJ41" i="27"/>
  <c r="BJ199" i="27"/>
  <c r="BJ118" i="27"/>
  <c r="BJ69" i="27"/>
  <c r="BJ234" i="27"/>
  <c r="BJ179" i="27"/>
  <c r="BJ78" i="27"/>
  <c r="BJ72" i="27"/>
  <c r="BJ157" i="27"/>
  <c r="BJ155" i="27"/>
  <c r="BJ104" i="27"/>
  <c r="BJ110" i="27"/>
  <c r="BJ38" i="27"/>
  <c r="BJ74" i="27"/>
  <c r="BJ194" i="27"/>
  <c r="BJ107" i="27"/>
  <c r="BJ151" i="27"/>
  <c r="BJ226" i="27"/>
  <c r="BJ125" i="27"/>
  <c r="BJ217" i="27"/>
  <c r="BJ88" i="27"/>
  <c r="BJ111" i="27"/>
  <c r="BJ96" i="27"/>
  <c r="BJ139" i="27"/>
  <c r="BJ236" i="27"/>
  <c r="BJ177" i="27"/>
  <c r="BJ258" i="27"/>
  <c r="BJ259" i="27"/>
  <c r="BJ260" i="27"/>
  <c r="BJ261" i="27"/>
  <c r="BJ262" i="27"/>
  <c r="BJ263" i="27"/>
  <c r="BJ264" i="27"/>
  <c r="BJ265" i="27"/>
  <c r="BJ266" i="27"/>
  <c r="BJ267" i="27"/>
  <c r="BJ268" i="27"/>
  <c r="BJ269" i="27"/>
  <c r="BJ270" i="27"/>
  <c r="BJ271" i="27"/>
  <c r="BJ272" i="27"/>
  <c r="BJ273" i="27"/>
  <c r="BJ274" i="27"/>
  <c r="BJ275" i="27"/>
  <c r="BJ276" i="27"/>
  <c r="BJ277" i="27"/>
  <c r="BJ278" i="27"/>
  <c r="BJ279" i="27"/>
  <c r="BJ280" i="27"/>
  <c r="BJ281" i="27"/>
  <c r="BJ282" i="27"/>
  <c r="BJ283" i="27"/>
  <c r="BJ284" i="27"/>
  <c r="BJ285" i="27"/>
  <c r="BJ286" i="27"/>
  <c r="BJ287" i="27"/>
  <c r="BJ288" i="27"/>
  <c r="BJ289" i="27"/>
  <c r="BJ290" i="27"/>
  <c r="BJ291" i="27"/>
  <c r="BJ292" i="27"/>
  <c r="BJ293" i="27"/>
  <c r="BJ294" i="27"/>
  <c r="BJ295" i="27"/>
  <c r="BJ296" i="27"/>
  <c r="BJ297" i="27"/>
  <c r="BJ298" i="27"/>
  <c r="BJ299" i="27"/>
  <c r="BJ300" i="27"/>
  <c r="BJ301" i="27"/>
  <c r="BJ302" i="27"/>
  <c r="BJ303" i="27"/>
  <c r="BJ304" i="27"/>
  <c r="BJ305" i="27"/>
  <c r="BJ306" i="27"/>
  <c r="BJ307" i="27"/>
  <c r="BJ308" i="27"/>
  <c r="BJ309" i="27"/>
  <c r="BJ310" i="27"/>
  <c r="BJ311" i="27"/>
  <c r="BJ312" i="27"/>
  <c r="BJ313" i="27"/>
  <c r="BJ314" i="27"/>
  <c r="BJ315" i="27"/>
  <c r="BJ316" i="27"/>
  <c r="BJ317" i="27"/>
  <c r="BJ318" i="27"/>
  <c r="BJ319" i="27"/>
  <c r="BJ320" i="27"/>
  <c r="BJ321" i="27"/>
  <c r="BJ322" i="27"/>
  <c r="BJ323" i="27"/>
  <c r="BJ324" i="27"/>
  <c r="BJ325" i="27"/>
  <c r="BJ326" i="27"/>
  <c r="BJ327" i="27"/>
  <c r="BJ328" i="27"/>
  <c r="BJ329" i="27"/>
  <c r="BJ330" i="27"/>
  <c r="BJ331" i="27"/>
  <c r="BJ332" i="27"/>
  <c r="BJ333" i="27"/>
  <c r="BJ334" i="27"/>
  <c r="BJ335" i="27"/>
  <c r="BJ336" i="27"/>
  <c r="BJ337" i="27"/>
  <c r="BJ338" i="27"/>
  <c r="BJ339" i="27"/>
  <c r="BJ340" i="27"/>
  <c r="BJ341" i="27"/>
  <c r="BJ342" i="27"/>
  <c r="BJ343" i="27"/>
  <c r="BJ344" i="27"/>
  <c r="BJ345" i="27"/>
  <c r="BJ346" i="27"/>
  <c r="BJ347" i="27"/>
  <c r="BJ348" i="27"/>
  <c r="BJ349" i="27"/>
  <c r="BJ350" i="27"/>
  <c r="BJ351" i="27"/>
  <c r="BJ352" i="27"/>
  <c r="BJ353" i="27"/>
  <c r="BJ354" i="27"/>
  <c r="BJ355" i="27"/>
  <c r="BJ356" i="27"/>
  <c r="BJ357" i="27"/>
  <c r="BJ358" i="27"/>
  <c r="BJ359" i="27"/>
  <c r="BJ360" i="27"/>
  <c r="BJ361" i="27"/>
  <c r="BJ362" i="27"/>
  <c r="BJ363" i="27"/>
  <c r="BJ364" i="27"/>
  <c r="BJ365" i="27"/>
  <c r="BJ366" i="27"/>
  <c r="BJ367" i="27"/>
  <c r="BJ368" i="27"/>
  <c r="BJ369" i="27"/>
  <c r="BJ370" i="27"/>
  <c r="BJ371" i="27"/>
  <c r="BJ372" i="27"/>
  <c r="BJ373" i="27"/>
  <c r="BJ374" i="27"/>
  <c r="BJ375" i="27"/>
  <c r="BJ376" i="27"/>
  <c r="BI24" i="27"/>
  <c r="BP24" i="27"/>
  <c r="BO24" i="27"/>
  <c r="BN24" i="27"/>
  <c r="BM24" i="27"/>
  <c r="BL24" i="27"/>
  <c r="BK24" i="27"/>
  <c r="BJ24" i="27"/>
  <c r="BI60" i="27"/>
  <c r="BI247" i="27"/>
  <c r="BI46" i="27"/>
  <c r="BI42" i="27"/>
  <c r="BI53" i="27"/>
  <c r="BI119" i="27"/>
  <c r="BI206" i="27"/>
  <c r="BI80" i="27"/>
  <c r="BI102" i="27"/>
  <c r="BI93" i="27"/>
  <c r="BI249" i="27"/>
  <c r="BI207" i="27"/>
  <c r="BI143" i="27"/>
  <c r="BI95" i="27"/>
  <c r="BI230" i="27"/>
  <c r="BI209" i="27"/>
  <c r="BI246" i="27"/>
  <c r="BI57" i="27"/>
  <c r="BI21" i="27"/>
  <c r="BI229" i="27"/>
  <c r="BI255" i="27"/>
  <c r="BI17" i="27"/>
  <c r="BI16" i="27"/>
  <c r="BI195" i="27"/>
  <c r="BI160" i="27"/>
  <c r="BI216" i="27"/>
  <c r="BI220" i="27"/>
  <c r="BI37" i="27"/>
  <c r="BI32" i="27"/>
  <c r="BI75" i="27"/>
  <c r="BI35" i="27"/>
  <c r="BI253" i="27"/>
  <c r="BI82" i="27"/>
  <c r="BI170" i="27"/>
  <c r="BI70" i="27"/>
  <c r="BI100" i="27"/>
  <c r="BI152" i="27"/>
  <c r="BI51" i="27"/>
  <c r="BI101" i="27"/>
  <c r="BI61" i="27"/>
  <c r="BI163" i="27"/>
  <c r="BI36" i="27"/>
  <c r="BI33" i="27"/>
  <c r="BI202" i="27"/>
  <c r="BI169" i="27"/>
  <c r="BI241" i="27"/>
  <c r="BI114" i="27"/>
  <c r="BI94" i="27"/>
  <c r="BI204" i="27"/>
  <c r="BI248" i="27"/>
  <c r="BI11" i="27"/>
  <c r="BI227" i="27"/>
  <c r="BI54" i="27"/>
  <c r="BI113" i="27"/>
  <c r="BI121" i="27"/>
  <c r="BI7" i="27"/>
  <c r="BI232" i="27"/>
  <c r="BI77" i="27"/>
  <c r="BI66" i="27"/>
  <c r="BI164" i="27"/>
  <c r="BI112" i="27"/>
  <c r="BI196" i="27"/>
  <c r="BI62" i="27"/>
  <c r="BI8" i="27"/>
  <c r="BI210" i="27"/>
  <c r="BI182" i="27"/>
  <c r="BI156" i="27"/>
  <c r="BI222" i="27"/>
  <c r="BI186" i="27"/>
  <c r="BI13" i="27"/>
  <c r="BI44" i="27"/>
  <c r="BI172" i="27"/>
  <c r="BI6" i="27"/>
  <c r="BI189" i="27"/>
  <c r="BI146" i="27"/>
  <c r="BI50" i="27"/>
  <c r="BI39" i="27"/>
  <c r="BI108" i="27"/>
  <c r="BI87" i="27"/>
  <c r="BI153" i="27"/>
  <c r="BI71" i="27"/>
  <c r="BI168" i="27"/>
  <c r="BI175" i="27"/>
  <c r="BI90" i="27"/>
  <c r="BI120" i="27"/>
  <c r="BI219" i="27"/>
  <c r="BI180" i="27"/>
  <c r="BI40" i="27"/>
  <c r="BI134" i="27"/>
  <c r="BI214" i="27"/>
  <c r="BI192" i="27"/>
  <c r="BI167" i="27"/>
  <c r="BI43" i="27"/>
  <c r="BI9" i="27"/>
  <c r="BI161" i="27"/>
  <c r="BI3" i="27"/>
  <c r="BI19" i="27"/>
  <c r="BI223" i="27"/>
  <c r="BI81" i="27"/>
  <c r="BI23" i="27"/>
  <c r="BI45" i="27"/>
  <c r="BI20" i="27"/>
  <c r="BI240" i="27"/>
  <c r="BI133" i="27"/>
  <c r="BI185" i="27"/>
  <c r="BI162" i="27"/>
  <c r="BI245" i="27"/>
  <c r="BI238" i="27"/>
  <c r="BI115" i="27"/>
  <c r="BI200" i="27"/>
  <c r="BI237" i="27"/>
  <c r="BI92" i="27"/>
  <c r="BI140" i="27"/>
  <c r="BI149" i="27"/>
  <c r="BI91" i="27"/>
  <c r="BI215" i="27"/>
  <c r="BI18" i="27"/>
  <c r="BI109" i="27"/>
  <c r="BI191" i="27"/>
  <c r="BI64" i="27"/>
  <c r="BI47" i="27"/>
  <c r="BI122" i="27"/>
  <c r="BI211" i="27"/>
  <c r="BI212" i="27"/>
  <c r="BI117" i="27"/>
  <c r="BI83" i="27"/>
  <c r="BI201" i="27"/>
  <c r="BI154" i="27"/>
  <c r="BI158" i="27"/>
  <c r="BI147" i="27"/>
  <c r="BI225" i="27"/>
  <c r="BI144" i="27"/>
  <c r="BI136" i="27"/>
  <c r="BI30" i="27"/>
  <c r="BI176" i="27"/>
  <c r="BI132" i="27"/>
  <c r="BI218" i="27"/>
  <c r="BI188" i="27"/>
  <c r="BI63" i="27"/>
  <c r="BI129" i="27"/>
  <c r="BI213" i="27"/>
  <c r="BI4" i="27"/>
  <c r="BI25" i="27"/>
  <c r="BI131" i="27"/>
  <c r="BI235" i="27"/>
  <c r="BI34" i="27"/>
  <c r="BI116" i="27"/>
  <c r="BI242" i="27"/>
  <c r="BI29" i="27"/>
  <c r="BI228" i="27"/>
  <c r="BI190" i="27"/>
  <c r="BI173" i="27"/>
  <c r="BI239" i="27"/>
  <c r="BI231" i="27"/>
  <c r="BI183" i="27"/>
  <c r="BI5" i="27"/>
  <c r="BI251" i="27"/>
  <c r="BI184" i="27"/>
  <c r="BI105" i="27"/>
  <c r="BI166" i="27"/>
  <c r="BI178" i="27"/>
  <c r="BI49" i="27"/>
  <c r="BI12" i="27"/>
  <c r="BI135" i="27"/>
  <c r="BI58" i="27"/>
  <c r="BI123" i="27"/>
  <c r="BI65" i="27"/>
  <c r="BI127" i="27"/>
  <c r="BI86" i="27"/>
  <c r="BI142" i="27"/>
  <c r="BA137" i="27"/>
  <c r="BI137" i="27"/>
  <c r="BI138" i="27"/>
  <c r="BI257" i="27"/>
  <c r="BI48" i="27"/>
  <c r="BI187" i="27"/>
  <c r="BI203" i="27"/>
  <c r="BI10" i="27"/>
  <c r="BI103" i="27"/>
  <c r="BI55" i="27"/>
  <c r="BI171" i="27"/>
  <c r="BI141" i="27"/>
  <c r="BA79" i="27"/>
  <c r="BI79" i="27"/>
  <c r="BA128" i="27"/>
  <c r="BI128" i="27"/>
  <c r="BA84" i="27"/>
  <c r="BI84" i="27"/>
  <c r="AS221" i="27"/>
  <c r="BA221" i="27"/>
  <c r="BI221" i="27"/>
  <c r="AS224" i="27"/>
  <c r="BA224" i="27"/>
  <c r="BI224" i="27"/>
  <c r="AS205" i="27"/>
  <c r="BA205" i="27"/>
  <c r="BI205" i="27"/>
  <c r="AS233" i="27"/>
  <c r="BA233" i="27"/>
  <c r="BI233" i="27"/>
  <c r="AS22" i="27"/>
  <c r="BA22" i="27"/>
  <c r="BI22" i="27"/>
  <c r="AS31" i="27"/>
  <c r="BA31" i="27"/>
  <c r="BI31" i="27"/>
  <c r="AS256" i="27"/>
  <c r="BA256" i="27"/>
  <c r="BI256" i="27"/>
  <c r="AS198" i="27"/>
  <c r="BA198" i="27"/>
  <c r="BI198" i="27"/>
  <c r="AS145" i="27"/>
  <c r="BA145" i="27"/>
  <c r="BI145" i="27"/>
  <c r="AS76" i="27"/>
  <c r="BA76" i="27"/>
  <c r="BI76" i="27"/>
  <c r="AS27" i="27"/>
  <c r="BA27" i="27"/>
  <c r="BI27" i="27"/>
  <c r="AS28" i="27"/>
  <c r="BA28" i="27"/>
  <c r="BI28" i="27"/>
  <c r="AS73" i="27"/>
  <c r="BA73" i="27"/>
  <c r="BI73" i="27"/>
  <c r="AS250" i="27"/>
  <c r="BA250" i="27"/>
  <c r="BI250" i="27"/>
  <c r="AS254" i="27"/>
  <c r="BA254" i="27"/>
  <c r="BI254" i="27"/>
  <c r="AS197" i="27"/>
  <c r="BA197" i="27"/>
  <c r="BI197" i="27"/>
  <c r="AS85" i="27"/>
  <c r="BA85" i="27"/>
  <c r="BI85" i="27"/>
  <c r="AS97" i="27"/>
  <c r="BA97" i="27"/>
  <c r="BI97" i="27"/>
  <c r="AS52" i="27"/>
  <c r="BA52" i="27"/>
  <c r="BI52" i="27"/>
  <c r="AS174" i="27"/>
  <c r="BA174" i="27"/>
  <c r="BI174" i="27"/>
  <c r="AS99" i="27"/>
  <c r="BA99" i="27"/>
  <c r="BI99" i="27"/>
  <c r="AS148" i="27"/>
  <c r="BA148" i="27"/>
  <c r="BI148" i="27"/>
  <c r="AS89" i="27"/>
  <c r="BA89" i="27"/>
  <c r="BI89" i="27"/>
  <c r="AS98" i="27"/>
  <c r="BA98" i="27"/>
  <c r="BI98" i="27"/>
  <c r="AS150" i="27"/>
  <c r="BA150" i="27"/>
  <c r="BI150" i="27"/>
  <c r="AS68" i="27"/>
  <c r="BA68" i="27"/>
  <c r="BI68" i="27"/>
  <c r="AS124" i="27"/>
  <c r="BA124" i="27"/>
  <c r="BI124" i="27"/>
  <c r="AS67" i="27"/>
  <c r="BA67" i="27"/>
  <c r="BI67" i="27"/>
  <c r="AS15" i="27"/>
  <c r="BA15" i="27"/>
  <c r="BI15" i="27"/>
  <c r="AS208" i="27"/>
  <c r="BA208" i="27"/>
  <c r="BI208" i="27"/>
  <c r="AS14" i="27"/>
  <c r="BA14" i="27"/>
  <c r="BI14" i="27"/>
  <c r="AS165" i="27"/>
  <c r="BA165" i="27"/>
  <c r="BI165" i="27"/>
  <c r="AS244" i="27"/>
  <c r="BA244" i="27"/>
  <c r="BI244" i="27"/>
  <c r="AS106" i="27"/>
  <c r="BA106" i="27"/>
  <c r="BI106" i="27"/>
  <c r="AS159" i="27"/>
  <c r="BA159" i="27"/>
  <c r="BI159" i="27"/>
  <c r="AS193" i="27"/>
  <c r="BA193" i="27"/>
  <c r="BI193" i="27"/>
  <c r="AS59" i="27"/>
  <c r="BA59" i="27"/>
  <c r="BI59" i="27"/>
  <c r="AS126" i="27"/>
  <c r="BA126" i="27"/>
  <c r="BI126" i="27"/>
  <c r="AS56" i="27"/>
  <c r="BA56" i="27"/>
  <c r="BI56" i="27"/>
  <c r="AS252" i="27"/>
  <c r="BA252" i="27"/>
  <c r="BI252" i="27"/>
  <c r="AS243" i="27"/>
  <c r="BA243" i="27"/>
  <c r="BI243" i="27"/>
  <c r="AS26" i="27"/>
  <c r="BA26" i="27"/>
  <c r="BI26" i="27"/>
  <c r="AS130" i="27"/>
  <c r="BA130" i="27"/>
  <c r="BI130" i="27"/>
  <c r="AS181" i="27"/>
  <c r="BA181" i="27"/>
  <c r="BI181" i="27"/>
  <c r="AS41" i="27"/>
  <c r="BA41" i="27"/>
  <c r="BI41" i="27"/>
  <c r="AS199" i="27"/>
  <c r="BA199" i="27"/>
  <c r="BI199" i="27"/>
  <c r="AS118" i="27"/>
  <c r="BA118" i="27"/>
  <c r="BI118" i="27"/>
  <c r="AS69" i="27"/>
  <c r="BA69" i="27"/>
  <c r="BI69" i="27"/>
  <c r="AS234" i="27"/>
  <c r="BA234" i="27"/>
  <c r="BI234" i="27"/>
  <c r="AS179" i="27"/>
  <c r="BA179" i="27"/>
  <c r="BI179" i="27"/>
  <c r="AS78" i="27"/>
  <c r="BA78" i="27"/>
  <c r="BI78" i="27"/>
  <c r="AS72" i="27"/>
  <c r="BA72" i="27"/>
  <c r="BI72" i="27"/>
  <c r="AS157" i="27"/>
  <c r="BA157" i="27"/>
  <c r="BI157" i="27"/>
  <c r="AS155" i="27"/>
  <c r="BA155" i="27"/>
  <c r="BI155" i="27"/>
  <c r="AS104" i="27"/>
  <c r="BA104" i="27"/>
  <c r="BI104" i="27"/>
  <c r="AS110" i="27"/>
  <c r="BA110" i="27"/>
  <c r="BI110" i="27"/>
  <c r="AS38" i="27"/>
  <c r="BA38" i="27"/>
  <c r="BI38" i="27"/>
  <c r="AS74" i="27"/>
  <c r="BA74" i="27"/>
  <c r="BI74" i="27"/>
  <c r="AS194" i="27"/>
  <c r="BA194" i="27"/>
  <c r="BI194" i="27"/>
  <c r="AS107" i="27"/>
  <c r="BA107" i="27"/>
  <c r="BI107" i="27"/>
  <c r="AS151" i="27"/>
  <c r="BA151" i="27"/>
  <c r="BI151" i="27"/>
  <c r="AS226" i="27"/>
  <c r="BA226" i="27"/>
  <c r="BI226" i="27"/>
  <c r="AS125" i="27"/>
  <c r="BA125" i="27"/>
  <c r="BI125" i="27"/>
  <c r="AS217" i="27"/>
  <c r="BA217" i="27"/>
  <c r="BI217" i="27"/>
  <c r="AS88" i="27"/>
  <c r="BA88" i="27"/>
  <c r="BI88" i="27"/>
  <c r="AS111" i="27"/>
  <c r="BA111" i="27"/>
  <c r="BI111" i="27"/>
  <c r="AS96" i="27"/>
  <c r="BA96" i="27"/>
  <c r="BI96" i="27"/>
  <c r="AS139" i="27"/>
  <c r="BA139" i="27"/>
  <c r="BI139" i="27"/>
  <c r="AS236" i="27"/>
  <c r="BA236" i="27"/>
  <c r="BI236" i="27"/>
  <c r="AS177" i="27"/>
  <c r="BA177" i="27"/>
  <c r="BI177" i="27"/>
  <c r="M258" i="27"/>
  <c r="U258" i="27"/>
  <c r="AC258" i="27"/>
  <c r="AK258" i="27"/>
  <c r="AS258" i="27"/>
  <c r="BA258" i="27"/>
  <c r="BI258" i="27"/>
  <c r="M259" i="27"/>
  <c r="U259" i="27"/>
  <c r="AC259" i="27"/>
  <c r="AK259" i="27"/>
  <c r="AS259" i="27"/>
  <c r="BA259" i="27"/>
  <c r="BI259" i="27"/>
  <c r="M260" i="27"/>
  <c r="U260" i="27"/>
  <c r="AC260" i="27"/>
  <c r="AK260" i="27"/>
  <c r="AS260" i="27"/>
  <c r="BA260" i="27"/>
  <c r="BI260" i="27"/>
  <c r="M261" i="27"/>
  <c r="U261" i="27"/>
  <c r="AC261" i="27"/>
  <c r="AK261" i="27"/>
  <c r="AS261" i="27"/>
  <c r="BA261" i="27"/>
  <c r="BI261" i="27"/>
  <c r="M262" i="27"/>
  <c r="U262" i="27"/>
  <c r="AC262" i="27"/>
  <c r="AK262" i="27"/>
  <c r="AS262" i="27"/>
  <c r="BA262" i="27"/>
  <c r="BI262" i="27"/>
  <c r="M263" i="27"/>
  <c r="U263" i="27"/>
  <c r="AC263" i="27"/>
  <c r="AK263" i="27"/>
  <c r="AS263" i="27"/>
  <c r="BA263" i="27"/>
  <c r="BI263" i="27"/>
  <c r="M264" i="27"/>
  <c r="U264" i="27"/>
  <c r="AC264" i="27"/>
  <c r="AK264" i="27"/>
  <c r="AS264" i="27"/>
  <c r="BA264" i="27"/>
  <c r="BI264" i="27"/>
  <c r="M265" i="27"/>
  <c r="U265" i="27"/>
  <c r="AC265" i="27"/>
  <c r="AK265" i="27"/>
  <c r="AS265" i="27"/>
  <c r="BA265" i="27"/>
  <c r="BI265" i="27"/>
  <c r="M266" i="27"/>
  <c r="U266" i="27"/>
  <c r="AC266" i="27"/>
  <c r="AK266" i="27"/>
  <c r="AS266" i="27"/>
  <c r="BA266" i="27"/>
  <c r="BI266" i="27"/>
  <c r="M267" i="27"/>
  <c r="U267" i="27"/>
  <c r="AC267" i="27"/>
  <c r="AK267" i="27"/>
  <c r="AS267" i="27"/>
  <c r="BA267" i="27"/>
  <c r="BI267" i="27"/>
  <c r="M268" i="27"/>
  <c r="U268" i="27"/>
  <c r="AC268" i="27"/>
  <c r="AK268" i="27"/>
  <c r="AS268" i="27"/>
  <c r="BA268" i="27"/>
  <c r="BI268" i="27"/>
  <c r="M269" i="27"/>
  <c r="U269" i="27"/>
  <c r="AC269" i="27"/>
  <c r="AK269" i="27"/>
  <c r="AS269" i="27"/>
  <c r="BA269" i="27"/>
  <c r="BI269" i="27"/>
  <c r="M270" i="27"/>
  <c r="U270" i="27"/>
  <c r="AC270" i="27"/>
  <c r="AK270" i="27"/>
  <c r="AS270" i="27"/>
  <c r="BA270" i="27"/>
  <c r="BI270" i="27"/>
  <c r="M271" i="27"/>
  <c r="U271" i="27"/>
  <c r="AC271" i="27"/>
  <c r="AK271" i="27"/>
  <c r="AS271" i="27"/>
  <c r="BA271" i="27"/>
  <c r="BI271" i="27"/>
  <c r="M272" i="27"/>
  <c r="U272" i="27"/>
  <c r="AC272" i="27"/>
  <c r="AK272" i="27"/>
  <c r="AS272" i="27"/>
  <c r="BA272" i="27"/>
  <c r="BI272" i="27"/>
  <c r="M273" i="27"/>
  <c r="U273" i="27"/>
  <c r="AC273" i="27"/>
  <c r="AK273" i="27"/>
  <c r="AS273" i="27"/>
  <c r="BA273" i="27"/>
  <c r="BI273" i="27"/>
  <c r="M274" i="27"/>
  <c r="U274" i="27"/>
  <c r="AC274" i="27"/>
  <c r="AK274" i="27"/>
  <c r="AS274" i="27"/>
  <c r="BA274" i="27"/>
  <c r="BI274" i="27"/>
  <c r="M275" i="27"/>
  <c r="U275" i="27"/>
  <c r="AC275" i="27"/>
  <c r="AK275" i="27"/>
  <c r="AS275" i="27"/>
  <c r="BA275" i="27"/>
  <c r="BI275" i="27"/>
  <c r="M276" i="27"/>
  <c r="U276" i="27"/>
  <c r="AC276" i="27"/>
  <c r="AK276" i="27"/>
  <c r="AS276" i="27"/>
  <c r="BA276" i="27"/>
  <c r="BI276" i="27"/>
  <c r="M277" i="27"/>
  <c r="U277" i="27"/>
  <c r="AC277" i="27"/>
  <c r="AK277" i="27"/>
  <c r="AS277" i="27"/>
  <c r="BA277" i="27"/>
  <c r="BI277" i="27"/>
  <c r="M278" i="27"/>
  <c r="U278" i="27"/>
  <c r="AC278" i="27"/>
  <c r="AK278" i="27"/>
  <c r="AS278" i="27"/>
  <c r="BA278" i="27"/>
  <c r="BI278" i="27"/>
  <c r="M279" i="27"/>
  <c r="U279" i="27"/>
  <c r="AC279" i="27"/>
  <c r="AK279" i="27"/>
  <c r="AS279" i="27"/>
  <c r="BA279" i="27"/>
  <c r="BI279" i="27"/>
  <c r="M280" i="27"/>
  <c r="U280" i="27"/>
  <c r="AC280" i="27"/>
  <c r="AK280" i="27"/>
  <c r="AS280" i="27"/>
  <c r="BA280" i="27"/>
  <c r="BI280" i="27"/>
  <c r="M281" i="27"/>
  <c r="U281" i="27"/>
  <c r="AC281" i="27"/>
  <c r="AK281" i="27"/>
  <c r="AS281" i="27"/>
  <c r="BA281" i="27"/>
  <c r="BI281" i="27"/>
  <c r="M282" i="27"/>
  <c r="U282" i="27"/>
  <c r="AC282" i="27"/>
  <c r="AK282" i="27"/>
  <c r="AS282" i="27"/>
  <c r="BA282" i="27"/>
  <c r="BI282" i="27"/>
  <c r="M283" i="27"/>
  <c r="U283" i="27"/>
  <c r="AC283" i="27"/>
  <c r="AK283" i="27"/>
  <c r="AS283" i="27"/>
  <c r="BA283" i="27"/>
  <c r="BI283" i="27"/>
  <c r="M284" i="27"/>
  <c r="U284" i="27"/>
  <c r="AC284" i="27"/>
  <c r="AK284" i="27"/>
  <c r="AS284" i="27"/>
  <c r="BA284" i="27"/>
  <c r="BI284" i="27"/>
  <c r="M285" i="27"/>
  <c r="U285" i="27"/>
  <c r="AC285" i="27"/>
  <c r="AK285" i="27"/>
  <c r="AS285" i="27"/>
  <c r="BA285" i="27"/>
  <c r="BI285" i="27"/>
  <c r="M286" i="27"/>
  <c r="U286" i="27"/>
  <c r="AC286" i="27"/>
  <c r="AK286" i="27"/>
  <c r="AS286" i="27"/>
  <c r="BA286" i="27"/>
  <c r="BI286" i="27"/>
  <c r="M287" i="27"/>
  <c r="U287" i="27"/>
  <c r="AC287" i="27"/>
  <c r="AK287" i="27"/>
  <c r="AS287" i="27"/>
  <c r="BA287" i="27"/>
  <c r="BI287" i="27"/>
  <c r="M288" i="27"/>
  <c r="U288" i="27"/>
  <c r="AC288" i="27"/>
  <c r="AK288" i="27"/>
  <c r="AS288" i="27"/>
  <c r="BA288" i="27"/>
  <c r="BI288" i="27"/>
  <c r="M289" i="27"/>
  <c r="U289" i="27"/>
  <c r="AC289" i="27"/>
  <c r="AK289" i="27"/>
  <c r="AS289" i="27"/>
  <c r="BA289" i="27"/>
  <c r="BI289" i="27"/>
  <c r="M290" i="27"/>
  <c r="U290" i="27"/>
  <c r="AC290" i="27"/>
  <c r="AK290" i="27"/>
  <c r="AS290" i="27"/>
  <c r="BA290" i="27"/>
  <c r="BI290" i="27"/>
  <c r="M291" i="27"/>
  <c r="U291" i="27"/>
  <c r="AC291" i="27"/>
  <c r="AK291" i="27"/>
  <c r="AS291" i="27"/>
  <c r="BA291" i="27"/>
  <c r="BI291" i="27"/>
  <c r="M292" i="27"/>
  <c r="U292" i="27"/>
  <c r="AC292" i="27"/>
  <c r="AK292" i="27"/>
  <c r="AS292" i="27"/>
  <c r="BA292" i="27"/>
  <c r="BI292" i="27"/>
  <c r="M293" i="27"/>
  <c r="U293" i="27"/>
  <c r="AC293" i="27"/>
  <c r="AK293" i="27"/>
  <c r="AS293" i="27"/>
  <c r="BA293" i="27"/>
  <c r="BI293" i="27"/>
  <c r="M294" i="27"/>
  <c r="U294" i="27"/>
  <c r="AC294" i="27"/>
  <c r="AK294" i="27"/>
  <c r="AS294" i="27"/>
  <c r="BA294" i="27"/>
  <c r="BI294" i="27"/>
  <c r="M295" i="27"/>
  <c r="U295" i="27"/>
  <c r="AC295" i="27"/>
  <c r="AK295" i="27"/>
  <c r="AS295" i="27"/>
  <c r="BA295" i="27"/>
  <c r="BI295" i="27"/>
  <c r="M296" i="27"/>
  <c r="U296" i="27"/>
  <c r="AC296" i="27"/>
  <c r="AK296" i="27"/>
  <c r="AS296" i="27"/>
  <c r="BA296" i="27"/>
  <c r="BI296" i="27"/>
  <c r="M297" i="27"/>
  <c r="U297" i="27"/>
  <c r="AC297" i="27"/>
  <c r="AK297" i="27"/>
  <c r="AS297" i="27"/>
  <c r="BA297" i="27"/>
  <c r="BI297" i="27"/>
  <c r="M298" i="27"/>
  <c r="U298" i="27"/>
  <c r="AC298" i="27"/>
  <c r="AK298" i="27"/>
  <c r="AS298" i="27"/>
  <c r="BA298" i="27"/>
  <c r="BI298" i="27"/>
  <c r="M299" i="27"/>
  <c r="U299" i="27"/>
  <c r="AC299" i="27"/>
  <c r="AK299" i="27"/>
  <c r="AS299" i="27"/>
  <c r="BA299" i="27"/>
  <c r="BI299" i="27"/>
  <c r="M300" i="27"/>
  <c r="U300" i="27"/>
  <c r="AC300" i="27"/>
  <c r="AK300" i="27"/>
  <c r="AS300" i="27"/>
  <c r="BA300" i="27"/>
  <c r="BI300" i="27"/>
  <c r="M301" i="27"/>
  <c r="U301" i="27"/>
  <c r="AC301" i="27"/>
  <c r="AK301" i="27"/>
  <c r="AS301" i="27"/>
  <c r="BA301" i="27"/>
  <c r="BI301" i="27"/>
  <c r="M302" i="27"/>
  <c r="U302" i="27"/>
  <c r="AC302" i="27"/>
  <c r="AK302" i="27"/>
  <c r="AS302" i="27"/>
  <c r="BA302" i="27"/>
  <c r="BI302" i="27"/>
  <c r="M303" i="27"/>
  <c r="U303" i="27"/>
  <c r="AC303" i="27"/>
  <c r="AK303" i="27"/>
  <c r="AS303" i="27"/>
  <c r="BA303" i="27"/>
  <c r="BI303" i="27"/>
  <c r="M304" i="27"/>
  <c r="U304" i="27"/>
  <c r="AC304" i="27"/>
  <c r="AK304" i="27"/>
  <c r="AS304" i="27"/>
  <c r="BA304" i="27"/>
  <c r="BI304" i="27"/>
  <c r="M305" i="27"/>
  <c r="U305" i="27"/>
  <c r="AC305" i="27"/>
  <c r="AK305" i="27"/>
  <c r="AS305" i="27"/>
  <c r="BA305" i="27"/>
  <c r="BI305" i="27"/>
  <c r="M306" i="27"/>
  <c r="U306" i="27"/>
  <c r="AC306" i="27"/>
  <c r="AK306" i="27"/>
  <c r="AS306" i="27"/>
  <c r="BA306" i="27"/>
  <c r="BI306" i="27"/>
  <c r="M307" i="27"/>
  <c r="U307" i="27"/>
  <c r="AC307" i="27"/>
  <c r="AK307" i="27"/>
  <c r="AS307" i="27"/>
  <c r="BA307" i="27"/>
  <c r="BI307" i="27"/>
  <c r="M308" i="27"/>
  <c r="U308" i="27"/>
  <c r="AC308" i="27"/>
  <c r="AK308" i="27"/>
  <c r="AS308" i="27"/>
  <c r="BA308" i="27"/>
  <c r="BI308" i="27"/>
  <c r="M309" i="27"/>
  <c r="U309" i="27"/>
  <c r="AC309" i="27"/>
  <c r="AK309" i="27"/>
  <c r="AS309" i="27"/>
  <c r="BA309" i="27"/>
  <c r="BI309" i="27"/>
  <c r="M310" i="27"/>
  <c r="U310" i="27"/>
  <c r="AC310" i="27"/>
  <c r="AK310" i="27"/>
  <c r="AS310" i="27"/>
  <c r="BA310" i="27"/>
  <c r="BI310" i="27"/>
  <c r="M311" i="27"/>
  <c r="U311" i="27"/>
  <c r="AC311" i="27"/>
  <c r="AK311" i="27"/>
  <c r="AS311" i="27"/>
  <c r="BA311" i="27"/>
  <c r="BI311" i="27"/>
  <c r="M312" i="27"/>
  <c r="U312" i="27"/>
  <c r="AC312" i="27"/>
  <c r="AK312" i="27"/>
  <c r="AS312" i="27"/>
  <c r="BA312" i="27"/>
  <c r="BI312" i="27"/>
  <c r="M313" i="27"/>
  <c r="U313" i="27"/>
  <c r="AC313" i="27"/>
  <c r="AK313" i="27"/>
  <c r="AS313" i="27"/>
  <c r="BA313" i="27"/>
  <c r="BI313" i="27"/>
  <c r="M314" i="27"/>
  <c r="U314" i="27"/>
  <c r="AC314" i="27"/>
  <c r="AK314" i="27"/>
  <c r="AS314" i="27"/>
  <c r="BA314" i="27"/>
  <c r="BI314" i="27"/>
  <c r="M315" i="27"/>
  <c r="U315" i="27"/>
  <c r="AC315" i="27"/>
  <c r="AK315" i="27"/>
  <c r="AS315" i="27"/>
  <c r="BA315" i="27"/>
  <c r="BI315" i="27"/>
  <c r="M316" i="27"/>
  <c r="U316" i="27"/>
  <c r="AC316" i="27"/>
  <c r="AK316" i="27"/>
  <c r="AS316" i="27"/>
  <c r="BA316" i="27"/>
  <c r="BI316" i="27"/>
  <c r="M317" i="27"/>
  <c r="U317" i="27"/>
  <c r="AC317" i="27"/>
  <c r="AK317" i="27"/>
  <c r="AS317" i="27"/>
  <c r="BA317" i="27"/>
  <c r="BI317" i="27"/>
  <c r="M318" i="27"/>
  <c r="U318" i="27"/>
  <c r="AC318" i="27"/>
  <c r="AK318" i="27"/>
  <c r="AS318" i="27"/>
  <c r="BA318" i="27"/>
  <c r="BI318" i="27"/>
  <c r="M319" i="27"/>
  <c r="U319" i="27"/>
  <c r="AC319" i="27"/>
  <c r="AK319" i="27"/>
  <c r="AS319" i="27"/>
  <c r="BA319" i="27"/>
  <c r="BI319" i="27"/>
  <c r="M320" i="27"/>
  <c r="U320" i="27"/>
  <c r="AC320" i="27"/>
  <c r="AK320" i="27"/>
  <c r="AS320" i="27"/>
  <c r="BA320" i="27"/>
  <c r="BI320" i="27"/>
  <c r="M321" i="27"/>
  <c r="U321" i="27"/>
  <c r="AC321" i="27"/>
  <c r="AK321" i="27"/>
  <c r="AS321" i="27"/>
  <c r="BA321" i="27"/>
  <c r="BI321" i="27"/>
  <c r="M322" i="27"/>
  <c r="U322" i="27"/>
  <c r="AC322" i="27"/>
  <c r="AK322" i="27"/>
  <c r="AS322" i="27"/>
  <c r="BA322" i="27"/>
  <c r="BI322" i="27"/>
  <c r="M323" i="27"/>
  <c r="U323" i="27"/>
  <c r="AC323" i="27"/>
  <c r="AK323" i="27"/>
  <c r="AS323" i="27"/>
  <c r="BA323" i="27"/>
  <c r="BI323" i="27"/>
  <c r="M324" i="27"/>
  <c r="U324" i="27"/>
  <c r="AC324" i="27"/>
  <c r="AK324" i="27"/>
  <c r="AS324" i="27"/>
  <c r="BA324" i="27"/>
  <c r="BI324" i="27"/>
  <c r="M325" i="27"/>
  <c r="U325" i="27"/>
  <c r="AC325" i="27"/>
  <c r="AK325" i="27"/>
  <c r="AS325" i="27"/>
  <c r="BA325" i="27"/>
  <c r="BI325" i="27"/>
  <c r="M326" i="27"/>
  <c r="U326" i="27"/>
  <c r="AC326" i="27"/>
  <c r="AK326" i="27"/>
  <c r="AS326" i="27"/>
  <c r="BA326" i="27"/>
  <c r="BI326" i="27"/>
  <c r="M327" i="27"/>
  <c r="U327" i="27"/>
  <c r="AC327" i="27"/>
  <c r="AK327" i="27"/>
  <c r="AS327" i="27"/>
  <c r="BA327" i="27"/>
  <c r="BI327" i="27"/>
  <c r="M328" i="27"/>
  <c r="U328" i="27"/>
  <c r="AC328" i="27"/>
  <c r="AK328" i="27"/>
  <c r="AS328" i="27"/>
  <c r="BA328" i="27"/>
  <c r="BI328" i="27"/>
  <c r="M329" i="27"/>
  <c r="U329" i="27"/>
  <c r="AC329" i="27"/>
  <c r="AK329" i="27"/>
  <c r="AS329" i="27"/>
  <c r="BA329" i="27"/>
  <c r="BI329" i="27"/>
  <c r="M330" i="27"/>
  <c r="U330" i="27"/>
  <c r="AC330" i="27"/>
  <c r="AK330" i="27"/>
  <c r="AS330" i="27"/>
  <c r="BA330" i="27"/>
  <c r="BI330" i="27"/>
  <c r="M331" i="27"/>
  <c r="U331" i="27"/>
  <c r="AC331" i="27"/>
  <c r="AK331" i="27"/>
  <c r="AS331" i="27"/>
  <c r="BA331" i="27"/>
  <c r="BI331" i="27"/>
  <c r="M332" i="27"/>
  <c r="U332" i="27"/>
  <c r="AC332" i="27"/>
  <c r="AK332" i="27"/>
  <c r="AS332" i="27"/>
  <c r="BA332" i="27"/>
  <c r="BI332" i="27"/>
  <c r="M333" i="27"/>
  <c r="U333" i="27"/>
  <c r="AC333" i="27"/>
  <c r="AK333" i="27"/>
  <c r="AS333" i="27"/>
  <c r="BA333" i="27"/>
  <c r="BI333" i="27"/>
  <c r="M334" i="27"/>
  <c r="U334" i="27"/>
  <c r="AC334" i="27"/>
  <c r="AK334" i="27"/>
  <c r="AS334" i="27"/>
  <c r="BA334" i="27"/>
  <c r="BI334" i="27"/>
  <c r="M335" i="27"/>
  <c r="U335" i="27"/>
  <c r="AC335" i="27"/>
  <c r="AK335" i="27"/>
  <c r="AS335" i="27"/>
  <c r="BA335" i="27"/>
  <c r="BI335" i="27"/>
  <c r="M336" i="27"/>
  <c r="U336" i="27"/>
  <c r="AC336" i="27"/>
  <c r="AK336" i="27"/>
  <c r="AS336" i="27"/>
  <c r="BA336" i="27"/>
  <c r="BI336" i="27"/>
  <c r="M337" i="27"/>
  <c r="U337" i="27"/>
  <c r="AC337" i="27"/>
  <c r="AK337" i="27"/>
  <c r="AS337" i="27"/>
  <c r="BA337" i="27"/>
  <c r="BI337" i="27"/>
  <c r="M338" i="27"/>
  <c r="U338" i="27"/>
  <c r="AC338" i="27"/>
  <c r="AK338" i="27"/>
  <c r="AS338" i="27"/>
  <c r="BA338" i="27"/>
  <c r="BI338" i="27"/>
  <c r="M339" i="27"/>
  <c r="U339" i="27"/>
  <c r="AC339" i="27"/>
  <c r="AK339" i="27"/>
  <c r="AS339" i="27"/>
  <c r="BA339" i="27"/>
  <c r="BI339" i="27"/>
  <c r="M340" i="27"/>
  <c r="U340" i="27"/>
  <c r="AC340" i="27"/>
  <c r="AK340" i="27"/>
  <c r="AS340" i="27"/>
  <c r="BA340" i="27"/>
  <c r="BI340" i="27"/>
  <c r="M341" i="27"/>
  <c r="U341" i="27"/>
  <c r="AC341" i="27"/>
  <c r="AK341" i="27"/>
  <c r="AS341" i="27"/>
  <c r="BA341" i="27"/>
  <c r="BI341" i="27"/>
  <c r="M342" i="27"/>
  <c r="U342" i="27"/>
  <c r="AC342" i="27"/>
  <c r="AK342" i="27"/>
  <c r="AS342" i="27"/>
  <c r="BA342" i="27"/>
  <c r="BI342" i="27"/>
  <c r="M343" i="27"/>
  <c r="U343" i="27"/>
  <c r="AC343" i="27"/>
  <c r="AK343" i="27"/>
  <c r="AS343" i="27"/>
  <c r="BA343" i="27"/>
  <c r="BI343" i="27"/>
  <c r="M344" i="27"/>
  <c r="U344" i="27"/>
  <c r="AC344" i="27"/>
  <c r="AK344" i="27"/>
  <c r="AS344" i="27"/>
  <c r="BA344" i="27"/>
  <c r="BI344" i="27"/>
  <c r="M345" i="27"/>
  <c r="U345" i="27"/>
  <c r="AC345" i="27"/>
  <c r="AK345" i="27"/>
  <c r="AS345" i="27"/>
  <c r="BA345" i="27"/>
  <c r="BI345" i="27"/>
  <c r="M346" i="27"/>
  <c r="U346" i="27"/>
  <c r="AC346" i="27"/>
  <c r="AK346" i="27"/>
  <c r="AS346" i="27"/>
  <c r="BA346" i="27"/>
  <c r="BI346" i="27"/>
  <c r="M347" i="27"/>
  <c r="U347" i="27"/>
  <c r="AC347" i="27"/>
  <c r="AK347" i="27"/>
  <c r="AS347" i="27"/>
  <c r="BA347" i="27"/>
  <c r="BI347" i="27"/>
  <c r="M348" i="27"/>
  <c r="U348" i="27"/>
  <c r="AC348" i="27"/>
  <c r="AK348" i="27"/>
  <c r="AS348" i="27"/>
  <c r="BA348" i="27"/>
  <c r="BI348" i="27"/>
  <c r="M349" i="27"/>
  <c r="U349" i="27"/>
  <c r="AC349" i="27"/>
  <c r="AK349" i="27"/>
  <c r="AS349" i="27"/>
  <c r="BA349" i="27"/>
  <c r="BI349" i="27"/>
  <c r="M350" i="27"/>
  <c r="U350" i="27"/>
  <c r="AC350" i="27"/>
  <c r="AK350" i="27"/>
  <c r="AS350" i="27"/>
  <c r="BA350" i="27"/>
  <c r="BI350" i="27"/>
  <c r="M351" i="27"/>
  <c r="U351" i="27"/>
  <c r="AC351" i="27"/>
  <c r="AK351" i="27"/>
  <c r="AS351" i="27"/>
  <c r="BA351" i="27"/>
  <c r="BI351" i="27"/>
  <c r="M352" i="27"/>
  <c r="U352" i="27"/>
  <c r="AC352" i="27"/>
  <c r="AK352" i="27"/>
  <c r="AS352" i="27"/>
  <c r="BA352" i="27"/>
  <c r="BI352" i="27"/>
  <c r="M353" i="27"/>
  <c r="U353" i="27"/>
  <c r="AC353" i="27"/>
  <c r="AK353" i="27"/>
  <c r="AS353" i="27"/>
  <c r="BA353" i="27"/>
  <c r="BI353" i="27"/>
  <c r="M354" i="27"/>
  <c r="U354" i="27"/>
  <c r="AC354" i="27"/>
  <c r="AK354" i="27"/>
  <c r="AS354" i="27"/>
  <c r="BA354" i="27"/>
  <c r="BI354" i="27"/>
  <c r="M355" i="27"/>
  <c r="U355" i="27"/>
  <c r="AC355" i="27"/>
  <c r="AK355" i="27"/>
  <c r="AS355" i="27"/>
  <c r="BA355" i="27"/>
  <c r="BI355" i="27"/>
  <c r="M356" i="27"/>
  <c r="U356" i="27"/>
  <c r="AC356" i="27"/>
  <c r="AK356" i="27"/>
  <c r="AS356" i="27"/>
  <c r="BA356" i="27"/>
  <c r="BI356" i="27"/>
  <c r="M357" i="27"/>
  <c r="U357" i="27"/>
  <c r="AC357" i="27"/>
  <c r="AK357" i="27"/>
  <c r="AS357" i="27"/>
  <c r="BA357" i="27"/>
  <c r="BI357" i="27"/>
  <c r="M358" i="27"/>
  <c r="U358" i="27"/>
  <c r="AC358" i="27"/>
  <c r="AK358" i="27"/>
  <c r="AS358" i="27"/>
  <c r="BA358" i="27"/>
  <c r="BI358" i="27"/>
  <c r="M359" i="27"/>
  <c r="U359" i="27"/>
  <c r="AC359" i="27"/>
  <c r="AK359" i="27"/>
  <c r="AS359" i="27"/>
  <c r="BA359" i="27"/>
  <c r="BI359" i="27"/>
  <c r="M360" i="27"/>
  <c r="U360" i="27"/>
  <c r="AC360" i="27"/>
  <c r="AK360" i="27"/>
  <c r="AS360" i="27"/>
  <c r="BA360" i="27"/>
  <c r="BI360" i="27"/>
  <c r="M361" i="27"/>
  <c r="U361" i="27"/>
  <c r="AC361" i="27"/>
  <c r="AK361" i="27"/>
  <c r="AS361" i="27"/>
  <c r="BA361" i="27"/>
  <c r="BI361" i="27"/>
  <c r="M362" i="27"/>
  <c r="U362" i="27"/>
  <c r="AC362" i="27"/>
  <c r="AK362" i="27"/>
  <c r="AS362" i="27"/>
  <c r="BA362" i="27"/>
  <c r="BI362" i="27"/>
  <c r="M363" i="27"/>
  <c r="U363" i="27"/>
  <c r="AC363" i="27"/>
  <c r="AK363" i="27"/>
  <c r="AS363" i="27"/>
  <c r="BA363" i="27"/>
  <c r="BI363" i="27"/>
  <c r="M364" i="27"/>
  <c r="U364" i="27"/>
  <c r="AC364" i="27"/>
  <c r="AK364" i="27"/>
  <c r="AS364" i="27"/>
  <c r="BA364" i="27"/>
  <c r="BI364" i="27"/>
  <c r="M365" i="27"/>
  <c r="U365" i="27"/>
  <c r="AC365" i="27"/>
  <c r="AK365" i="27"/>
  <c r="AS365" i="27"/>
  <c r="BA365" i="27"/>
  <c r="BI365" i="27"/>
  <c r="M366" i="27"/>
  <c r="U366" i="27"/>
  <c r="AC366" i="27"/>
  <c r="AK366" i="27"/>
  <c r="AS366" i="27"/>
  <c r="BA366" i="27"/>
  <c r="BI366" i="27"/>
  <c r="M367" i="27"/>
  <c r="U367" i="27"/>
  <c r="AC367" i="27"/>
  <c r="AK367" i="27"/>
  <c r="AS367" i="27"/>
  <c r="BA367" i="27"/>
  <c r="BI367" i="27"/>
  <c r="M368" i="27"/>
  <c r="U368" i="27"/>
  <c r="AC368" i="27"/>
  <c r="AK368" i="27"/>
  <c r="AS368" i="27"/>
  <c r="BA368" i="27"/>
  <c r="BI368" i="27"/>
  <c r="M369" i="27"/>
  <c r="U369" i="27"/>
  <c r="AC369" i="27"/>
  <c r="AK369" i="27"/>
  <c r="AS369" i="27"/>
  <c r="BA369" i="27"/>
  <c r="BI369" i="27"/>
  <c r="M370" i="27"/>
  <c r="U370" i="27"/>
  <c r="AC370" i="27"/>
  <c r="AK370" i="27"/>
  <c r="AS370" i="27"/>
  <c r="BA370" i="27"/>
  <c r="BI370" i="27"/>
  <c r="M371" i="27"/>
  <c r="U371" i="27"/>
  <c r="AC371" i="27"/>
  <c r="AK371" i="27"/>
  <c r="AS371" i="27"/>
  <c r="BA371" i="27"/>
  <c r="BI371" i="27"/>
  <c r="M372" i="27"/>
  <c r="U372" i="27"/>
  <c r="AC372" i="27"/>
  <c r="AK372" i="27"/>
  <c r="AS372" i="27"/>
  <c r="BA372" i="27"/>
  <c r="BI372" i="27"/>
  <c r="M373" i="27"/>
  <c r="U373" i="27"/>
  <c r="AC373" i="27"/>
  <c r="AK373" i="27"/>
  <c r="AS373" i="27"/>
  <c r="BA373" i="27"/>
  <c r="BI373" i="27"/>
  <c r="M374" i="27"/>
  <c r="U374" i="27"/>
  <c r="AC374" i="27"/>
  <c r="AK374" i="27"/>
  <c r="AS374" i="27"/>
  <c r="BA374" i="27"/>
  <c r="BI374" i="27"/>
  <c r="M375" i="27"/>
  <c r="U375" i="27"/>
  <c r="AC375" i="27"/>
  <c r="AK375" i="27"/>
  <c r="AS375" i="27"/>
  <c r="BA375" i="27"/>
  <c r="BI375" i="27"/>
  <c r="M376" i="27"/>
  <c r="U376" i="27"/>
  <c r="AC376" i="27"/>
  <c r="AK376" i="27"/>
  <c r="AS376" i="27"/>
  <c r="BA376" i="27"/>
  <c r="BI376" i="27"/>
  <c r="BI5" i="5"/>
  <c r="BI6" i="5"/>
  <c r="BI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63" i="5"/>
  <c r="BI64" i="5"/>
  <c r="BI65" i="5"/>
  <c r="BI66" i="5"/>
  <c r="BI67" i="5"/>
  <c r="BI68" i="5"/>
  <c r="BI69" i="5"/>
  <c r="BI70" i="5"/>
  <c r="BI71" i="5"/>
  <c r="BI72" i="5"/>
  <c r="BI73" i="5"/>
  <c r="BI74" i="5"/>
  <c r="BI75" i="5"/>
  <c r="BI76" i="5"/>
  <c r="BI77" i="5"/>
  <c r="BI78" i="5"/>
  <c r="BI79" i="5"/>
  <c r="BI80" i="5"/>
  <c r="BI81" i="5"/>
  <c r="BI82" i="5"/>
  <c r="BI83" i="5"/>
  <c r="BI84" i="5"/>
  <c r="BI85" i="5"/>
  <c r="BI86" i="5"/>
  <c r="BI87" i="5"/>
  <c r="BI88" i="5"/>
  <c r="BI89" i="5"/>
  <c r="BI90" i="5"/>
  <c r="BI91" i="5"/>
  <c r="BI92" i="5"/>
  <c r="BI93" i="5"/>
  <c r="BI94" i="5"/>
  <c r="BI95" i="5"/>
  <c r="BI96" i="5"/>
  <c r="BI97" i="5"/>
  <c r="BI98" i="5"/>
  <c r="BI99" i="5"/>
  <c r="BI100" i="5"/>
  <c r="BI101" i="5"/>
  <c r="BI102" i="5"/>
  <c r="BI103" i="5"/>
  <c r="BI104" i="5"/>
  <c r="BI105" i="5"/>
  <c r="BI106" i="5"/>
  <c r="BI107" i="5"/>
  <c r="BI108" i="5"/>
  <c r="BI109" i="5"/>
  <c r="BI110" i="5"/>
  <c r="BI111" i="5"/>
  <c r="BI112" i="5"/>
  <c r="BI113" i="5"/>
  <c r="BI114" i="5"/>
  <c r="BI115" i="5"/>
  <c r="BI116" i="5"/>
  <c r="BI117" i="5"/>
  <c r="BI119" i="5"/>
  <c r="BI120" i="5"/>
  <c r="BI121" i="5"/>
  <c r="BI122" i="5"/>
  <c r="BI123" i="5"/>
  <c r="BI124" i="5"/>
  <c r="BI125" i="5"/>
  <c r="BI126" i="5"/>
  <c r="BI127" i="5"/>
  <c r="BI128" i="5"/>
  <c r="BI129" i="5"/>
  <c r="BI130" i="5"/>
  <c r="BI131" i="5"/>
  <c r="BI132" i="5"/>
  <c r="BI133" i="5"/>
  <c r="BI134" i="5"/>
  <c r="BI135" i="5"/>
  <c r="BI136" i="5"/>
  <c r="BI137" i="5"/>
  <c r="BI138" i="5"/>
  <c r="BI139" i="5"/>
  <c r="BI140" i="5"/>
  <c r="BI141" i="5"/>
  <c r="BI142" i="5"/>
  <c r="BI143" i="5"/>
  <c r="BI144" i="5"/>
  <c r="BI145" i="5"/>
  <c r="BI146" i="5"/>
  <c r="BI147" i="5"/>
  <c r="BI148" i="5"/>
  <c r="BI149" i="5"/>
  <c r="BI150" i="5"/>
  <c r="BI151" i="5"/>
  <c r="BI152" i="5"/>
  <c r="BI153" i="5"/>
  <c r="BI154" i="5"/>
  <c r="BI155" i="5"/>
  <c r="BI156" i="5"/>
  <c r="BI157" i="5"/>
  <c r="BI158" i="5"/>
  <c r="BI159" i="5"/>
  <c r="BI160" i="5"/>
  <c r="BI161" i="5"/>
  <c r="BI162" i="5"/>
  <c r="BI163" i="5"/>
  <c r="BI164" i="5"/>
  <c r="BI165" i="5"/>
  <c r="BI166" i="5"/>
  <c r="BI167" i="5"/>
  <c r="BI168" i="5"/>
  <c r="BI169" i="5"/>
  <c r="BI170" i="5"/>
  <c r="BI171" i="5"/>
  <c r="BI172" i="5"/>
  <c r="BI173" i="5"/>
  <c r="BI174" i="5"/>
  <c r="BI175" i="5"/>
  <c r="BI176" i="5"/>
  <c r="BI177" i="5"/>
  <c r="BI178" i="5"/>
  <c r="BI179" i="5"/>
  <c r="BI180" i="5"/>
  <c r="BI181" i="5"/>
  <c r="BI182" i="5"/>
  <c r="BI183" i="5"/>
  <c r="BI184" i="5"/>
  <c r="BI189" i="5"/>
  <c r="BI190" i="5"/>
  <c r="BI191" i="5"/>
  <c r="BI192" i="5"/>
  <c r="BI193" i="5"/>
  <c r="BI194" i="5"/>
  <c r="BI195" i="5"/>
  <c r="BI196" i="5"/>
  <c r="BI197" i="5"/>
  <c r="BI198" i="5"/>
  <c r="BI199" i="5"/>
  <c r="BI200" i="5"/>
  <c r="BI201" i="5"/>
  <c r="BI202" i="5"/>
  <c r="BI203" i="5"/>
  <c r="BI204" i="5"/>
  <c r="BI205" i="5"/>
  <c r="BI206" i="5"/>
  <c r="BI207" i="5"/>
  <c r="BI208" i="5"/>
  <c r="BI209" i="5"/>
  <c r="BI210" i="5"/>
  <c r="BI211" i="5"/>
  <c r="BI212" i="5"/>
  <c r="BI213" i="5"/>
  <c r="BI214" i="5"/>
  <c r="BI215" i="5"/>
  <c r="BI216" i="5"/>
  <c r="BI217" i="5"/>
  <c r="BI218" i="5"/>
  <c r="BI219" i="5"/>
  <c r="BI220" i="5"/>
  <c r="BI221" i="5"/>
  <c r="BI222" i="5"/>
  <c r="BI223" i="5"/>
  <c r="BI224" i="5"/>
  <c r="BI225" i="5"/>
  <c r="BI226" i="5"/>
  <c r="BI227" i="5"/>
  <c r="BI228" i="5"/>
  <c r="BI229" i="5"/>
  <c r="BI230" i="5"/>
  <c r="BI231" i="5"/>
  <c r="BI232" i="5"/>
  <c r="BI233" i="5"/>
  <c r="BI234" i="5"/>
  <c r="BI235" i="5"/>
  <c r="BI236" i="5"/>
  <c r="BI237" i="5"/>
  <c r="BI238" i="5"/>
  <c r="BI239" i="5"/>
  <c r="BI240" i="5"/>
  <c r="BI241" i="5"/>
  <c r="BI242" i="5"/>
  <c r="BI243" i="5"/>
  <c r="BI244" i="5"/>
  <c r="BI245" i="5"/>
  <c r="BI246" i="5"/>
  <c r="BI247" i="5"/>
  <c r="BI248" i="5"/>
  <c r="BI250" i="5"/>
  <c r="BI251" i="5"/>
  <c r="BI252" i="5"/>
  <c r="BI253" i="5"/>
  <c r="BI254" i="5"/>
  <c r="BI255" i="5"/>
  <c r="BI256" i="5"/>
  <c r="BI257" i="5"/>
  <c r="BI258" i="5"/>
  <c r="BI259" i="5"/>
  <c r="BI260" i="5"/>
  <c r="BI261" i="5"/>
  <c r="BI262" i="5"/>
  <c r="BI263" i="5"/>
  <c r="BI264" i="5"/>
  <c r="BI265" i="5"/>
  <c r="BI266" i="5"/>
  <c r="BI267" i="5"/>
  <c r="BI268" i="5"/>
  <c r="BI269" i="5"/>
  <c r="BI270" i="5"/>
  <c r="BI271" i="5"/>
  <c r="BI272" i="5"/>
  <c r="BI273" i="5"/>
  <c r="BI274" i="5"/>
  <c r="BI275" i="5"/>
  <c r="BI276" i="5"/>
  <c r="BI277" i="5"/>
  <c r="BI278" i="5"/>
  <c r="BI279" i="5"/>
  <c r="BI280" i="5"/>
  <c r="BI281" i="5"/>
  <c r="BI282" i="5"/>
  <c r="BI283" i="5"/>
  <c r="BI284" i="5"/>
  <c r="BI285" i="5"/>
  <c r="BI286" i="5"/>
  <c r="BI287" i="5"/>
  <c r="BI288" i="5"/>
  <c r="BI289" i="5"/>
  <c r="BI290" i="5"/>
  <c r="BI291" i="5"/>
  <c r="BI292" i="5"/>
  <c r="BI293" i="5"/>
  <c r="BI294" i="5"/>
  <c r="BI295" i="5"/>
  <c r="BI296" i="5"/>
  <c r="BI297" i="5"/>
  <c r="BI300" i="5"/>
  <c r="BI301" i="5"/>
  <c r="BI302" i="5"/>
  <c r="BI303" i="5"/>
  <c r="BI304" i="5"/>
  <c r="BI305" i="5"/>
  <c r="BI306" i="5"/>
  <c r="BI307" i="5"/>
  <c r="BI308" i="5"/>
  <c r="BI309" i="5"/>
  <c r="BI310" i="5"/>
  <c r="BI311" i="5"/>
  <c r="BI316" i="5"/>
  <c r="BI317" i="5"/>
  <c r="BI318" i="5"/>
  <c r="BI319" i="5"/>
  <c r="BI320" i="5"/>
  <c r="BI321" i="5"/>
  <c r="BI322" i="5"/>
  <c r="BI323" i="5"/>
  <c r="BI324" i="5"/>
  <c r="BI325" i="5"/>
  <c r="BI326" i="5"/>
  <c r="BI327" i="5"/>
  <c r="BI328" i="5"/>
  <c r="BI329" i="5"/>
  <c r="BI330" i="5"/>
  <c r="BI331" i="5"/>
  <c r="BI332" i="5"/>
  <c r="BI333" i="5"/>
  <c r="BI334" i="5"/>
  <c r="BI335" i="5"/>
  <c r="BI336" i="5"/>
  <c r="BI337" i="5"/>
  <c r="BI338" i="5"/>
  <c r="BI339" i="5"/>
  <c r="BI340" i="5"/>
  <c r="BI341" i="5"/>
  <c r="BI342" i="5"/>
  <c r="BI343" i="5"/>
  <c r="BI344" i="5"/>
  <c r="BI345" i="5"/>
  <c r="BI346" i="5"/>
  <c r="BI347" i="5"/>
  <c r="BI348" i="5"/>
  <c r="BI349" i="5"/>
  <c r="BI350" i="5"/>
  <c r="BI351" i="5"/>
  <c r="BI352" i="5"/>
  <c r="BI353" i="5"/>
  <c r="BI354" i="5"/>
  <c r="BI355" i="5"/>
  <c r="BI356" i="5"/>
  <c r="BI357" i="5"/>
  <c r="BI358" i="5"/>
  <c r="BI359" i="5"/>
  <c r="BI360" i="5"/>
  <c r="BI361" i="5"/>
  <c r="BI362" i="5"/>
  <c r="BI363" i="5"/>
  <c r="BI364" i="5"/>
  <c r="BI365" i="5"/>
  <c r="BI366" i="5"/>
  <c r="BI367" i="5"/>
  <c r="BI368" i="5"/>
  <c r="BI369" i="5"/>
  <c r="BI370" i="5"/>
  <c r="BI371" i="5"/>
  <c r="BI372" i="5"/>
  <c r="BI373" i="5"/>
  <c r="BI374" i="5"/>
  <c r="BI375" i="5"/>
  <c r="BI376" i="5"/>
  <c r="BI377" i="5"/>
  <c r="BI378" i="5"/>
  <c r="BI379" i="5"/>
  <c r="BI380" i="5"/>
  <c r="BI381" i="5"/>
  <c r="BI382" i="5"/>
  <c r="BI383" i="5"/>
  <c r="BI384" i="5"/>
  <c r="BI385" i="5"/>
  <c r="BI386" i="5"/>
  <c r="BA5" i="5"/>
  <c r="BA6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81" i="5"/>
  <c r="BA82" i="5"/>
  <c r="BA83" i="5"/>
  <c r="BA84" i="5"/>
  <c r="BA85" i="5"/>
  <c r="BA86" i="5"/>
  <c r="BA87" i="5"/>
  <c r="BA88" i="5"/>
  <c r="BA89" i="5"/>
  <c r="BA90" i="5"/>
  <c r="BA91" i="5"/>
  <c r="BA92" i="5"/>
  <c r="BA93" i="5"/>
  <c r="BA94" i="5"/>
  <c r="BA95" i="5"/>
  <c r="BA96" i="5"/>
  <c r="BA97" i="5"/>
  <c r="BA98" i="5"/>
  <c r="BA99" i="5"/>
  <c r="BA100" i="5"/>
  <c r="BA101" i="5"/>
  <c r="BA102" i="5"/>
  <c r="BA103" i="5"/>
  <c r="BA104" i="5"/>
  <c r="BA105" i="5"/>
  <c r="BA106" i="5"/>
  <c r="BA107" i="5"/>
  <c r="BA108" i="5"/>
  <c r="BA109" i="5"/>
  <c r="BA110" i="5"/>
  <c r="BA111" i="5"/>
  <c r="BA112" i="5"/>
  <c r="BA113" i="5"/>
  <c r="BA114" i="5"/>
  <c r="BA115" i="5"/>
  <c r="BA116" i="5"/>
  <c r="BA117" i="5"/>
  <c r="BA119" i="5"/>
  <c r="BA120" i="5"/>
  <c r="BA121" i="5"/>
  <c r="BA122" i="5"/>
  <c r="BA123" i="5"/>
  <c r="BA124" i="5"/>
  <c r="BA125" i="5"/>
  <c r="BA126" i="5"/>
  <c r="BA127" i="5"/>
  <c r="BA128" i="5"/>
  <c r="BA129" i="5"/>
  <c r="BA130" i="5"/>
  <c r="BA131" i="5"/>
  <c r="BA132" i="5"/>
  <c r="BA133" i="5"/>
  <c r="BA134" i="5"/>
  <c r="BA135" i="5"/>
  <c r="BA136" i="5"/>
  <c r="BA137" i="5"/>
  <c r="BA138" i="5"/>
  <c r="BA139" i="5"/>
  <c r="BA140" i="5"/>
  <c r="BA141" i="5"/>
  <c r="BA142" i="5"/>
  <c r="BA143" i="5"/>
  <c r="BA144" i="5"/>
  <c r="BA145" i="5"/>
  <c r="BA146" i="5"/>
  <c r="BA147" i="5"/>
  <c r="BA148" i="5"/>
  <c r="BA149" i="5"/>
  <c r="BA150" i="5"/>
  <c r="BA151" i="5"/>
  <c r="BA152" i="5"/>
  <c r="BA153" i="5"/>
  <c r="BA154" i="5"/>
  <c r="BA155" i="5"/>
  <c r="BA156" i="5"/>
  <c r="BA157" i="5"/>
  <c r="BA158" i="5"/>
  <c r="BA159" i="5"/>
  <c r="BA160" i="5"/>
  <c r="BA161" i="5"/>
  <c r="BA162" i="5"/>
  <c r="BA163" i="5"/>
  <c r="BA164" i="5"/>
  <c r="BA165" i="5"/>
  <c r="BA166" i="5"/>
  <c r="BA167" i="5"/>
  <c r="BA168" i="5"/>
  <c r="BA169" i="5"/>
  <c r="BA170" i="5"/>
  <c r="BA171" i="5"/>
  <c r="BA172" i="5"/>
  <c r="BA173" i="5"/>
  <c r="BA174" i="5"/>
  <c r="BA175" i="5"/>
  <c r="BA176" i="5"/>
  <c r="BA177" i="5"/>
  <c r="BA178" i="5"/>
  <c r="BA179" i="5"/>
  <c r="BA180" i="5"/>
  <c r="BA181" i="5"/>
  <c r="BA182" i="5"/>
  <c r="BA183" i="5"/>
  <c r="BA184" i="5"/>
  <c r="BA189" i="5"/>
  <c r="BA190" i="5"/>
  <c r="BA191" i="5"/>
  <c r="BA192" i="5"/>
  <c r="BA193" i="5"/>
  <c r="BA194" i="5"/>
  <c r="BA195" i="5"/>
  <c r="BA196" i="5"/>
  <c r="BA197" i="5"/>
  <c r="BA198" i="5"/>
  <c r="BA199" i="5"/>
  <c r="BA200" i="5"/>
  <c r="BA201" i="5"/>
  <c r="BA202" i="5"/>
  <c r="BA203" i="5"/>
  <c r="BA204" i="5"/>
  <c r="BA205" i="5"/>
  <c r="BA206" i="5"/>
  <c r="BA207" i="5"/>
  <c r="BA208" i="5"/>
  <c r="BA209" i="5"/>
  <c r="BA210" i="5"/>
  <c r="BA211" i="5"/>
  <c r="BA212" i="5"/>
  <c r="BA213" i="5"/>
  <c r="BA214" i="5"/>
  <c r="BA215" i="5"/>
  <c r="BA216" i="5"/>
  <c r="BA217" i="5"/>
  <c r="BA218" i="5"/>
  <c r="BA219" i="5"/>
  <c r="BA220" i="5"/>
  <c r="BA221" i="5"/>
  <c r="BA222" i="5"/>
  <c r="BA223" i="5"/>
  <c r="BA224" i="5"/>
  <c r="BA225" i="5"/>
  <c r="BA226" i="5"/>
  <c r="BA227" i="5"/>
  <c r="BA228" i="5"/>
  <c r="BA229" i="5"/>
  <c r="BA230" i="5"/>
  <c r="BA231" i="5"/>
  <c r="BA232" i="5"/>
  <c r="BA233" i="5"/>
  <c r="BA234" i="5"/>
  <c r="BA235" i="5"/>
  <c r="BA236" i="5"/>
  <c r="BA237" i="5"/>
  <c r="BA238" i="5"/>
  <c r="BA239" i="5"/>
  <c r="BA240" i="5"/>
  <c r="BA241" i="5"/>
  <c r="BA242" i="5"/>
  <c r="BA243" i="5"/>
  <c r="BA244" i="5"/>
  <c r="BA245" i="5"/>
  <c r="BA246" i="5"/>
  <c r="BA247" i="5"/>
  <c r="BA248" i="5"/>
  <c r="BA250" i="5"/>
  <c r="BA251" i="5"/>
  <c r="BA252" i="5"/>
  <c r="BA253" i="5"/>
  <c r="BA254" i="5"/>
  <c r="BA255" i="5"/>
  <c r="BA256" i="5"/>
  <c r="BA257" i="5"/>
  <c r="BA258" i="5"/>
  <c r="BA259" i="5"/>
  <c r="BA260" i="5"/>
  <c r="BA261" i="5"/>
  <c r="BA262" i="5"/>
  <c r="BA263" i="5"/>
  <c r="BA264" i="5"/>
  <c r="BA265" i="5"/>
  <c r="BA266" i="5"/>
  <c r="BA267" i="5"/>
  <c r="BA268" i="5"/>
  <c r="BA269" i="5"/>
  <c r="BA270" i="5"/>
  <c r="BA271" i="5"/>
  <c r="BA272" i="5"/>
  <c r="BA273" i="5"/>
  <c r="BA274" i="5"/>
  <c r="BA275" i="5"/>
  <c r="BA276" i="5"/>
  <c r="BA277" i="5"/>
  <c r="BA278" i="5"/>
  <c r="BA279" i="5"/>
  <c r="BA280" i="5"/>
  <c r="BA281" i="5"/>
  <c r="BA282" i="5"/>
  <c r="BA283" i="5"/>
  <c r="BA284" i="5"/>
  <c r="BA285" i="5"/>
  <c r="BA286" i="5"/>
  <c r="BA287" i="5"/>
  <c r="BA288" i="5"/>
  <c r="BA289" i="5"/>
  <c r="BA290" i="5"/>
  <c r="BA291" i="5"/>
  <c r="BA292" i="5"/>
  <c r="BA293" i="5"/>
  <c r="BA294" i="5"/>
  <c r="BA295" i="5"/>
  <c r="BA296" i="5"/>
  <c r="BA297" i="5"/>
  <c r="BA300" i="5"/>
  <c r="BA301" i="5"/>
  <c r="BA302" i="5"/>
  <c r="BA303" i="5"/>
  <c r="BA304" i="5"/>
  <c r="BA305" i="5"/>
  <c r="BA306" i="5"/>
  <c r="BA307" i="5"/>
  <c r="BA308" i="5"/>
  <c r="BA309" i="5"/>
  <c r="BA310" i="5"/>
  <c r="BA311" i="5"/>
  <c r="BA316" i="5"/>
  <c r="BA317" i="5"/>
  <c r="BA318" i="5"/>
  <c r="BA319" i="5"/>
  <c r="BA320" i="5"/>
  <c r="BA321" i="5"/>
  <c r="BA322" i="5"/>
  <c r="BA323" i="5"/>
  <c r="BA324" i="5"/>
  <c r="BA325" i="5"/>
  <c r="BA326" i="5"/>
  <c r="BA327" i="5"/>
  <c r="BA328" i="5"/>
  <c r="BA329" i="5"/>
  <c r="BA330" i="5"/>
  <c r="BA331" i="5"/>
  <c r="BA332" i="5"/>
  <c r="BA333" i="5"/>
  <c r="BA334" i="5"/>
  <c r="BA335" i="5"/>
  <c r="BA336" i="5"/>
  <c r="BA337" i="5"/>
  <c r="BA338" i="5"/>
  <c r="BA339" i="5"/>
  <c r="BA340" i="5"/>
  <c r="BA341" i="5"/>
  <c r="BA342" i="5"/>
  <c r="BA343" i="5"/>
  <c r="BA344" i="5"/>
  <c r="BA345" i="5"/>
  <c r="BA346" i="5"/>
  <c r="BA347" i="5"/>
  <c r="BA348" i="5"/>
  <c r="BA349" i="5"/>
  <c r="BA350" i="5"/>
  <c r="BA351" i="5"/>
  <c r="BA352" i="5"/>
  <c r="BA353" i="5"/>
  <c r="BA354" i="5"/>
  <c r="BA355" i="5"/>
  <c r="BA356" i="5"/>
  <c r="BA357" i="5"/>
  <c r="BA358" i="5"/>
  <c r="BA359" i="5"/>
  <c r="BA360" i="5"/>
  <c r="BA361" i="5"/>
  <c r="BA362" i="5"/>
  <c r="BA363" i="5"/>
  <c r="BA364" i="5"/>
  <c r="BA365" i="5"/>
  <c r="BA366" i="5"/>
  <c r="BA367" i="5"/>
  <c r="BA368" i="5"/>
  <c r="BA369" i="5"/>
  <c r="BA370" i="5"/>
  <c r="BA371" i="5"/>
  <c r="BA372" i="5"/>
  <c r="BA373" i="5"/>
  <c r="BA374" i="5"/>
  <c r="BA375" i="5"/>
  <c r="BA376" i="5"/>
  <c r="BA377" i="5"/>
  <c r="BA378" i="5"/>
  <c r="BA379" i="5"/>
  <c r="BA380" i="5"/>
  <c r="BA381" i="5"/>
  <c r="BA382" i="5"/>
  <c r="BA383" i="5"/>
  <c r="BA384" i="5"/>
  <c r="BA385" i="5"/>
  <c r="BA386" i="5"/>
  <c r="AS26" i="5"/>
  <c r="AS27" i="5"/>
  <c r="AS28" i="5"/>
  <c r="AS29" i="5"/>
  <c r="AS30" i="5"/>
  <c r="AS31" i="5"/>
  <c r="AS32" i="5"/>
  <c r="AS33" i="5"/>
  <c r="AS34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S71" i="5"/>
  <c r="AS72" i="5"/>
  <c r="AS73" i="5"/>
  <c r="AS74" i="5"/>
  <c r="AS75" i="5"/>
  <c r="AS76" i="5"/>
  <c r="AS77" i="5"/>
  <c r="AS78" i="5"/>
  <c r="AS79" i="5"/>
  <c r="AS80" i="5"/>
  <c r="AS81" i="5"/>
  <c r="AS82" i="5"/>
  <c r="AS83" i="5"/>
  <c r="AS84" i="5"/>
  <c r="AS85" i="5"/>
  <c r="AS86" i="5"/>
  <c r="AS87" i="5"/>
  <c r="AS88" i="5"/>
  <c r="AS89" i="5"/>
  <c r="AS90" i="5"/>
  <c r="AS91" i="5"/>
  <c r="AS92" i="5"/>
  <c r="AS93" i="5"/>
  <c r="AS94" i="5"/>
  <c r="AS95" i="5"/>
  <c r="AS96" i="5"/>
  <c r="AS97" i="5"/>
  <c r="AS98" i="5"/>
  <c r="AS99" i="5"/>
  <c r="AS100" i="5"/>
  <c r="AS101" i="5"/>
  <c r="AS102" i="5"/>
  <c r="AS103" i="5"/>
  <c r="AS104" i="5"/>
  <c r="AS105" i="5"/>
  <c r="AS106" i="5"/>
  <c r="AS107" i="5"/>
  <c r="AS108" i="5"/>
  <c r="AS109" i="5"/>
  <c r="AS110" i="5"/>
  <c r="AS111" i="5"/>
  <c r="AS112" i="5"/>
  <c r="AS113" i="5"/>
  <c r="AS114" i="5"/>
  <c r="AS115" i="5"/>
  <c r="AS116" i="5"/>
  <c r="AS117" i="5"/>
  <c r="AS119" i="5"/>
  <c r="AS120" i="5"/>
  <c r="AS121" i="5"/>
  <c r="AS122" i="5"/>
  <c r="AS123" i="5"/>
  <c r="AS124" i="5"/>
  <c r="AS125" i="5"/>
  <c r="AS126" i="5"/>
  <c r="AS150" i="5"/>
  <c r="AS151" i="5"/>
  <c r="AS152" i="5"/>
  <c r="AS189" i="5"/>
  <c r="AS190" i="5"/>
  <c r="AS191" i="5"/>
  <c r="AS192" i="5"/>
  <c r="AS193" i="5"/>
  <c r="AS194" i="5"/>
  <c r="AS195" i="5"/>
  <c r="AS196" i="5"/>
  <c r="AS197" i="5"/>
  <c r="AS198" i="5"/>
  <c r="AS199" i="5"/>
  <c r="AS200" i="5"/>
  <c r="AS201" i="5"/>
  <c r="AS202" i="5"/>
  <c r="AS203" i="5"/>
  <c r="AS204" i="5"/>
  <c r="AS205" i="5"/>
  <c r="AS206" i="5"/>
  <c r="AS207" i="5"/>
  <c r="AS208" i="5"/>
  <c r="AS209" i="5"/>
  <c r="AS210" i="5"/>
  <c r="AS211" i="5"/>
  <c r="AS212" i="5"/>
  <c r="AS213" i="5"/>
  <c r="AS214" i="5"/>
  <c r="AS215" i="5"/>
  <c r="AS216" i="5"/>
  <c r="AS217" i="5"/>
  <c r="AS218" i="5"/>
  <c r="AS219" i="5"/>
  <c r="AS220" i="5"/>
  <c r="AS221" i="5"/>
  <c r="AS222" i="5"/>
  <c r="AS223" i="5"/>
  <c r="AS224" i="5"/>
  <c r="AS225" i="5"/>
  <c r="AS226" i="5"/>
  <c r="AS227" i="5"/>
  <c r="AS228" i="5"/>
  <c r="AS229" i="5"/>
  <c r="AS230" i="5"/>
  <c r="AS231" i="5"/>
  <c r="AS232" i="5"/>
  <c r="AS233" i="5"/>
  <c r="AS234" i="5"/>
  <c r="AS235" i="5"/>
  <c r="AS236" i="5"/>
  <c r="AS237" i="5"/>
  <c r="AS238" i="5"/>
  <c r="AS239" i="5"/>
  <c r="AS240" i="5"/>
  <c r="AS241" i="5"/>
  <c r="AS242" i="5"/>
  <c r="AS243" i="5"/>
  <c r="AS244" i="5"/>
  <c r="AS245" i="5"/>
  <c r="AS246" i="5"/>
  <c r="AS247" i="5"/>
  <c r="AS248" i="5"/>
  <c r="AS250" i="5"/>
  <c r="AS251" i="5"/>
  <c r="AS252" i="5"/>
  <c r="AS253" i="5"/>
  <c r="AS254" i="5"/>
  <c r="AS255" i="5"/>
  <c r="AS256" i="5"/>
  <c r="AS257" i="5"/>
  <c r="AS258" i="5"/>
  <c r="AS259" i="5"/>
  <c r="AS260" i="5"/>
  <c r="AS261" i="5"/>
  <c r="AS262" i="5"/>
  <c r="AS263" i="5"/>
  <c r="AS264" i="5"/>
  <c r="AS265" i="5"/>
  <c r="AS266" i="5"/>
  <c r="AS267" i="5"/>
  <c r="AS268" i="5"/>
  <c r="AS269" i="5"/>
  <c r="AS270" i="5"/>
  <c r="AS271" i="5"/>
  <c r="AS272" i="5"/>
  <c r="AS273" i="5"/>
  <c r="AS274" i="5"/>
  <c r="AS275" i="5"/>
  <c r="AS276" i="5"/>
  <c r="AS277" i="5"/>
  <c r="AS278" i="5"/>
  <c r="AS279" i="5"/>
  <c r="AS316" i="5"/>
  <c r="AS341" i="5"/>
  <c r="AS342" i="5"/>
  <c r="AS343" i="5"/>
  <c r="AS344" i="5"/>
  <c r="AS345" i="5"/>
  <c r="AS377" i="5"/>
  <c r="AS378" i="5"/>
  <c r="AS379" i="5"/>
  <c r="AS380" i="5"/>
  <c r="AS381" i="5"/>
  <c r="AS382" i="5"/>
  <c r="AS383" i="5"/>
  <c r="AS384" i="5"/>
  <c r="AS385" i="5"/>
  <c r="AS386" i="5"/>
  <c r="AK26" i="5"/>
  <c r="AK27" i="5"/>
  <c r="AK28" i="5"/>
  <c r="AK29" i="5"/>
  <c r="AK30" i="5"/>
  <c r="AK31" i="5"/>
  <c r="AK32" i="5"/>
  <c r="AK33" i="5"/>
  <c r="AK34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K78" i="5"/>
  <c r="AK79" i="5"/>
  <c r="AK80" i="5"/>
  <c r="AK81" i="5"/>
  <c r="AK82" i="5"/>
  <c r="AK83" i="5"/>
  <c r="AK84" i="5"/>
  <c r="AK85" i="5"/>
  <c r="AK86" i="5"/>
  <c r="AK87" i="5"/>
  <c r="AK88" i="5"/>
  <c r="AK89" i="5"/>
  <c r="AK90" i="5"/>
  <c r="AK91" i="5"/>
  <c r="AK92" i="5"/>
  <c r="AK93" i="5"/>
  <c r="AK94" i="5"/>
  <c r="AK95" i="5"/>
  <c r="AK96" i="5"/>
  <c r="AK97" i="5"/>
  <c r="AK98" i="5"/>
  <c r="AK99" i="5"/>
  <c r="AK100" i="5"/>
  <c r="AK101" i="5"/>
  <c r="AK102" i="5"/>
  <c r="AK103" i="5"/>
  <c r="AK104" i="5"/>
  <c r="AK105" i="5"/>
  <c r="AK106" i="5"/>
  <c r="AK107" i="5"/>
  <c r="AK108" i="5"/>
  <c r="AK109" i="5"/>
  <c r="AK110" i="5"/>
  <c r="AK111" i="5"/>
  <c r="AK112" i="5"/>
  <c r="AK113" i="5"/>
  <c r="AK114" i="5"/>
  <c r="AK115" i="5"/>
  <c r="AK116" i="5"/>
  <c r="AK117" i="5"/>
  <c r="AK119" i="5"/>
  <c r="AK120" i="5"/>
  <c r="AK121" i="5"/>
  <c r="AK122" i="5"/>
  <c r="AK123" i="5"/>
  <c r="AK124" i="5"/>
  <c r="AK125" i="5"/>
  <c r="AK126" i="5"/>
  <c r="AK150" i="5"/>
  <c r="AK151" i="5"/>
  <c r="AK152" i="5"/>
  <c r="AK189" i="5"/>
  <c r="AK190" i="5"/>
  <c r="AK191" i="5"/>
  <c r="AK192" i="5"/>
  <c r="AK193" i="5"/>
  <c r="AK194" i="5"/>
  <c r="AK195" i="5"/>
  <c r="AK196" i="5"/>
  <c r="AK197" i="5"/>
  <c r="AK198" i="5"/>
  <c r="AK199" i="5"/>
  <c r="AK200" i="5"/>
  <c r="AK201" i="5"/>
  <c r="AK202" i="5"/>
  <c r="AK203" i="5"/>
  <c r="AK204" i="5"/>
  <c r="AK205" i="5"/>
  <c r="AK206" i="5"/>
  <c r="AK207" i="5"/>
  <c r="AK208" i="5"/>
  <c r="AK209" i="5"/>
  <c r="AK210" i="5"/>
  <c r="AK211" i="5"/>
  <c r="AK212" i="5"/>
  <c r="AK213" i="5"/>
  <c r="AK214" i="5"/>
  <c r="AK215" i="5"/>
  <c r="AK216" i="5"/>
  <c r="AK217" i="5"/>
  <c r="AK218" i="5"/>
  <c r="AK219" i="5"/>
  <c r="AK220" i="5"/>
  <c r="AK221" i="5"/>
  <c r="AK222" i="5"/>
  <c r="AK223" i="5"/>
  <c r="AK224" i="5"/>
  <c r="AK225" i="5"/>
  <c r="AK226" i="5"/>
  <c r="AK227" i="5"/>
  <c r="AK228" i="5"/>
  <c r="AK229" i="5"/>
  <c r="AK230" i="5"/>
  <c r="AK231" i="5"/>
  <c r="AK232" i="5"/>
  <c r="AK233" i="5"/>
  <c r="AK234" i="5"/>
  <c r="AK235" i="5"/>
  <c r="AK236" i="5"/>
  <c r="AK237" i="5"/>
  <c r="AK238" i="5"/>
  <c r="AK239" i="5"/>
  <c r="AK240" i="5"/>
  <c r="AK241" i="5"/>
  <c r="AK242" i="5"/>
  <c r="AK243" i="5"/>
  <c r="AK244" i="5"/>
  <c r="AK245" i="5"/>
  <c r="AK246" i="5"/>
  <c r="AK247" i="5"/>
  <c r="AK248" i="5"/>
  <c r="AK250" i="5"/>
  <c r="AK251" i="5"/>
  <c r="AK252" i="5"/>
  <c r="AK253" i="5"/>
  <c r="AK254" i="5"/>
  <c r="AK255" i="5"/>
  <c r="AK256" i="5"/>
  <c r="AK257" i="5"/>
  <c r="AK258" i="5"/>
  <c r="AK259" i="5"/>
  <c r="AK260" i="5"/>
  <c r="AK261" i="5"/>
  <c r="AK262" i="5"/>
  <c r="AK263" i="5"/>
  <c r="AK264" i="5"/>
  <c r="AK265" i="5"/>
  <c r="AK266" i="5"/>
  <c r="AK267" i="5"/>
  <c r="AK268" i="5"/>
  <c r="AK269" i="5"/>
  <c r="AK270" i="5"/>
  <c r="AK271" i="5"/>
  <c r="AK272" i="5"/>
  <c r="AK273" i="5"/>
  <c r="AK274" i="5"/>
  <c r="AK275" i="5"/>
  <c r="AK276" i="5"/>
  <c r="AK277" i="5"/>
  <c r="AK278" i="5"/>
  <c r="AK279" i="5"/>
  <c r="AK316" i="5"/>
  <c r="AK341" i="5"/>
  <c r="AK342" i="5"/>
  <c r="AK343" i="5"/>
  <c r="AK344" i="5"/>
  <c r="AK345" i="5"/>
  <c r="AK377" i="5"/>
  <c r="AK378" i="5"/>
  <c r="AK379" i="5"/>
  <c r="AK380" i="5"/>
  <c r="AK381" i="5"/>
  <c r="AK382" i="5"/>
  <c r="AK383" i="5"/>
  <c r="AK384" i="5"/>
  <c r="AK385" i="5"/>
  <c r="AK386" i="5"/>
  <c r="AC26" i="5"/>
  <c r="AC27" i="5"/>
  <c r="AC28" i="5"/>
  <c r="AC29" i="5"/>
  <c r="AC30" i="5"/>
  <c r="AC31" i="5"/>
  <c r="AC32" i="5"/>
  <c r="AC33" i="5"/>
  <c r="AC34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125" i="5"/>
  <c r="AC126" i="5"/>
  <c r="AC150" i="5"/>
  <c r="AC151" i="5"/>
  <c r="AC152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09" i="5"/>
  <c r="AC210" i="5"/>
  <c r="AC211" i="5"/>
  <c r="AC212" i="5"/>
  <c r="AC213" i="5"/>
  <c r="AC214" i="5"/>
  <c r="AC215" i="5"/>
  <c r="AC216" i="5"/>
  <c r="AC217" i="5"/>
  <c r="AC218" i="5"/>
  <c r="AC219" i="5"/>
  <c r="AC220" i="5"/>
  <c r="AC221" i="5"/>
  <c r="AC222" i="5"/>
  <c r="AC223" i="5"/>
  <c r="AC224" i="5"/>
  <c r="AC225" i="5"/>
  <c r="AC226" i="5"/>
  <c r="AC227" i="5"/>
  <c r="AC228" i="5"/>
  <c r="AC229" i="5"/>
  <c r="AC230" i="5"/>
  <c r="AC231" i="5"/>
  <c r="AC232" i="5"/>
  <c r="AC233" i="5"/>
  <c r="AC234" i="5"/>
  <c r="AC235" i="5"/>
  <c r="AC236" i="5"/>
  <c r="AC237" i="5"/>
  <c r="AC238" i="5"/>
  <c r="AC239" i="5"/>
  <c r="AC240" i="5"/>
  <c r="AC241" i="5"/>
  <c r="AC242" i="5"/>
  <c r="AC243" i="5"/>
  <c r="AC244" i="5"/>
  <c r="AC245" i="5"/>
  <c r="AC246" i="5"/>
  <c r="AC247" i="5"/>
  <c r="AC248" i="5"/>
  <c r="AC250" i="5"/>
  <c r="AC251" i="5"/>
  <c r="AC252" i="5"/>
  <c r="AC253" i="5"/>
  <c r="AC254" i="5"/>
  <c r="AC255" i="5"/>
  <c r="AC256" i="5"/>
  <c r="AC257" i="5"/>
  <c r="AC258" i="5"/>
  <c r="AC259" i="5"/>
  <c r="AC260" i="5"/>
  <c r="AC261" i="5"/>
  <c r="AC262" i="5"/>
  <c r="AC263" i="5"/>
  <c r="AC264" i="5"/>
  <c r="AC265" i="5"/>
  <c r="AC266" i="5"/>
  <c r="AC267" i="5"/>
  <c r="AC268" i="5"/>
  <c r="AC269" i="5"/>
  <c r="AC270" i="5"/>
  <c r="AC271" i="5"/>
  <c r="AC272" i="5"/>
  <c r="AC273" i="5"/>
  <c r="AC274" i="5"/>
  <c r="AC275" i="5"/>
  <c r="AC276" i="5"/>
  <c r="AC277" i="5"/>
  <c r="AC278" i="5"/>
  <c r="AC279" i="5"/>
  <c r="AC316" i="5"/>
  <c r="AC341" i="5"/>
  <c r="AC342" i="5"/>
  <c r="AC343" i="5"/>
  <c r="AC344" i="5"/>
  <c r="AC345" i="5"/>
  <c r="AC377" i="5"/>
  <c r="AC378" i="5"/>
  <c r="AC379" i="5"/>
  <c r="AC380" i="5"/>
  <c r="AC381" i="5"/>
  <c r="AC382" i="5"/>
  <c r="AC383" i="5"/>
  <c r="AC384" i="5"/>
  <c r="AC385" i="5"/>
  <c r="AC38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125" i="5"/>
  <c r="U126" i="5"/>
  <c r="U150" i="5"/>
  <c r="U151" i="5"/>
  <c r="U152" i="5"/>
  <c r="U189" i="5"/>
  <c r="U190" i="5"/>
  <c r="U191" i="5"/>
  <c r="U192" i="5"/>
  <c r="U193" i="5"/>
  <c r="U194" i="5"/>
  <c r="U195" i="5"/>
  <c r="U196" i="5"/>
  <c r="U197" i="5"/>
  <c r="U198" i="5"/>
  <c r="U199" i="5"/>
  <c r="U200" i="5"/>
  <c r="U201" i="5"/>
  <c r="U202" i="5"/>
  <c r="U203" i="5"/>
  <c r="U204" i="5"/>
  <c r="U205" i="5"/>
  <c r="U206" i="5"/>
  <c r="U207" i="5"/>
  <c r="U208" i="5"/>
  <c r="U209" i="5"/>
  <c r="U210" i="5"/>
  <c r="U211" i="5"/>
  <c r="U212" i="5"/>
  <c r="U213" i="5"/>
  <c r="U214" i="5"/>
  <c r="U215" i="5"/>
  <c r="U216" i="5"/>
  <c r="U217" i="5"/>
  <c r="U218" i="5"/>
  <c r="U219" i="5"/>
  <c r="U220" i="5"/>
  <c r="U221" i="5"/>
  <c r="U222" i="5"/>
  <c r="U223" i="5"/>
  <c r="U224" i="5"/>
  <c r="U225" i="5"/>
  <c r="U226" i="5"/>
  <c r="U227" i="5"/>
  <c r="U228" i="5"/>
  <c r="U229" i="5"/>
  <c r="U230" i="5"/>
  <c r="U231" i="5"/>
  <c r="U232" i="5"/>
  <c r="U233" i="5"/>
  <c r="U234" i="5"/>
  <c r="U235" i="5"/>
  <c r="U236" i="5"/>
  <c r="U237" i="5"/>
  <c r="U238" i="5"/>
  <c r="U239" i="5"/>
  <c r="U240" i="5"/>
  <c r="U241" i="5"/>
  <c r="U242" i="5"/>
  <c r="U243" i="5"/>
  <c r="U244" i="5"/>
  <c r="U245" i="5"/>
  <c r="U246" i="5"/>
  <c r="U247" i="5"/>
  <c r="U248" i="5"/>
  <c r="U250" i="5"/>
  <c r="U251" i="5"/>
  <c r="U252" i="5"/>
  <c r="U253" i="5"/>
  <c r="U254" i="5"/>
  <c r="U255" i="5"/>
  <c r="U256" i="5"/>
  <c r="U257" i="5"/>
  <c r="U258" i="5"/>
  <c r="U259" i="5"/>
  <c r="U260" i="5"/>
  <c r="U261" i="5"/>
  <c r="U262" i="5"/>
  <c r="U263" i="5"/>
  <c r="U264" i="5"/>
  <c r="U265" i="5"/>
  <c r="U266" i="5"/>
  <c r="U267" i="5"/>
  <c r="U268" i="5"/>
  <c r="U269" i="5"/>
  <c r="U270" i="5"/>
  <c r="U271" i="5"/>
  <c r="U272" i="5"/>
  <c r="U273" i="5"/>
  <c r="U274" i="5"/>
  <c r="U275" i="5"/>
  <c r="U276" i="5"/>
  <c r="U277" i="5"/>
  <c r="U278" i="5"/>
  <c r="U279" i="5"/>
  <c r="U316" i="5"/>
  <c r="U341" i="5"/>
  <c r="U342" i="5"/>
  <c r="U343" i="5"/>
  <c r="U344" i="5"/>
  <c r="U345" i="5"/>
  <c r="U377" i="5"/>
  <c r="U378" i="5"/>
  <c r="U379" i="5"/>
  <c r="U380" i="5"/>
  <c r="U381" i="5"/>
  <c r="U382" i="5"/>
  <c r="U383" i="5"/>
  <c r="U384" i="5"/>
  <c r="U385" i="5"/>
  <c r="U386" i="5"/>
  <c r="M26" i="5"/>
  <c r="M27" i="5"/>
  <c r="M28" i="5"/>
  <c r="M29" i="5"/>
  <c r="M30" i="5"/>
  <c r="M31" i="5"/>
  <c r="M32" i="5"/>
  <c r="M33" i="5"/>
  <c r="M34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88" i="5"/>
  <c r="M89" i="5"/>
  <c r="M90" i="5"/>
  <c r="M91" i="5"/>
  <c r="M92" i="5"/>
  <c r="M93" i="5"/>
  <c r="M94" i="5"/>
  <c r="M95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55" i="5"/>
  <c r="M256" i="5"/>
  <c r="M257" i="5"/>
  <c r="M258" i="5"/>
  <c r="M259" i="5"/>
  <c r="M260" i="5"/>
  <c r="M261" i="5"/>
  <c r="M262" i="5"/>
  <c r="M263" i="5"/>
  <c r="M264" i="5"/>
  <c r="M265" i="5"/>
  <c r="M316" i="5"/>
  <c r="AV23" i="30"/>
  <c r="AU23" i="30"/>
  <c r="BI4" i="5"/>
  <c r="BA4" i="5"/>
  <c r="AD45" i="25"/>
  <c r="AD14" i="25"/>
  <c r="AD20" i="25"/>
  <c r="AD109" i="28"/>
  <c r="AD37" i="28"/>
  <c r="AD47" i="28"/>
  <c r="AD74" i="28"/>
  <c r="AD87" i="28"/>
  <c r="AD91" i="28"/>
  <c r="AD73" i="28"/>
  <c r="AD94" i="28"/>
  <c r="AD11" i="28"/>
  <c r="AD28" i="28"/>
  <c r="AD72" i="28"/>
  <c r="AD81" i="28"/>
  <c r="AD12" i="28"/>
  <c r="AD57" i="28"/>
  <c r="AD51" i="28"/>
  <c r="AD41" i="28"/>
  <c r="AD35" i="28"/>
  <c r="AD71" i="28"/>
  <c r="AD95" i="28"/>
  <c r="AD69" i="28"/>
  <c r="AD14" i="28"/>
  <c r="AD89" i="28"/>
  <c r="AD103" i="28"/>
  <c r="AD54" i="28"/>
  <c r="AD105" i="28"/>
  <c r="AD96" i="28"/>
  <c r="AD40" i="28"/>
  <c r="AD25" i="28"/>
  <c r="AD68" i="28"/>
  <c r="AD63" i="28"/>
  <c r="AD53" i="28"/>
  <c r="AD92" i="28"/>
  <c r="AD9" i="28"/>
  <c r="AD24" i="28"/>
  <c r="AD56" i="28"/>
  <c r="AD98" i="28"/>
  <c r="AD49" i="28"/>
  <c r="AD60" i="28"/>
  <c r="AD113" i="28"/>
  <c r="AD46" i="28"/>
  <c r="AD61" i="28"/>
  <c r="AD90" i="28"/>
  <c r="AD97" i="28"/>
  <c r="AD33" i="28"/>
  <c r="AD27" i="28"/>
  <c r="AD77" i="28"/>
  <c r="AD43" i="28"/>
  <c r="AD83" i="28"/>
  <c r="AD36" i="28"/>
  <c r="AD21" i="28"/>
  <c r="AD149" i="32"/>
  <c r="AD145" i="32"/>
  <c r="AD113" i="32"/>
  <c r="AD109" i="32"/>
  <c r="AD105" i="25"/>
  <c r="AD101" i="25"/>
  <c r="AD97" i="25"/>
  <c r="AD148" i="28"/>
  <c r="AD115" i="28"/>
  <c r="AD110" i="28"/>
  <c r="AD39" i="28"/>
  <c r="AD8" i="28"/>
  <c r="AD18" i="28"/>
  <c r="AD101" i="28"/>
  <c r="AD34" i="28"/>
  <c r="AD10" i="28"/>
  <c r="AD82" i="28"/>
  <c r="AD48" i="28"/>
  <c r="AD70" i="28"/>
  <c r="AD107" i="28"/>
  <c r="AD15" i="28"/>
  <c r="AD88" i="25"/>
  <c r="AD84" i="25"/>
  <c r="AD80" i="25"/>
  <c r="AD76" i="25"/>
  <c r="AD72" i="25"/>
  <c r="AD64" i="25"/>
  <c r="AD25" i="25"/>
  <c r="AD34" i="25"/>
  <c r="AD63" i="25"/>
  <c r="AD49" i="25"/>
  <c r="AD31" i="25"/>
  <c r="AD154" i="3"/>
  <c r="AD150" i="3"/>
  <c r="AD27" i="3"/>
  <c r="AD22" i="1"/>
  <c r="AD136" i="1"/>
  <c r="AD132" i="1"/>
  <c r="AD92" i="1"/>
  <c r="AD88" i="1"/>
  <c r="AD78" i="1"/>
  <c r="AD74" i="1"/>
  <c r="AD70" i="1"/>
  <c r="AD66" i="1"/>
  <c r="AD62" i="1"/>
  <c r="AD58" i="1"/>
  <c r="AD50" i="1"/>
  <c r="AD119" i="24"/>
  <c r="AD115" i="24"/>
  <c r="AD111" i="24"/>
  <c r="AD107" i="24"/>
  <c r="AD103" i="24"/>
  <c r="AD99" i="24"/>
  <c r="AD95" i="24"/>
  <c r="AD91" i="24"/>
  <c r="AD87" i="24"/>
  <c r="AD12" i="24"/>
  <c r="AD30" i="24"/>
  <c r="AD57" i="24"/>
  <c r="AD15" i="25"/>
  <c r="AD57" i="25"/>
  <c r="AD37" i="25"/>
  <c r="AD30" i="25"/>
  <c r="AD54" i="25"/>
  <c r="AT66" i="30"/>
  <c r="AT64" i="30"/>
  <c r="AT62" i="30"/>
  <c r="AT60" i="30"/>
  <c r="AT58" i="30"/>
  <c r="AT56" i="30"/>
  <c r="AT54" i="30"/>
  <c r="AT52" i="30"/>
  <c r="AT50" i="30"/>
  <c r="AT48" i="30"/>
  <c r="AT46" i="30"/>
  <c r="AT44" i="30"/>
  <c r="AT42" i="30"/>
  <c r="AD106" i="25"/>
  <c r="AD102" i="25"/>
  <c r="AD98" i="25"/>
  <c r="AD89" i="25"/>
  <c r="AD85" i="25"/>
  <c r="AD81" i="25"/>
  <c r="AD77" i="25"/>
  <c r="AD73" i="25"/>
  <c r="AD69" i="25"/>
  <c r="AD28" i="25"/>
  <c r="AD29" i="25"/>
  <c r="AD8" i="25"/>
  <c r="AD12" i="25"/>
  <c r="AD26" i="25"/>
  <c r="AD105" i="32"/>
  <c r="AD101" i="32"/>
  <c r="AD97" i="32"/>
  <c r="AD93" i="32"/>
  <c r="AD89" i="32"/>
  <c r="AD13" i="32"/>
  <c r="AD39" i="32"/>
  <c r="AD42" i="32"/>
  <c r="AD59" i="32"/>
  <c r="AD67" i="32"/>
  <c r="AD45" i="32"/>
  <c r="AD82" i="32"/>
  <c r="AD11" i="3"/>
  <c r="AD122" i="3"/>
  <c r="AD114" i="3"/>
  <c r="AT48" i="31"/>
  <c r="AW48" i="31"/>
  <c r="AW50" i="31"/>
  <c r="AT50" i="31"/>
  <c r="AT52" i="31"/>
  <c r="AW52" i="31"/>
  <c r="AW54" i="31"/>
  <c r="AT54" i="31"/>
  <c r="AT56" i="31"/>
  <c r="AW56" i="31"/>
  <c r="AW58" i="31"/>
  <c r="AT58" i="31"/>
  <c r="AT60" i="31"/>
  <c r="AW60" i="31"/>
  <c r="AW62" i="31"/>
  <c r="AT62" i="31"/>
  <c r="AT64" i="31"/>
  <c r="AW64" i="31"/>
  <c r="AW66" i="31"/>
  <c r="AT66" i="31"/>
  <c r="AT68" i="31"/>
  <c r="AW68" i="31"/>
  <c r="AW70" i="31"/>
  <c r="AT70" i="31"/>
  <c r="AT72" i="31"/>
  <c r="AW72" i="31"/>
  <c r="AW74" i="31"/>
  <c r="AT74" i="31"/>
  <c r="AD195" i="3"/>
  <c r="AD152" i="3"/>
  <c r="AD148" i="3"/>
  <c r="AD136" i="3"/>
  <c r="AD132" i="3"/>
  <c r="AD128" i="3"/>
  <c r="AD124" i="3"/>
  <c r="AD61" i="3"/>
  <c r="AD57" i="3"/>
  <c r="AD53" i="3"/>
  <c r="AD49" i="3"/>
  <c r="AD41" i="3"/>
  <c r="AD29" i="3"/>
  <c r="AD25" i="3"/>
  <c r="AD21" i="3"/>
  <c r="AD17" i="3"/>
  <c r="AD121" i="24"/>
  <c r="AD117" i="24"/>
  <c r="AD113" i="24"/>
  <c r="AD109" i="24"/>
  <c r="AD105" i="24"/>
  <c r="AD101" i="24"/>
  <c r="AD97" i="24"/>
  <c r="AD93" i="24"/>
  <c r="AD89" i="24"/>
  <c r="AD13" i="24"/>
  <c r="AD58" i="24"/>
  <c r="AD53" i="24"/>
  <c r="AD123" i="24"/>
  <c r="AD64" i="24"/>
  <c r="AD70" i="24"/>
  <c r="AD14" i="24"/>
  <c r="AD107" i="25"/>
  <c r="AD103" i="25"/>
  <c r="AD99" i="25"/>
  <c r="AD95" i="25"/>
  <c r="AD86" i="25"/>
  <c r="AD82" i="25"/>
  <c r="AD78" i="25"/>
  <c r="AD74" i="25"/>
  <c r="AD70" i="25"/>
  <c r="AD32" i="25"/>
  <c r="AD42" i="25"/>
  <c r="AD11" i="25"/>
  <c r="AD61" i="25"/>
  <c r="AD43" i="25"/>
  <c r="AD146" i="32"/>
  <c r="AT75" i="30"/>
  <c r="AT73" i="30"/>
  <c r="AT71" i="30"/>
  <c r="AT69" i="30"/>
  <c r="AT67" i="30"/>
  <c r="AT65" i="30"/>
  <c r="AT63" i="30"/>
  <c r="AT61" i="30"/>
  <c r="AT59" i="30"/>
  <c r="AT57" i="30"/>
  <c r="AT55" i="30"/>
  <c r="AT53" i="30"/>
  <c r="AT51" i="30"/>
  <c r="AT49" i="30"/>
  <c r="AT47" i="30"/>
  <c r="AT45" i="30"/>
  <c r="AT43" i="30"/>
  <c r="AT47" i="31"/>
  <c r="AW47" i="31"/>
  <c r="AT49" i="31"/>
  <c r="AW49" i="31"/>
  <c r="AT51" i="31"/>
  <c r="AW51" i="31"/>
  <c r="AT53" i="31"/>
  <c r="AW53" i="31"/>
  <c r="AT55" i="31"/>
  <c r="AW55" i="31"/>
  <c r="AT57" i="31"/>
  <c r="AW57" i="31"/>
  <c r="AT59" i="31"/>
  <c r="AW59" i="31"/>
  <c r="AT61" i="31"/>
  <c r="AW61" i="31"/>
  <c r="AT63" i="31"/>
  <c r="AW63" i="31"/>
  <c r="AT65" i="31"/>
  <c r="AW65" i="31"/>
  <c r="AT67" i="31"/>
  <c r="AW67" i="31"/>
  <c r="AT69" i="31"/>
  <c r="AW69" i="31"/>
  <c r="AT71" i="31"/>
  <c r="AW71" i="31"/>
  <c r="AT73" i="31"/>
  <c r="AW73" i="31"/>
  <c r="AT75" i="31"/>
  <c r="AW75" i="31"/>
  <c r="AD108" i="25"/>
  <c r="AD104" i="25"/>
  <c r="AD100" i="25"/>
  <c r="AD96" i="25"/>
  <c r="AD87" i="25"/>
  <c r="AD83" i="25"/>
  <c r="AD79" i="25"/>
  <c r="AD75" i="25"/>
  <c r="AD71" i="25"/>
  <c r="AD22" i="25"/>
  <c r="AD21" i="25"/>
  <c r="AD62" i="25"/>
  <c r="AD50" i="25"/>
  <c r="AD147" i="32"/>
  <c r="AD143" i="32"/>
  <c r="AD139" i="32"/>
  <c r="AD135" i="32"/>
  <c r="AD131" i="32"/>
  <c r="AD127" i="32"/>
  <c r="AD123" i="32"/>
  <c r="AD119" i="32"/>
  <c r="AD115" i="32"/>
  <c r="AD111" i="32"/>
  <c r="AD107" i="32"/>
  <c r="AD103" i="32"/>
  <c r="AD99" i="32"/>
  <c r="AD95" i="32"/>
  <c r="AD91" i="32"/>
  <c r="AD87" i="32"/>
  <c r="AD34" i="32"/>
  <c r="AD41" i="32"/>
  <c r="AD38" i="32"/>
  <c r="AD57" i="1"/>
  <c r="AD29" i="1"/>
  <c r="AD21" i="1"/>
  <c r="AD12" i="1"/>
  <c r="AD19" i="32"/>
  <c r="AD83" i="32"/>
  <c r="AD81" i="32"/>
  <c r="AD20" i="32"/>
  <c r="AD49" i="32"/>
  <c r="AD23" i="32"/>
  <c r="AD18" i="32"/>
  <c r="AD8" i="32"/>
  <c r="AD22" i="32"/>
  <c r="AD15" i="32"/>
  <c r="AD10" i="32"/>
  <c r="AD144" i="28"/>
  <c r="AD140" i="28"/>
  <c r="AD136" i="28"/>
  <c r="AD132" i="28"/>
  <c r="AD128" i="28"/>
  <c r="AD124" i="28"/>
  <c r="AD120" i="28"/>
  <c r="BQ272" i="27"/>
  <c r="AD129" i="1"/>
  <c r="AD81" i="1"/>
  <c r="AD75" i="1"/>
  <c r="AD67" i="1"/>
  <c r="AD54" i="1"/>
  <c r="AD31" i="1"/>
  <c r="AD19" i="1"/>
  <c r="AD14" i="1"/>
  <c r="AD154" i="1"/>
  <c r="AD134" i="1"/>
  <c r="AD130" i="1"/>
  <c r="AD125" i="1"/>
  <c r="AD121" i="1"/>
  <c r="AD94" i="1"/>
  <c r="AD90" i="1"/>
  <c r="AD86" i="1"/>
  <c r="AD76" i="1"/>
  <c r="AD64" i="1"/>
  <c r="AD60" i="1"/>
  <c r="AD56" i="1"/>
  <c r="AD28" i="1"/>
  <c r="AD24" i="1"/>
  <c r="AD20" i="1"/>
  <c r="AD15" i="1"/>
  <c r="AD11" i="1"/>
  <c r="AD10" i="1"/>
  <c r="AD145" i="3"/>
  <c r="AD62" i="3"/>
  <c r="AD58" i="3"/>
  <c r="AD50" i="3"/>
  <c r="AD30" i="3"/>
  <c r="AD18" i="3"/>
  <c r="AD155" i="3"/>
  <c r="AD147" i="3"/>
  <c r="AD135" i="3"/>
  <c r="AD101" i="3"/>
  <c r="AD87" i="3"/>
  <c r="AD52" i="3"/>
  <c r="AD40" i="3"/>
  <c r="AD16" i="3"/>
  <c r="BJ395" i="5"/>
  <c r="BJ391" i="5"/>
  <c r="BJ387" i="5"/>
  <c r="AD91" i="25"/>
  <c r="AD85" i="32"/>
  <c r="AD110" i="3"/>
  <c r="AD106" i="3"/>
  <c r="AD102" i="3"/>
  <c r="AD108" i="3"/>
  <c r="AD104" i="3"/>
  <c r="AD144" i="3"/>
  <c r="AD140" i="3"/>
  <c r="AD146" i="3"/>
  <c r="AD142" i="3"/>
  <c r="AD138" i="3"/>
  <c r="AD117" i="1"/>
  <c r="AD115" i="1"/>
  <c r="AD134" i="3"/>
  <c r="AD104" i="1"/>
  <c r="AD100" i="1"/>
  <c r="AD96" i="1"/>
  <c r="AD123" i="3"/>
  <c r="AD59" i="3"/>
  <c r="AT42" i="31"/>
  <c r="AW42" i="31"/>
  <c r="AW44" i="31"/>
  <c r="AT44" i="31"/>
  <c r="AT46" i="31"/>
  <c r="AW46" i="31"/>
  <c r="AT41" i="31"/>
  <c r="AW41" i="31"/>
  <c r="AW43" i="31"/>
  <c r="AT43" i="31"/>
  <c r="AT45" i="31"/>
  <c r="AW45" i="31"/>
  <c r="AD80" i="32"/>
  <c r="AD91" i="1"/>
  <c r="AD93" i="1"/>
  <c r="AD111" i="3"/>
  <c r="AD120" i="24"/>
  <c r="AD116" i="24"/>
  <c r="AD112" i="24"/>
  <c r="AD108" i="24"/>
  <c r="AD104" i="24"/>
  <c r="AD100" i="24"/>
  <c r="AD96" i="24"/>
  <c r="AD92" i="24"/>
  <c r="AD88" i="24"/>
  <c r="AD51" i="24"/>
  <c r="AW27" i="30"/>
  <c r="AT27" i="30"/>
  <c r="AD65" i="1"/>
  <c r="AD60" i="3"/>
  <c r="AD28" i="3"/>
  <c r="AD98" i="3"/>
  <c r="AD94" i="3"/>
  <c r="AD90" i="3"/>
  <c r="AD105" i="1"/>
  <c r="AD101" i="1"/>
  <c r="AD97" i="1"/>
  <c r="AD119" i="3"/>
  <c r="AD115" i="3"/>
  <c r="AD44" i="25"/>
  <c r="AD33" i="25"/>
  <c r="AD36" i="25"/>
  <c r="AD60" i="24"/>
  <c r="AD124" i="24"/>
  <c r="AD8" i="24"/>
  <c r="AD24" i="24"/>
  <c r="AT35" i="30"/>
  <c r="AW35" i="30"/>
  <c r="AD36" i="3"/>
  <c r="AD32" i="3"/>
  <c r="AD127" i="1"/>
  <c r="AD124" i="1"/>
  <c r="AD120" i="1"/>
  <c r="AD143" i="3"/>
  <c r="AD139" i="3"/>
  <c r="AD109" i="3"/>
  <c r="AD63" i="1"/>
  <c r="AD59" i="1"/>
  <c r="AD76" i="3"/>
  <c r="AD69" i="3"/>
  <c r="AD65" i="3"/>
  <c r="AD131" i="3"/>
  <c r="AD127" i="3"/>
  <c r="AD103" i="1"/>
  <c r="AD99" i="1"/>
  <c r="AD95" i="1"/>
  <c r="AD59" i="25"/>
  <c r="AD31" i="32"/>
  <c r="AD27" i="1"/>
  <c r="AD23" i="1"/>
  <c r="AD55" i="3"/>
  <c r="AD72" i="1"/>
  <c r="AD68" i="1"/>
  <c r="AD73" i="1"/>
  <c r="AD69" i="1"/>
  <c r="AD153" i="3"/>
  <c r="AD26" i="3"/>
  <c r="AD9" i="1"/>
  <c r="AD126" i="1"/>
  <c r="AD122" i="1"/>
  <c r="AD79" i="1"/>
  <c r="AD77" i="1"/>
  <c r="AT9" i="2"/>
  <c r="AW9" i="2"/>
  <c r="AT74" i="2"/>
  <c r="AW74" i="2"/>
  <c r="AT75" i="2"/>
  <c r="AW75" i="2"/>
  <c r="AW66" i="2"/>
  <c r="AT66" i="2"/>
  <c r="AT72" i="2"/>
  <c r="AW72" i="2"/>
  <c r="AT68" i="2"/>
  <c r="AW68" i="2"/>
  <c r="AT64" i="2"/>
  <c r="AW64" i="2"/>
  <c r="AW53" i="2"/>
  <c r="AT53" i="2"/>
  <c r="AW49" i="2"/>
  <c r="AT49" i="2"/>
  <c r="AT47" i="2"/>
  <c r="AW47" i="2"/>
  <c r="AW43" i="2"/>
  <c r="AT43" i="2"/>
  <c r="AW39" i="2"/>
  <c r="AT39" i="2"/>
  <c r="AT37" i="2"/>
  <c r="AW37" i="2"/>
  <c r="AW32" i="2"/>
  <c r="AT32" i="2"/>
  <c r="AW28" i="2"/>
  <c r="AT28" i="2"/>
  <c r="AW24" i="2"/>
  <c r="AT24" i="2"/>
  <c r="AW22" i="2"/>
  <c r="AT22" i="2"/>
  <c r="AT18" i="2"/>
  <c r="AW18" i="2"/>
  <c r="AW16" i="2"/>
  <c r="AT16" i="2"/>
  <c r="AW14" i="2"/>
  <c r="AT14" i="2"/>
  <c r="AT73" i="2"/>
  <c r="AW73" i="2"/>
  <c r="AW71" i="2"/>
  <c r="AT71" i="2"/>
  <c r="AT69" i="2"/>
  <c r="AW69" i="2"/>
  <c r="AW67" i="2"/>
  <c r="AT67" i="2"/>
  <c r="AW63" i="2"/>
  <c r="AT63" i="2"/>
  <c r="AT59" i="2"/>
  <c r="AW59" i="2"/>
  <c r="AW52" i="2"/>
  <c r="AT52" i="2"/>
  <c r="AT48" i="2"/>
  <c r="AW48" i="2"/>
  <c r="AW46" i="2"/>
  <c r="AT46" i="2"/>
  <c r="AT42" i="2"/>
  <c r="AW42" i="2"/>
  <c r="AW40" i="2"/>
  <c r="AT40" i="2"/>
  <c r="AW38" i="2"/>
  <c r="AT38" i="2"/>
  <c r="AW33" i="2"/>
  <c r="AT33" i="2"/>
  <c r="AT29" i="2"/>
  <c r="AW29" i="2"/>
  <c r="AW27" i="2"/>
  <c r="AT27" i="2"/>
  <c r="AT23" i="2"/>
  <c r="AW23" i="2"/>
  <c r="AW21" i="2"/>
  <c r="AT21" i="2"/>
  <c r="AW19" i="2"/>
  <c r="AT19" i="2"/>
  <c r="AW17" i="2"/>
  <c r="AT17" i="2"/>
  <c r="AT13" i="2"/>
  <c r="AW13" i="2"/>
  <c r="AD74" i="3"/>
  <c r="AD68" i="3"/>
  <c r="AD64" i="3"/>
  <c r="AD116" i="1"/>
  <c r="AD112" i="1"/>
  <c r="AD108" i="1"/>
  <c r="AD130" i="3"/>
  <c r="AD133" i="3"/>
  <c r="AD118" i="3"/>
  <c r="AD120" i="3"/>
  <c r="AD116" i="3"/>
  <c r="AD121" i="3"/>
  <c r="AD47" i="25"/>
  <c r="AD93" i="25"/>
  <c r="AD19" i="25"/>
  <c r="AD58" i="25"/>
  <c r="AD92" i="25"/>
  <c r="AD52" i="25"/>
  <c r="AD51" i="25"/>
  <c r="AD18" i="25"/>
  <c r="AD17" i="25"/>
  <c r="AD41" i="25"/>
  <c r="AD71" i="1"/>
  <c r="AT41" i="2"/>
  <c r="AW41" i="2"/>
  <c r="AD25" i="1"/>
  <c r="AD37" i="3"/>
  <c r="AD33" i="3"/>
  <c r="AD135" i="1"/>
  <c r="AD151" i="3"/>
  <c r="AT26" i="2"/>
  <c r="AW26" i="2"/>
  <c r="AD48" i="3"/>
  <c r="AD44" i="3"/>
  <c r="AD16" i="1"/>
  <c r="AD24" i="3"/>
  <c r="AD20" i="3"/>
  <c r="AW12" i="2"/>
  <c r="AT12" i="2"/>
  <c r="AD13" i="3"/>
  <c r="AD9" i="3"/>
  <c r="AD14" i="3"/>
  <c r="AD54" i="3"/>
  <c r="AD80" i="1"/>
  <c r="AT45" i="2"/>
  <c r="AW45" i="2"/>
  <c r="AT44" i="2"/>
  <c r="AW44" i="2"/>
  <c r="AD96" i="3"/>
  <c r="AD92" i="3"/>
  <c r="AD88" i="3"/>
  <c r="AD71" i="3"/>
  <c r="AD67" i="3"/>
  <c r="AD70" i="3"/>
  <c r="AD66" i="3"/>
  <c r="AD114" i="1"/>
  <c r="AD110" i="1"/>
  <c r="AW62" i="2"/>
  <c r="AT62" i="2"/>
  <c r="AD126" i="3"/>
  <c r="AD123" i="1"/>
  <c r="AD119" i="1"/>
  <c r="AW65" i="2"/>
  <c r="AT65" i="2"/>
  <c r="AD141" i="3"/>
  <c r="AD137" i="3"/>
  <c r="AD54" i="32"/>
  <c r="AD33" i="32"/>
  <c r="AD95" i="3"/>
  <c r="AD91" i="3"/>
  <c r="AD97" i="3"/>
  <c r="AD93" i="3"/>
  <c r="AD89" i="3"/>
  <c r="AD9" i="25"/>
  <c r="AD39" i="25"/>
  <c r="AD38" i="25"/>
  <c r="AD60" i="25"/>
  <c r="AD55" i="25"/>
  <c r="AD53" i="25"/>
  <c r="AD48" i="25"/>
  <c r="AD90" i="25"/>
  <c r="AD46" i="25"/>
  <c r="AD13" i="25"/>
  <c r="AD27" i="25"/>
  <c r="AD56" i="25"/>
  <c r="AD59" i="24"/>
  <c r="AD36" i="24"/>
  <c r="AD52" i="24"/>
  <c r="AT9" i="31"/>
  <c r="AW9" i="31"/>
  <c r="AT29" i="31"/>
  <c r="AW29" i="31"/>
  <c r="AT25" i="31"/>
  <c r="AW25" i="31"/>
  <c r="AT34" i="31"/>
  <c r="AW34" i="31"/>
  <c r="AT20" i="31"/>
  <c r="AW20" i="31"/>
  <c r="AT28" i="31"/>
  <c r="AW28" i="31"/>
  <c r="AT14" i="31"/>
  <c r="AW14" i="31"/>
  <c r="AT32" i="31"/>
  <c r="AW32" i="31"/>
  <c r="AT11" i="31"/>
  <c r="AW11" i="31"/>
  <c r="AW12" i="31"/>
  <c r="AT12" i="31"/>
  <c r="AW24" i="31"/>
  <c r="AT24" i="31"/>
  <c r="AT35" i="31"/>
  <c r="AW35" i="31"/>
  <c r="AT39" i="31"/>
  <c r="AW39" i="31"/>
  <c r="AT21" i="31"/>
  <c r="AW21" i="31"/>
  <c r="AT23" i="31"/>
  <c r="AW23" i="31"/>
  <c r="AT31" i="31"/>
  <c r="AW31" i="31"/>
  <c r="AT17" i="31"/>
  <c r="AW17" i="31"/>
  <c r="AT22" i="31"/>
  <c r="AW22" i="31"/>
  <c r="AT18" i="31"/>
  <c r="AW18" i="31"/>
  <c r="AT19" i="31"/>
  <c r="AW19" i="31"/>
  <c r="AT40" i="31"/>
  <c r="AW40" i="31"/>
  <c r="AT15" i="31"/>
  <c r="AW15" i="31"/>
  <c r="AT13" i="31"/>
  <c r="AW13" i="31"/>
  <c r="AT30" i="31"/>
  <c r="AW30" i="31"/>
  <c r="AT26" i="31"/>
  <c r="AW26" i="31"/>
  <c r="AT36" i="31"/>
  <c r="AW36" i="31"/>
  <c r="AT16" i="31"/>
  <c r="AW16" i="31"/>
  <c r="AT33" i="31"/>
  <c r="AW33" i="31"/>
  <c r="AT38" i="31"/>
  <c r="AW38" i="31"/>
  <c r="AT37" i="31"/>
  <c r="AW37" i="31"/>
  <c r="AT27" i="31"/>
  <c r="AW27" i="31"/>
  <c r="AT10" i="31"/>
  <c r="AW10" i="31"/>
  <c r="AT23" i="30"/>
  <c r="AW23" i="30"/>
  <c r="AT11" i="30"/>
  <c r="AW11" i="30"/>
  <c r="AT30" i="30"/>
  <c r="AW30" i="30"/>
  <c r="AT12" i="30"/>
  <c r="AW12" i="30"/>
  <c r="AW15" i="30"/>
  <c r="AT15" i="30"/>
  <c r="AW33" i="30"/>
  <c r="AT33" i="30"/>
  <c r="AW29" i="30"/>
  <c r="AT29" i="30"/>
  <c r="AT13" i="30"/>
  <c r="AW13" i="30"/>
  <c r="AW20" i="30"/>
  <c r="AT20" i="30"/>
  <c r="AT36" i="30"/>
  <c r="AW36" i="30"/>
  <c r="AT16" i="30"/>
  <c r="AW16" i="30"/>
  <c r="AT17" i="30"/>
  <c r="AW17" i="30"/>
  <c r="AT10" i="30"/>
  <c r="AW10" i="30"/>
  <c r="AT31" i="30"/>
  <c r="AW31" i="30"/>
  <c r="AT9" i="30"/>
  <c r="AW9" i="30"/>
  <c r="AT32" i="30"/>
  <c r="AW32" i="30"/>
  <c r="AW21" i="30"/>
  <c r="AT21" i="30"/>
  <c r="AT14" i="30"/>
  <c r="AW14" i="30"/>
  <c r="AT19" i="30"/>
  <c r="AW19" i="30"/>
  <c r="AW26" i="30"/>
  <c r="AT26" i="30"/>
  <c r="AT34" i="30"/>
  <c r="AW34" i="30"/>
  <c r="AD70" i="32"/>
  <c r="AD78" i="32"/>
  <c r="AD72" i="32"/>
  <c r="AD46" i="32"/>
  <c r="AD14" i="32"/>
  <c r="AD12" i="32"/>
  <c r="AD44" i="32"/>
  <c r="AD26" i="32"/>
  <c r="AD47" i="32"/>
  <c r="AD55" i="32"/>
  <c r="AD69" i="32"/>
  <c r="AD35" i="32"/>
  <c r="AD29" i="32"/>
  <c r="AD61" i="32"/>
  <c r="AD48" i="32"/>
  <c r="AD40" i="32"/>
  <c r="AD76" i="32"/>
  <c r="AD66" i="32"/>
  <c r="AD25" i="32"/>
  <c r="AD37" i="32"/>
  <c r="AD56" i="32"/>
  <c r="AD62" i="32"/>
  <c r="AD52" i="32"/>
  <c r="AD75" i="32"/>
  <c r="AD11" i="32"/>
  <c r="AD30" i="32"/>
  <c r="AD50" i="32"/>
  <c r="AD27" i="32"/>
  <c r="AD79" i="32"/>
  <c r="AD24" i="32"/>
  <c r="AD16" i="32"/>
  <c r="AD21" i="32"/>
  <c r="AD77" i="32"/>
  <c r="AD73" i="32"/>
  <c r="AD28" i="32"/>
  <c r="AD84" i="32"/>
  <c r="AD58" i="32"/>
  <c r="AD43" i="32"/>
  <c r="AD71" i="32"/>
  <c r="AD36" i="32"/>
  <c r="AD53" i="32"/>
  <c r="AD68" i="32"/>
  <c r="AD74" i="32"/>
  <c r="AD60" i="32"/>
  <c r="AD32" i="32"/>
  <c r="AD9" i="32"/>
  <c r="AD57" i="32"/>
  <c r="AD65" i="32"/>
  <c r="AD51" i="32"/>
  <c r="AD17" i="32"/>
  <c r="AD61" i="1"/>
  <c r="AT30" i="2"/>
  <c r="AW30" i="2"/>
  <c r="AT31" i="2"/>
  <c r="AW31" i="2"/>
  <c r="AD56" i="3"/>
  <c r="AD89" i="1"/>
  <c r="AD87" i="1"/>
  <c r="AW51" i="2"/>
  <c r="AT51" i="2"/>
  <c r="AW50" i="2"/>
  <c r="AT50" i="2"/>
  <c r="AD105" i="3"/>
  <c r="AD107" i="3"/>
  <c r="AD103" i="3"/>
  <c r="AD26" i="1"/>
  <c r="AT20" i="2"/>
  <c r="AW20" i="2"/>
  <c r="AD38" i="3"/>
  <c r="AD34" i="3"/>
  <c r="AD18" i="1"/>
  <c r="AT15" i="2"/>
  <c r="AW15" i="2"/>
  <c r="AD23" i="3"/>
  <c r="AD22" i="3"/>
  <c r="AD8" i="1"/>
  <c r="AW10" i="2"/>
  <c r="AT10" i="2"/>
  <c r="AT11" i="2"/>
  <c r="AW11" i="2"/>
  <c r="AD12" i="3"/>
  <c r="AD8" i="3"/>
  <c r="AD10" i="3"/>
  <c r="AT25" i="2"/>
  <c r="AW25" i="2"/>
  <c r="AD45" i="3"/>
  <c r="AD46" i="3"/>
  <c r="AD42" i="3"/>
  <c r="AD111" i="1"/>
  <c r="AD113" i="1"/>
  <c r="AD109" i="1"/>
  <c r="AW60" i="2"/>
  <c r="AT60" i="2"/>
  <c r="AW61" i="2"/>
  <c r="AT61" i="2"/>
  <c r="AD129" i="3"/>
  <c r="AD125" i="3"/>
  <c r="AD133" i="1"/>
  <c r="AD131" i="1"/>
  <c r="AT70" i="2"/>
  <c r="AW70" i="2"/>
  <c r="AD149" i="3"/>
  <c r="BJ393" i="5"/>
  <c r="BJ389" i="5"/>
  <c r="BJ366" i="5"/>
  <c r="BJ362" i="5"/>
  <c r="BJ358" i="5"/>
  <c r="BJ354" i="5"/>
  <c r="BJ350" i="5"/>
  <c r="AD102" i="1"/>
  <c r="AD98" i="1"/>
  <c r="AD117" i="3"/>
  <c r="AD122" i="24"/>
  <c r="AD118" i="24"/>
  <c r="AD114" i="24"/>
  <c r="AD110" i="24"/>
  <c r="AD106" i="24"/>
  <c r="AD102" i="24"/>
  <c r="AD98" i="24"/>
  <c r="AD94" i="24"/>
  <c r="AD90" i="24"/>
  <c r="AD86" i="24"/>
  <c r="AD28" i="24"/>
  <c r="AD77" i="24"/>
  <c r="AD27" i="24"/>
  <c r="AD67" i="24"/>
  <c r="AD32" i="24"/>
  <c r="AD39" i="24"/>
  <c r="AD72" i="24"/>
  <c r="AD68" i="24"/>
  <c r="AD44" i="24"/>
  <c r="AD141" i="32"/>
  <c r="AD137" i="32"/>
  <c r="AD133" i="32"/>
  <c r="AD129" i="32"/>
  <c r="AD125" i="32"/>
  <c r="AD121" i="32"/>
  <c r="AD117" i="32"/>
  <c r="AD142" i="32"/>
  <c r="AD138" i="32"/>
  <c r="AD134" i="32"/>
  <c r="AD130" i="32"/>
  <c r="AD126" i="32"/>
  <c r="AD122" i="32"/>
  <c r="AD118" i="32"/>
  <c r="AD114" i="32"/>
  <c r="AD110" i="32"/>
  <c r="AD106" i="32"/>
  <c r="AD102" i="32"/>
  <c r="AD98" i="32"/>
  <c r="AD94" i="32"/>
  <c r="AD90" i="32"/>
  <c r="AD86" i="32"/>
  <c r="BQ227" i="26"/>
  <c r="BQ243" i="26"/>
  <c r="BQ259" i="26"/>
  <c r="BQ275" i="26"/>
  <c r="BQ291" i="26"/>
  <c r="BQ307" i="26"/>
  <c r="BQ323" i="26"/>
  <c r="BQ363" i="26"/>
  <c r="BQ239" i="26"/>
  <c r="BQ255" i="26"/>
  <c r="BQ271" i="26"/>
  <c r="BQ287" i="26"/>
  <c r="BQ303" i="26"/>
  <c r="BQ319" i="26"/>
  <c r="BQ335" i="26"/>
  <c r="BQ375" i="26"/>
  <c r="BQ331" i="26"/>
  <c r="BQ371" i="26"/>
  <c r="BQ232" i="26"/>
  <c r="BQ280" i="26"/>
  <c r="BQ327" i="26"/>
  <c r="BQ367" i="26"/>
  <c r="BQ219" i="26"/>
  <c r="BQ223" i="26"/>
  <c r="BQ235" i="26"/>
  <c r="BQ237" i="26"/>
  <c r="BQ251" i="26"/>
  <c r="BQ267" i="26"/>
  <c r="BQ269" i="26"/>
  <c r="BQ283" i="26"/>
  <c r="BQ299" i="26"/>
  <c r="BQ315" i="26"/>
  <c r="BQ215" i="26"/>
  <c r="BQ231" i="26"/>
  <c r="BQ247" i="26"/>
  <c r="BQ263" i="26"/>
  <c r="BQ279" i="26"/>
  <c r="BQ295" i="26"/>
  <c r="BQ311" i="26"/>
  <c r="BQ216" i="26"/>
  <c r="BJ363" i="5"/>
  <c r="BJ355" i="5"/>
  <c r="BJ345" i="5"/>
  <c r="BJ275" i="5"/>
  <c r="BJ155" i="5"/>
  <c r="BJ381" i="5"/>
  <c r="BJ341" i="5"/>
  <c r="BJ279" i="5"/>
  <c r="BJ271" i="5"/>
  <c r="BJ210" i="5"/>
  <c r="BJ33" i="5"/>
  <c r="BJ392" i="5"/>
  <c r="BJ388" i="5"/>
  <c r="BJ376" i="5"/>
  <c r="BQ28" i="26"/>
  <c r="BQ206" i="26"/>
  <c r="BQ98" i="26"/>
  <c r="BQ132" i="26"/>
  <c r="BQ128" i="26"/>
  <c r="BQ199" i="26"/>
  <c r="BQ39" i="26"/>
  <c r="BQ86" i="26"/>
  <c r="BQ104" i="26"/>
  <c r="BJ353" i="5"/>
  <c r="BJ24" i="5"/>
  <c r="BJ20" i="5"/>
  <c r="BJ16" i="5"/>
  <c r="BJ12" i="5"/>
  <c r="BJ8" i="5"/>
  <c r="BQ96" i="26"/>
  <c r="BJ206" i="5"/>
  <c r="BJ386" i="5"/>
  <c r="BJ382" i="5"/>
  <c r="BJ183" i="5"/>
  <c r="BQ168" i="26"/>
  <c r="BQ164" i="26"/>
  <c r="BQ145" i="26"/>
  <c r="BQ201" i="26"/>
  <c r="BQ60" i="26"/>
  <c r="BQ179" i="26"/>
  <c r="BQ170" i="26"/>
  <c r="BQ154" i="26"/>
  <c r="BQ188" i="26"/>
  <c r="BQ5" i="26"/>
  <c r="BQ93" i="26"/>
  <c r="BQ65" i="26"/>
  <c r="BQ163" i="26"/>
  <c r="BQ56" i="26"/>
  <c r="BJ364" i="5"/>
  <c r="BJ372" i="5"/>
  <c r="BJ151" i="5"/>
  <c r="BJ147" i="5"/>
  <c r="BJ333" i="5"/>
  <c r="BJ321" i="5"/>
  <c r="BJ337" i="5"/>
  <c r="BJ329" i="5"/>
  <c r="BJ325" i="5"/>
  <c r="BJ317" i="5"/>
  <c r="BJ369" i="5"/>
  <c r="BJ373" i="5"/>
  <c r="BJ92" i="5"/>
  <c r="BJ88" i="5"/>
  <c r="BJ84" i="5"/>
  <c r="BJ80" i="5"/>
  <c r="BJ76" i="5"/>
  <c r="BJ72" i="5"/>
  <c r="BJ68" i="5"/>
  <c r="BJ64" i="5"/>
  <c r="BJ60" i="5"/>
  <c r="BJ56" i="5"/>
  <c r="BJ52" i="5"/>
  <c r="BJ48" i="5"/>
  <c r="BJ44" i="5"/>
  <c r="BJ40" i="5"/>
  <c r="BJ36" i="5"/>
  <c r="BJ385" i="5"/>
  <c r="BJ125" i="5"/>
  <c r="BJ121" i="5"/>
  <c r="BJ214" i="5"/>
  <c r="BJ309" i="5"/>
  <c r="AD146" i="28"/>
  <c r="AD142" i="28"/>
  <c r="AD138" i="28"/>
  <c r="AD134" i="28"/>
  <c r="AD130" i="28"/>
  <c r="AD126" i="28"/>
  <c r="AD122" i="28"/>
  <c r="AD118" i="28"/>
  <c r="BQ248" i="26"/>
  <c r="BQ253" i="26"/>
  <c r="BQ264" i="26"/>
  <c r="BQ373" i="26"/>
  <c r="BQ114" i="26"/>
  <c r="BQ134" i="26"/>
  <c r="BQ198" i="26"/>
  <c r="BQ69" i="26"/>
  <c r="BQ9" i="26"/>
  <c r="BQ57" i="26"/>
  <c r="BQ341" i="26"/>
  <c r="BQ345" i="26"/>
  <c r="BQ349" i="26"/>
  <c r="BQ353" i="26"/>
  <c r="BQ357" i="26"/>
  <c r="BQ361" i="26"/>
  <c r="BQ370" i="26"/>
  <c r="BQ372" i="26"/>
  <c r="BQ366" i="26"/>
  <c r="BQ368" i="26"/>
  <c r="BQ205" i="26"/>
  <c r="BQ27" i="26"/>
  <c r="BQ126" i="26"/>
  <c r="BQ49" i="26"/>
  <c r="BQ309" i="26"/>
  <c r="BQ325" i="26"/>
  <c r="BQ336" i="26"/>
  <c r="BQ339" i="26"/>
  <c r="BQ340" i="26"/>
  <c r="BQ343" i="26"/>
  <c r="BQ344" i="26"/>
  <c r="BQ347" i="26"/>
  <c r="BQ348" i="26"/>
  <c r="BQ351" i="26"/>
  <c r="BQ352" i="26"/>
  <c r="BQ355" i="26"/>
  <c r="BQ356" i="26"/>
  <c r="BQ359" i="26"/>
  <c r="BQ360" i="26"/>
  <c r="BQ365" i="26"/>
  <c r="BQ374" i="26"/>
  <c r="BQ376" i="26"/>
  <c r="BQ221" i="26"/>
  <c r="BQ210" i="26"/>
  <c r="BQ130" i="26"/>
  <c r="BQ144" i="26"/>
  <c r="BQ127" i="26"/>
  <c r="BQ162" i="26"/>
  <c r="BQ180" i="26"/>
  <c r="BQ342" i="26"/>
  <c r="BQ346" i="26"/>
  <c r="BQ350" i="26"/>
  <c r="BQ354" i="26"/>
  <c r="BQ358" i="26"/>
  <c r="BQ362" i="26"/>
  <c r="BQ364" i="26"/>
  <c r="BQ369" i="26"/>
  <c r="BJ368" i="5"/>
  <c r="BJ365" i="5"/>
  <c r="BJ361" i="5"/>
  <c r="BJ357" i="5"/>
  <c r="BJ349" i="5"/>
  <c r="BJ367" i="5"/>
  <c r="BJ359" i="5"/>
  <c r="BJ351" i="5"/>
  <c r="BJ347" i="5"/>
  <c r="BQ88" i="26"/>
  <c r="BQ99" i="26"/>
  <c r="BQ41" i="26"/>
  <c r="BQ95" i="26"/>
  <c r="BQ30" i="26"/>
  <c r="BQ40" i="26"/>
  <c r="BQ32" i="26"/>
  <c r="BQ161" i="26"/>
  <c r="BQ85" i="26"/>
  <c r="BQ116" i="26"/>
  <c r="BQ53" i="26"/>
  <c r="BQ102" i="26"/>
  <c r="BQ6" i="26"/>
  <c r="BQ218" i="26"/>
  <c r="BQ220" i="26"/>
  <c r="BQ225" i="26"/>
  <c r="BQ234" i="26"/>
  <c r="BQ236" i="26"/>
  <c r="BQ241" i="26"/>
  <c r="BQ250" i="26"/>
  <c r="BQ252" i="26"/>
  <c r="BQ257" i="26"/>
  <c r="BQ266" i="26"/>
  <c r="BQ268" i="26"/>
  <c r="BQ273" i="26"/>
  <c r="BQ282" i="26"/>
  <c r="BQ288" i="26"/>
  <c r="BQ289" i="26"/>
  <c r="BQ298" i="26"/>
  <c r="BQ304" i="26"/>
  <c r="BQ305" i="26"/>
  <c r="BQ314" i="26"/>
  <c r="BQ320" i="26"/>
  <c r="BQ321" i="26"/>
  <c r="BQ330" i="26"/>
  <c r="BQ332" i="26"/>
  <c r="BQ337" i="26"/>
  <c r="BQ183" i="26"/>
  <c r="BQ50" i="26"/>
  <c r="BQ129" i="26"/>
  <c r="BQ66" i="26"/>
  <c r="BQ167" i="26"/>
  <c r="BQ43" i="26"/>
  <c r="BQ173" i="26"/>
  <c r="BQ44" i="26"/>
  <c r="BQ118" i="26"/>
  <c r="BQ178" i="26"/>
  <c r="BQ59" i="26"/>
  <c r="BQ107" i="26"/>
  <c r="BQ150" i="26"/>
  <c r="BQ146" i="26"/>
  <c r="BQ15" i="26"/>
  <c r="BQ21" i="26"/>
  <c r="BQ19" i="26"/>
  <c r="BQ213" i="26"/>
  <c r="BQ222" i="26"/>
  <c r="BQ224" i="26"/>
  <c r="BQ229" i="26"/>
  <c r="BQ238" i="26"/>
  <c r="BQ240" i="26"/>
  <c r="BQ245" i="26"/>
  <c r="BQ254" i="26"/>
  <c r="BQ256" i="26"/>
  <c r="BQ261" i="26"/>
  <c r="BQ270" i="26"/>
  <c r="BQ272" i="26"/>
  <c r="BQ277" i="26"/>
  <c r="BQ286" i="26"/>
  <c r="BQ292" i="26"/>
  <c r="BQ293" i="26"/>
  <c r="BQ302" i="26"/>
  <c r="BQ308" i="26"/>
  <c r="BQ318" i="26"/>
  <c r="BQ334" i="26"/>
  <c r="BQ46" i="26"/>
  <c r="BQ165" i="26"/>
  <c r="BQ70" i="26"/>
  <c r="BQ172" i="26"/>
  <c r="BQ158" i="26"/>
  <c r="BQ187" i="26"/>
  <c r="BQ182" i="26"/>
  <c r="BQ105" i="26"/>
  <c r="BQ211" i="26"/>
  <c r="BQ140" i="26"/>
  <c r="BQ3" i="26"/>
  <c r="BQ47" i="26"/>
  <c r="BQ34" i="26"/>
  <c r="BQ185" i="26"/>
  <c r="BQ193" i="26"/>
  <c r="BQ174" i="26"/>
  <c r="BQ122" i="26"/>
  <c r="BQ112" i="26"/>
  <c r="BQ217" i="26"/>
  <c r="BQ226" i="26"/>
  <c r="BQ228" i="26"/>
  <c r="BQ233" i="26"/>
  <c r="BQ242" i="26"/>
  <c r="BQ244" i="26"/>
  <c r="BQ249" i="26"/>
  <c r="BQ258" i="26"/>
  <c r="BQ260" i="26"/>
  <c r="BQ265" i="26"/>
  <c r="BQ274" i="26"/>
  <c r="BQ276" i="26"/>
  <c r="BQ281" i="26"/>
  <c r="BQ290" i="26"/>
  <c r="BQ296" i="26"/>
  <c r="BQ297" i="26"/>
  <c r="BQ306" i="26"/>
  <c r="BQ312" i="26"/>
  <c r="BQ313" i="26"/>
  <c r="BQ322" i="26"/>
  <c r="BQ324" i="26"/>
  <c r="BQ329" i="26"/>
  <c r="BQ338" i="26"/>
  <c r="BQ125" i="26"/>
  <c r="BQ202" i="26"/>
  <c r="BQ190" i="26"/>
  <c r="BQ36" i="26"/>
  <c r="BQ113" i="26"/>
  <c r="BQ37" i="26"/>
  <c r="BQ52" i="26"/>
  <c r="BQ196" i="26"/>
  <c r="BQ101" i="26"/>
  <c r="BQ111" i="26"/>
  <c r="BQ137" i="26"/>
  <c r="BQ16" i="26"/>
  <c r="BQ214" i="26"/>
  <c r="BQ230" i="26"/>
  <c r="BQ246" i="26"/>
  <c r="BQ262" i="26"/>
  <c r="BQ278" i="26"/>
  <c r="BQ284" i="26"/>
  <c r="BQ285" i="26"/>
  <c r="BQ294" i="26"/>
  <c r="BQ300" i="26"/>
  <c r="BQ301" i="26"/>
  <c r="BQ310" i="26"/>
  <c r="BQ316" i="26"/>
  <c r="BQ317" i="26"/>
  <c r="BQ326" i="26"/>
  <c r="BQ328" i="26"/>
  <c r="BQ333" i="26"/>
  <c r="BQ212" i="26"/>
  <c r="BQ89" i="26"/>
  <c r="BQ195" i="26"/>
  <c r="BQ209" i="26"/>
  <c r="BQ35" i="26"/>
  <c r="BQ45" i="26"/>
  <c r="BQ71" i="26"/>
  <c r="BQ117" i="26"/>
  <c r="BQ87" i="26"/>
  <c r="BQ76" i="26"/>
  <c r="BQ64" i="26"/>
  <c r="BQ55" i="26"/>
  <c r="BQ119" i="26"/>
  <c r="BQ11" i="26"/>
  <c r="BQ131" i="26"/>
  <c r="BQ123" i="26"/>
  <c r="BQ160" i="26"/>
  <c r="BQ175" i="26"/>
  <c r="BQ8" i="26"/>
  <c r="BQ29" i="26"/>
  <c r="BQ51" i="26"/>
  <c r="BQ143" i="26"/>
  <c r="BQ62" i="26"/>
  <c r="BQ169" i="26"/>
  <c r="BQ4" i="26"/>
  <c r="BQ74" i="26"/>
  <c r="BQ151" i="26"/>
  <c r="BQ136" i="26"/>
  <c r="BQ124" i="26"/>
  <c r="BQ149" i="26"/>
  <c r="BQ94" i="26"/>
  <c r="BQ23" i="26"/>
  <c r="BQ204" i="26"/>
  <c r="BQ92" i="26"/>
  <c r="BQ159" i="26"/>
  <c r="BQ91" i="26"/>
  <c r="BQ80" i="26"/>
  <c r="BQ135" i="26"/>
  <c r="BQ54" i="26"/>
  <c r="BQ121" i="26"/>
  <c r="BQ166" i="26"/>
  <c r="BQ152" i="26"/>
  <c r="BQ42" i="26"/>
  <c r="BQ189" i="26"/>
  <c r="BQ139" i="26"/>
  <c r="BQ103" i="26"/>
  <c r="BQ68" i="26"/>
  <c r="BQ208" i="26"/>
  <c r="BQ181" i="26"/>
  <c r="BQ192" i="26"/>
  <c r="BQ38" i="26"/>
  <c r="BQ20" i="26"/>
  <c r="BQ138" i="26"/>
  <c r="BQ83" i="26"/>
  <c r="BQ156" i="26"/>
  <c r="BJ383" i="5"/>
  <c r="BJ378" i="5"/>
  <c r="BJ375" i="5"/>
  <c r="BJ371" i="5"/>
  <c r="BJ374" i="5"/>
  <c r="BJ370" i="5"/>
  <c r="BJ343" i="5"/>
  <c r="BJ339" i="5"/>
  <c r="BJ335" i="5"/>
  <c r="BJ331" i="5"/>
  <c r="BJ327" i="5"/>
  <c r="BJ323" i="5"/>
  <c r="BJ319" i="5"/>
  <c r="BJ311" i="5"/>
  <c r="BJ307" i="5"/>
  <c r="BJ303" i="5"/>
  <c r="BJ297" i="5"/>
  <c r="BJ401" i="5"/>
  <c r="BJ397" i="5"/>
  <c r="BJ344" i="5"/>
  <c r="BJ340" i="5"/>
  <c r="BJ336" i="5"/>
  <c r="BJ332" i="5"/>
  <c r="BJ328" i="5"/>
  <c r="BJ324" i="5"/>
  <c r="BJ320" i="5"/>
  <c r="BJ316" i="5"/>
  <c r="BJ308" i="5"/>
  <c r="BJ278" i="5"/>
  <c r="BJ274" i="5"/>
  <c r="BJ270" i="5"/>
  <c r="BJ266" i="5"/>
  <c r="BJ262" i="5"/>
  <c r="BJ258" i="5"/>
  <c r="BJ254" i="5"/>
  <c r="BJ250" i="5"/>
  <c r="BJ213" i="5"/>
  <c r="BJ209" i="5"/>
  <c r="BJ190" i="5"/>
  <c r="BJ182" i="5"/>
  <c r="BJ154" i="5"/>
  <c r="BJ150" i="5"/>
  <c r="BJ132" i="5"/>
  <c r="BJ128" i="5"/>
  <c r="BJ124" i="5"/>
  <c r="BJ120" i="5"/>
  <c r="BJ111" i="5"/>
  <c r="BJ107" i="5"/>
  <c r="BJ103" i="5"/>
  <c r="BJ99" i="5"/>
  <c r="BJ95" i="5"/>
  <c r="BJ91" i="5"/>
  <c r="BJ87" i="5"/>
  <c r="BJ83" i="5"/>
  <c r="BJ79" i="5"/>
  <c r="BJ75" i="5"/>
  <c r="BJ71" i="5"/>
  <c r="BJ67" i="5"/>
  <c r="BJ59" i="5"/>
  <c r="BJ55" i="5"/>
  <c r="BJ51" i="5"/>
  <c r="BJ47" i="5"/>
  <c r="BJ43" i="5"/>
  <c r="BJ39" i="5"/>
  <c r="BJ35" i="5"/>
  <c r="BJ31" i="5"/>
  <c r="BJ27" i="5"/>
  <c r="BJ23" i="5"/>
  <c r="BJ19" i="5"/>
  <c r="BJ15" i="5"/>
  <c r="BJ11" i="5"/>
  <c r="BJ7" i="5"/>
  <c r="BJ377" i="5"/>
  <c r="BJ304" i="5"/>
  <c r="BJ300" i="5"/>
  <c r="BJ294" i="5"/>
  <c r="BJ290" i="5"/>
  <c r="BJ286" i="5"/>
  <c r="BJ282" i="5"/>
  <c r="BJ245" i="5"/>
  <c r="BJ241" i="5"/>
  <c r="BJ237" i="5"/>
  <c r="BJ233" i="5"/>
  <c r="BJ229" i="5"/>
  <c r="BJ225" i="5"/>
  <c r="BJ221" i="5"/>
  <c r="BJ217" i="5"/>
  <c r="BJ205" i="5"/>
  <c r="BJ202" i="5"/>
  <c r="BJ198" i="5"/>
  <c r="BJ194" i="5"/>
  <c r="BJ146" i="5"/>
  <c r="BJ142" i="5"/>
  <c r="BJ138" i="5"/>
  <c r="BJ134" i="5"/>
  <c r="BJ404" i="5"/>
  <c r="BJ400" i="5"/>
  <c r="BJ396" i="5"/>
  <c r="BJ394" i="5"/>
  <c r="BJ390" i="5"/>
  <c r="BJ293" i="5"/>
  <c r="BJ289" i="5"/>
  <c r="BJ285" i="5"/>
  <c r="BJ281" i="5"/>
  <c r="BJ277" i="5"/>
  <c r="BJ273" i="5"/>
  <c r="BJ216" i="5"/>
  <c r="BJ212" i="5"/>
  <c r="BJ208" i="5"/>
  <c r="BJ189" i="5"/>
  <c r="BJ181" i="5"/>
  <c r="BJ177" i="5"/>
  <c r="BJ173" i="5"/>
  <c r="BJ169" i="5"/>
  <c r="BJ165" i="5"/>
  <c r="BJ161" i="5"/>
  <c r="BJ157" i="5"/>
  <c r="BJ153" i="5"/>
  <c r="BJ149" i="5"/>
  <c r="BJ123" i="5"/>
  <c r="BJ119" i="5"/>
  <c r="BJ110" i="5"/>
  <c r="BJ102" i="5"/>
  <c r="BJ98" i="5"/>
  <c r="BJ94" i="5"/>
  <c r="BJ90" i="5"/>
  <c r="BJ86" i="5"/>
  <c r="BJ82" i="5"/>
  <c r="BJ78" i="5"/>
  <c r="BJ74" i="5"/>
  <c r="BJ70" i="5"/>
  <c r="BJ66" i="5"/>
  <c r="BJ58" i="5"/>
  <c r="BJ54" i="5"/>
  <c r="BJ50" i="5"/>
  <c r="BJ46" i="5"/>
  <c r="BJ42" i="5"/>
  <c r="BJ38" i="5"/>
  <c r="BJ18" i="5"/>
  <c r="BJ14" i="5"/>
  <c r="BJ10" i="5"/>
  <c r="BJ6" i="5"/>
  <c r="BJ133" i="5"/>
  <c r="BJ403" i="5"/>
  <c r="BJ399" i="5"/>
  <c r="BJ346" i="5"/>
  <c r="BJ342" i="5"/>
  <c r="BJ338" i="5"/>
  <c r="BJ334" i="5"/>
  <c r="BJ330" i="5"/>
  <c r="BJ326" i="5"/>
  <c r="BJ322" i="5"/>
  <c r="BJ318" i="5"/>
  <c r="BJ310" i="5"/>
  <c r="BJ306" i="5"/>
  <c r="BJ280" i="5"/>
  <c r="BJ276" i="5"/>
  <c r="BJ272" i="5"/>
  <c r="BJ215" i="5"/>
  <c r="BJ211" i="5"/>
  <c r="BJ207" i="5"/>
  <c r="BJ200" i="5"/>
  <c r="BJ196" i="5"/>
  <c r="BJ192" i="5"/>
  <c r="BJ184" i="5"/>
  <c r="BJ156" i="5"/>
  <c r="BJ152" i="5"/>
  <c r="BJ148" i="5"/>
  <c r="BJ144" i="5"/>
  <c r="BJ140" i="5"/>
  <c r="BJ136" i="5"/>
  <c r="BJ126" i="5"/>
  <c r="BJ122" i="5"/>
  <c r="BJ117" i="5"/>
  <c r="BJ113" i="5"/>
  <c r="BJ109" i="5"/>
  <c r="BJ105" i="5"/>
  <c r="BJ101" i="5"/>
  <c r="BJ97" i="5"/>
  <c r="BJ93" i="5"/>
  <c r="BJ89" i="5"/>
  <c r="BJ85" i="5"/>
  <c r="BJ81" i="5"/>
  <c r="BJ77" i="5"/>
  <c r="BJ73" i="5"/>
  <c r="BJ69" i="5"/>
  <c r="BJ41" i="5"/>
  <c r="BJ37" i="5"/>
  <c r="BJ379" i="5"/>
  <c r="BJ402" i="5"/>
  <c r="BJ398" i="5"/>
  <c r="AD145" i="28"/>
  <c r="AD141" i="28"/>
  <c r="AD137" i="28"/>
  <c r="AD133" i="28"/>
  <c r="AD129" i="28"/>
  <c r="AD125" i="28"/>
  <c r="AD121" i="28"/>
  <c r="AD147" i="28"/>
  <c r="AD143" i="28"/>
  <c r="AD139" i="28"/>
  <c r="AD135" i="28"/>
  <c r="AD131" i="28"/>
  <c r="AD127" i="28"/>
  <c r="AD123" i="28"/>
  <c r="AD119" i="28"/>
  <c r="BQ280" i="27"/>
  <c r="BQ273" i="27"/>
  <c r="BQ373" i="27"/>
  <c r="BQ365" i="27"/>
  <c r="BQ357" i="27"/>
  <c r="BQ349" i="27"/>
  <c r="BQ341" i="27"/>
  <c r="BQ337" i="27"/>
  <c r="BQ329" i="27"/>
  <c r="BQ317" i="27"/>
  <c r="BQ305" i="27"/>
  <c r="BQ301" i="27"/>
  <c r="BQ293" i="27"/>
  <c r="BQ274" i="27"/>
  <c r="BQ269" i="27"/>
  <c r="BQ261" i="27"/>
  <c r="BQ177" i="27"/>
  <c r="BQ284" i="27"/>
  <c r="BQ276" i="27"/>
  <c r="BQ55" i="27"/>
  <c r="BQ369" i="27"/>
  <c r="BQ361" i="27"/>
  <c r="BQ353" i="27"/>
  <c r="BQ345" i="27"/>
  <c r="BQ333" i="27"/>
  <c r="BQ325" i="27"/>
  <c r="BQ321" i="27"/>
  <c r="BQ313" i="27"/>
  <c r="BQ309" i="27"/>
  <c r="BQ297" i="27"/>
  <c r="BQ289" i="27"/>
  <c r="BQ285" i="27"/>
  <c r="BQ265" i="27"/>
  <c r="BQ111" i="27"/>
  <c r="BQ183" i="27"/>
  <c r="BQ173" i="27"/>
  <c r="BQ366" i="27"/>
  <c r="BQ358" i="27"/>
  <c r="BQ342" i="27"/>
  <c r="BQ338" i="27"/>
  <c r="BQ326" i="27"/>
  <c r="BQ322" i="27"/>
  <c r="BQ302" i="27"/>
  <c r="BQ294" i="27"/>
  <c r="BQ286" i="27"/>
  <c r="BQ281" i="27"/>
  <c r="BQ277" i="27"/>
  <c r="BQ266" i="27"/>
  <c r="BQ258" i="27"/>
  <c r="BQ237" i="27"/>
  <c r="BQ6" i="27"/>
  <c r="BQ66" i="27"/>
  <c r="BQ209" i="27"/>
  <c r="BQ374" i="27"/>
  <c r="BQ362" i="27"/>
  <c r="BQ354" i="27"/>
  <c r="BQ346" i="27"/>
  <c r="BQ334" i="27"/>
  <c r="BQ318" i="27"/>
  <c r="BQ306" i="27"/>
  <c r="BQ298" i="27"/>
  <c r="BQ290" i="27"/>
  <c r="BQ270" i="27"/>
  <c r="BQ153" i="27"/>
  <c r="BQ375" i="27"/>
  <c r="BQ371" i="27"/>
  <c r="BQ367" i="27"/>
  <c r="BQ363" i="27"/>
  <c r="BQ359" i="27"/>
  <c r="BQ355" i="27"/>
  <c r="BQ351" i="27"/>
  <c r="BQ347" i="27"/>
  <c r="BQ343" i="27"/>
  <c r="BQ339" i="27"/>
  <c r="BQ335" i="27"/>
  <c r="BQ331" i="27"/>
  <c r="BQ327" i="27"/>
  <c r="BQ323" i="27"/>
  <c r="BQ319" i="27"/>
  <c r="BQ315" i="27"/>
  <c r="BQ311" i="27"/>
  <c r="BQ307" i="27"/>
  <c r="BQ303" i="27"/>
  <c r="BQ299" i="27"/>
  <c r="BQ295" i="27"/>
  <c r="BQ291" i="27"/>
  <c r="BQ287" i="27"/>
  <c r="BQ282" i="27"/>
  <c r="BQ278" i="27"/>
  <c r="BQ271" i="27"/>
  <c r="BQ267" i="27"/>
  <c r="BQ263" i="27"/>
  <c r="BQ259" i="27"/>
  <c r="BQ139" i="27"/>
  <c r="BQ217" i="27"/>
  <c r="BQ151" i="27"/>
  <c r="BQ38" i="27"/>
  <c r="BQ157" i="27"/>
  <c r="BQ234" i="27"/>
  <c r="BQ41" i="27"/>
  <c r="BQ243" i="27"/>
  <c r="BQ59" i="27"/>
  <c r="BQ15" i="27"/>
  <c r="BQ150" i="27"/>
  <c r="BQ99" i="27"/>
  <c r="BQ73" i="27"/>
  <c r="BQ145" i="27"/>
  <c r="BQ22" i="27"/>
  <c r="BQ141" i="27"/>
  <c r="BQ103" i="27"/>
  <c r="BQ10" i="27"/>
  <c r="BQ235" i="27"/>
  <c r="BQ4" i="27"/>
  <c r="BQ213" i="27"/>
  <c r="BQ9" i="27"/>
  <c r="BQ370" i="27"/>
  <c r="BQ350" i="27"/>
  <c r="BQ330" i="27"/>
  <c r="BQ314" i="27"/>
  <c r="BQ310" i="27"/>
  <c r="BQ262" i="27"/>
  <c r="BQ96" i="27"/>
  <c r="BQ91" i="27"/>
  <c r="BQ245" i="27"/>
  <c r="BQ40" i="27"/>
  <c r="BQ87" i="27"/>
  <c r="BQ70" i="27"/>
  <c r="BQ376" i="27"/>
  <c r="BQ372" i="27"/>
  <c r="BQ368" i="27"/>
  <c r="BQ364" i="27"/>
  <c r="BQ360" i="27"/>
  <c r="BQ356" i="27"/>
  <c r="BQ352" i="27"/>
  <c r="BQ348" i="27"/>
  <c r="BQ344" i="27"/>
  <c r="BQ340" i="27"/>
  <c r="BQ336" i="27"/>
  <c r="BQ332" i="27"/>
  <c r="BQ328" i="27"/>
  <c r="BQ324" i="27"/>
  <c r="BQ320" i="27"/>
  <c r="BQ316" i="27"/>
  <c r="BQ312" i="27"/>
  <c r="BQ308" i="27"/>
  <c r="BQ304" i="27"/>
  <c r="BQ300" i="27"/>
  <c r="BQ296" i="27"/>
  <c r="BQ292" i="27"/>
  <c r="BQ288" i="27"/>
  <c r="BQ283" i="27"/>
  <c r="BQ279" i="27"/>
  <c r="BQ275" i="27"/>
  <c r="BQ268" i="27"/>
  <c r="BQ264" i="27"/>
  <c r="BQ260" i="27"/>
  <c r="BQ236" i="27"/>
  <c r="BQ88" i="27"/>
  <c r="BQ171" i="27"/>
  <c r="BQ190" i="27"/>
  <c r="BJ61" i="5"/>
  <c r="BJ57" i="5"/>
  <c r="BJ53" i="5"/>
  <c r="BJ49" i="5"/>
  <c r="BJ45" i="5"/>
  <c r="BJ269" i="5"/>
  <c r="BJ265" i="5"/>
  <c r="BJ261" i="5"/>
  <c r="BJ257" i="5"/>
  <c r="BJ253" i="5"/>
  <c r="BJ248" i="5"/>
  <c r="BJ244" i="5"/>
  <c r="BJ240" i="5"/>
  <c r="BJ236" i="5"/>
  <c r="BJ232" i="5"/>
  <c r="BJ228" i="5"/>
  <c r="BJ224" i="5"/>
  <c r="BJ220" i="5"/>
  <c r="BJ204" i="5"/>
  <c r="BJ201" i="5"/>
  <c r="BJ197" i="5"/>
  <c r="BJ193" i="5"/>
  <c r="BJ145" i="5"/>
  <c r="BJ141" i="5"/>
  <c r="BJ137" i="5"/>
  <c r="BJ129" i="5"/>
  <c r="BJ116" i="5"/>
  <c r="BJ112" i="5"/>
  <c r="BJ108" i="5"/>
  <c r="BJ104" i="5"/>
  <c r="BJ100" i="5"/>
  <c r="BJ96" i="5"/>
  <c r="BJ32" i="5"/>
  <c r="BJ28" i="5"/>
  <c r="BJ130" i="5"/>
  <c r="BJ65" i="5"/>
  <c r="BJ384" i="5"/>
  <c r="BJ380" i="5"/>
  <c r="BJ360" i="5"/>
  <c r="BJ356" i="5"/>
  <c r="BJ352" i="5"/>
  <c r="BJ348" i="5"/>
  <c r="BJ178" i="5"/>
  <c r="BJ174" i="5"/>
  <c r="BJ170" i="5"/>
  <c r="BJ166" i="5"/>
  <c r="BJ162" i="5"/>
  <c r="BJ158" i="5"/>
  <c r="BJ302" i="5"/>
  <c r="BJ296" i="5"/>
  <c r="BJ292" i="5"/>
  <c r="BJ288" i="5"/>
  <c r="BJ284" i="5"/>
  <c r="BJ268" i="5"/>
  <c r="BJ264" i="5"/>
  <c r="BJ260" i="5"/>
  <c r="BJ256" i="5"/>
  <c r="BJ252" i="5"/>
  <c r="BJ247" i="5"/>
  <c r="BJ243" i="5"/>
  <c r="BJ239" i="5"/>
  <c r="BJ235" i="5"/>
  <c r="BJ231" i="5"/>
  <c r="BJ227" i="5"/>
  <c r="BJ223" i="5"/>
  <c r="BJ219" i="5"/>
  <c r="BJ115" i="5"/>
  <c r="BJ63" i="5"/>
  <c r="BJ4" i="5"/>
  <c r="BJ305" i="5"/>
  <c r="BJ301" i="5"/>
  <c r="BJ295" i="5"/>
  <c r="BJ291" i="5"/>
  <c r="BJ287" i="5"/>
  <c r="BJ283" i="5"/>
  <c r="BJ267" i="5"/>
  <c r="BJ263" i="5"/>
  <c r="BJ259" i="5"/>
  <c r="BJ255" i="5"/>
  <c r="BJ251" i="5"/>
  <c r="BJ246" i="5"/>
  <c r="BJ242" i="5"/>
  <c r="BJ238" i="5"/>
  <c r="BJ234" i="5"/>
  <c r="BJ230" i="5"/>
  <c r="BJ226" i="5"/>
  <c r="BJ222" i="5"/>
  <c r="BJ218" i="5"/>
  <c r="BJ203" i="5"/>
  <c r="BJ199" i="5"/>
  <c r="BJ195" i="5"/>
  <c r="BJ191" i="5"/>
  <c r="BJ143" i="5"/>
  <c r="BJ139" i="5"/>
  <c r="BJ135" i="5"/>
  <c r="BJ131" i="5"/>
  <c r="BJ127" i="5"/>
  <c r="BJ114" i="5"/>
  <c r="BJ62" i="5"/>
  <c r="BJ34" i="5"/>
  <c r="BJ30" i="5"/>
  <c r="BJ26" i="5"/>
  <c r="BJ29" i="5"/>
  <c r="BJ25" i="5"/>
  <c r="BQ244" i="27"/>
  <c r="BQ180" i="27"/>
  <c r="BQ85" i="27"/>
  <c r="BQ126" i="27"/>
  <c r="BQ76" i="27"/>
  <c r="BQ224" i="27"/>
  <c r="BQ257" i="27"/>
  <c r="BQ178" i="27"/>
  <c r="BQ184" i="27"/>
  <c r="BQ188" i="27"/>
  <c r="BQ136" i="27"/>
  <c r="BQ147" i="27"/>
  <c r="BQ117" i="27"/>
  <c r="BQ92" i="27"/>
  <c r="BQ133" i="27"/>
  <c r="BQ189" i="27"/>
  <c r="BQ164" i="27"/>
  <c r="BQ113" i="27"/>
  <c r="BQ221" i="27"/>
  <c r="BQ74" i="27"/>
  <c r="BQ179" i="27"/>
  <c r="BQ26" i="27"/>
  <c r="BQ208" i="27"/>
  <c r="BQ68" i="27"/>
  <c r="BQ97" i="27"/>
  <c r="BQ250" i="27"/>
  <c r="BQ48" i="27"/>
  <c r="BQ142" i="27"/>
  <c r="BQ58" i="27"/>
  <c r="BQ49" i="27"/>
  <c r="BQ116" i="27"/>
  <c r="BQ47" i="27"/>
  <c r="BQ238" i="27"/>
  <c r="BQ23" i="27"/>
  <c r="BQ214" i="27"/>
  <c r="BQ175" i="27"/>
  <c r="BQ125" i="27"/>
  <c r="BQ194" i="27"/>
  <c r="BQ104" i="27"/>
  <c r="BQ78" i="27"/>
  <c r="BQ118" i="27"/>
  <c r="BQ130" i="27"/>
  <c r="BQ56" i="27"/>
  <c r="BQ159" i="27"/>
  <c r="BQ14" i="27"/>
  <c r="BQ124" i="27"/>
  <c r="BQ89" i="27"/>
  <c r="BQ52" i="27"/>
  <c r="BQ254" i="27"/>
  <c r="BQ27" i="27"/>
  <c r="BQ256" i="27"/>
  <c r="BQ205" i="27"/>
  <c r="BQ128" i="27"/>
  <c r="BQ240" i="27"/>
  <c r="BQ230" i="27"/>
  <c r="BQ226" i="27"/>
  <c r="BQ155" i="27"/>
  <c r="BQ199" i="27"/>
  <c r="BQ106" i="27"/>
  <c r="BQ148" i="27"/>
  <c r="BQ31" i="27"/>
  <c r="BQ79" i="27"/>
  <c r="BQ86" i="27"/>
  <c r="BQ123" i="27"/>
  <c r="BQ251" i="27"/>
  <c r="BQ242" i="27"/>
  <c r="BQ218" i="27"/>
  <c r="BQ30" i="27"/>
  <c r="BQ158" i="27"/>
  <c r="BQ83" i="27"/>
  <c r="BQ122" i="27"/>
  <c r="BQ215" i="27"/>
  <c r="BQ223" i="27"/>
  <c r="BQ161" i="27"/>
  <c r="BQ248" i="27"/>
  <c r="BQ100" i="27"/>
  <c r="BQ57" i="27"/>
  <c r="BQ107" i="27"/>
  <c r="BQ110" i="27"/>
  <c r="BQ72" i="27"/>
  <c r="BQ69" i="27"/>
  <c r="BQ181" i="27"/>
  <c r="BQ252" i="27"/>
  <c r="BQ193" i="27"/>
  <c r="BQ165" i="27"/>
  <c r="BQ67" i="27"/>
  <c r="BQ98" i="27"/>
  <c r="BQ174" i="27"/>
  <c r="BQ197" i="27"/>
  <c r="BQ28" i="27"/>
  <c r="BQ198" i="27"/>
  <c r="BQ233" i="27"/>
  <c r="BQ84" i="27"/>
  <c r="BQ203" i="27"/>
  <c r="BQ231" i="27"/>
  <c r="BQ239" i="27"/>
  <c r="BQ131" i="27"/>
  <c r="BQ25" i="27"/>
  <c r="BQ18" i="27"/>
  <c r="BQ140" i="27"/>
  <c r="BQ115" i="27"/>
  <c r="BQ185" i="27"/>
  <c r="BQ45" i="27"/>
  <c r="BQ192" i="27"/>
  <c r="BQ120" i="27"/>
  <c r="BQ39" i="27"/>
  <c r="BQ51" i="27"/>
  <c r="BQ102" i="27"/>
  <c r="BQ60" i="27"/>
  <c r="BQ187" i="27"/>
  <c r="BQ138" i="27"/>
  <c r="BQ137" i="27"/>
  <c r="BQ127" i="27"/>
  <c r="BQ65" i="27"/>
  <c r="BQ135" i="27"/>
  <c r="BQ12" i="27"/>
  <c r="BQ166" i="27"/>
  <c r="BQ105" i="27"/>
  <c r="BQ5" i="27"/>
  <c r="BQ228" i="27"/>
  <c r="BQ29" i="27"/>
  <c r="BQ34" i="27"/>
  <c r="BQ129" i="27"/>
  <c r="BQ63" i="27"/>
  <c r="BQ132" i="27"/>
  <c r="BQ176" i="27"/>
  <c r="BQ144" i="27"/>
  <c r="BQ225" i="27"/>
  <c r="BQ154" i="27"/>
  <c r="BQ201" i="27"/>
  <c r="BQ212" i="27"/>
  <c r="BQ211" i="27"/>
  <c r="BQ64" i="27"/>
  <c r="BQ191" i="27"/>
  <c r="BQ109" i="27"/>
  <c r="BQ149" i="27"/>
  <c r="BQ200" i="27"/>
  <c r="BQ162" i="27"/>
  <c r="BQ20" i="27"/>
  <c r="BQ19" i="27"/>
  <c r="BQ3" i="27"/>
  <c r="BQ167" i="27"/>
  <c r="BQ222" i="27"/>
  <c r="BQ8" i="27"/>
  <c r="BQ77" i="27"/>
  <c r="BQ7" i="27"/>
  <c r="BQ94" i="27"/>
  <c r="BQ32" i="27"/>
  <c r="BQ37" i="27"/>
  <c r="BJ22" i="5"/>
  <c r="BJ21" i="5"/>
  <c r="BJ17" i="5"/>
  <c r="BJ13" i="5"/>
  <c r="BJ9" i="5"/>
  <c r="BJ5" i="5"/>
  <c r="BJ106" i="5"/>
  <c r="BJ180" i="5"/>
  <c r="BJ176" i="5"/>
  <c r="BJ172" i="5"/>
  <c r="BJ168" i="5"/>
  <c r="BJ164" i="5"/>
  <c r="BJ160" i="5"/>
  <c r="BJ179" i="5"/>
  <c r="BJ175" i="5"/>
  <c r="BJ171" i="5"/>
  <c r="BJ167" i="5"/>
  <c r="BJ163" i="5"/>
  <c r="BJ159" i="5"/>
  <c r="BQ197" i="26"/>
  <c r="BQ24" i="26"/>
  <c r="BQ63" i="26"/>
  <c r="BQ33" i="26"/>
  <c r="BQ184" i="26"/>
  <c r="BQ7" i="26"/>
  <c r="BQ79" i="26"/>
  <c r="BQ155" i="26"/>
  <c r="BQ157" i="26"/>
  <c r="BQ200" i="26"/>
  <c r="BQ108" i="26"/>
  <c r="BQ73" i="26"/>
  <c r="BQ191" i="26"/>
  <c r="BQ100" i="26"/>
  <c r="BQ176" i="26"/>
  <c r="BQ90" i="26"/>
  <c r="BQ77" i="26"/>
  <c r="BQ81" i="26"/>
  <c r="BQ12" i="26"/>
  <c r="BQ186" i="26"/>
  <c r="BQ84" i="26"/>
  <c r="BQ72" i="26"/>
  <c r="BQ25" i="26"/>
  <c r="BQ194" i="26"/>
  <c r="BQ106" i="26"/>
  <c r="BQ207" i="26"/>
  <c r="BQ17" i="26"/>
  <c r="BQ97" i="26"/>
  <c r="BQ147" i="26"/>
  <c r="BQ148" i="26"/>
  <c r="BQ203" i="26"/>
  <c r="BQ13" i="26"/>
  <c r="BQ133" i="26"/>
  <c r="BQ109" i="26"/>
  <c r="BQ58" i="26"/>
  <c r="BQ48" i="26"/>
  <c r="BQ67" i="26"/>
  <c r="BQ120" i="26"/>
  <c r="BQ61" i="26"/>
  <c r="BQ141" i="26"/>
  <c r="BQ22" i="26"/>
  <c r="BQ82" i="26"/>
  <c r="BQ142" i="26"/>
  <c r="BQ26" i="26"/>
  <c r="BQ75" i="26"/>
  <c r="BQ219" i="27"/>
  <c r="BQ168" i="27"/>
  <c r="BQ108" i="27"/>
  <c r="BQ13" i="27"/>
  <c r="BQ182" i="27"/>
  <c r="BQ196" i="27"/>
  <c r="BQ241" i="27"/>
  <c r="BQ36" i="27"/>
  <c r="BQ170" i="27"/>
  <c r="BQ75" i="27"/>
  <c r="BQ216" i="27"/>
  <c r="BQ17" i="27"/>
  <c r="BQ95" i="27"/>
  <c r="BQ93" i="27"/>
  <c r="BQ119" i="27"/>
  <c r="BQ247" i="27"/>
  <c r="BQ81" i="27"/>
  <c r="BQ146" i="27"/>
  <c r="BQ44" i="27"/>
  <c r="BQ156" i="27"/>
  <c r="BQ62" i="27"/>
  <c r="BQ121" i="27"/>
  <c r="BQ11" i="27"/>
  <c r="BQ114" i="27"/>
  <c r="BQ33" i="27"/>
  <c r="BQ101" i="27"/>
  <c r="BQ35" i="27"/>
  <c r="BQ220" i="27"/>
  <c r="BQ16" i="27"/>
  <c r="BQ21" i="27"/>
  <c r="BQ249" i="27"/>
  <c r="BQ206" i="27"/>
  <c r="BQ46" i="27"/>
  <c r="BQ90" i="27"/>
  <c r="BQ50" i="27"/>
  <c r="BQ172" i="27"/>
  <c r="BQ227" i="27"/>
  <c r="BQ202" i="27"/>
  <c r="BQ61" i="27"/>
  <c r="BQ253" i="27"/>
  <c r="BQ195" i="27"/>
  <c r="BQ229" i="27"/>
  <c r="BQ207" i="27"/>
  <c r="BQ80" i="27"/>
  <c r="BQ42" i="27"/>
  <c r="BQ43" i="27"/>
  <c r="BQ134" i="27"/>
  <c r="BQ71" i="27"/>
  <c r="BQ186" i="27"/>
  <c r="BQ210" i="27"/>
  <c r="BQ112" i="27"/>
  <c r="BQ232" i="27"/>
  <c r="BQ54" i="27"/>
  <c r="BQ204" i="27"/>
  <c r="BQ169" i="27"/>
  <c r="BQ163" i="27"/>
  <c r="BQ152" i="27"/>
  <c r="BQ82" i="27"/>
  <c r="BQ160" i="27"/>
  <c r="BQ255" i="27"/>
  <c r="BQ246" i="27"/>
  <c r="BQ143" i="27"/>
  <c r="BQ53" i="27"/>
  <c r="BQ24" i="27"/>
</calcChain>
</file>

<file path=xl/sharedStrings.xml><?xml version="1.0" encoding="utf-8"?>
<sst xmlns="http://schemas.openxmlformats.org/spreadsheetml/2006/main" count="4876" uniqueCount="857">
  <si>
    <t>RUSHING</t>
  </si>
  <si>
    <t>Week 1</t>
  </si>
  <si>
    <t>Week 2</t>
  </si>
  <si>
    <t>Week 3</t>
  </si>
  <si>
    <t>Week 4</t>
  </si>
  <si>
    <t>Week 5</t>
  </si>
  <si>
    <t>Week 6</t>
  </si>
  <si>
    <t>Week 7</t>
  </si>
  <si>
    <t>Total Carries</t>
  </si>
  <si>
    <t>Total Yards</t>
  </si>
  <si>
    <t>Total Rush TD's</t>
  </si>
  <si>
    <t>Yards / Carry</t>
  </si>
  <si>
    <t xml:space="preserve">Last </t>
  </si>
  <si>
    <t>First</t>
  </si>
  <si>
    <t>Team</t>
  </si>
  <si>
    <t>Jersey #</t>
  </si>
  <si>
    <t>Carries 1</t>
  </si>
  <si>
    <t>Yards 1</t>
  </si>
  <si>
    <t>TD's 1</t>
  </si>
  <si>
    <t>Carries 2</t>
  </si>
  <si>
    <t>Yards 2</t>
  </si>
  <si>
    <t>TD's 2</t>
  </si>
  <si>
    <t>Carries 3</t>
  </si>
  <si>
    <t>Yards 3</t>
  </si>
  <si>
    <t>TD's 3</t>
  </si>
  <si>
    <t>Carries 4</t>
  </si>
  <si>
    <t>Yards 4</t>
  </si>
  <si>
    <t>TD's 4</t>
  </si>
  <si>
    <t>Carries 5</t>
  </si>
  <si>
    <t>Yards 5</t>
  </si>
  <si>
    <t>TD's 5</t>
  </si>
  <si>
    <t>Carries 6</t>
  </si>
  <si>
    <t>Yards 6</t>
  </si>
  <si>
    <t>TD's 6</t>
  </si>
  <si>
    <t>Carries 7</t>
  </si>
  <si>
    <t>Yards 7</t>
  </si>
  <si>
    <t>TD's 7</t>
  </si>
  <si>
    <t>PASSING</t>
  </si>
  <si>
    <t>Total Attempts</t>
  </si>
  <si>
    <t>Total Completions</t>
  </si>
  <si>
    <t>Ints</t>
  </si>
  <si>
    <t>TD's</t>
  </si>
  <si>
    <t>Complete %</t>
  </si>
  <si>
    <t>Yards / Game</t>
  </si>
  <si>
    <t>Attempts 1</t>
  </si>
  <si>
    <t>Completions 1</t>
  </si>
  <si>
    <t>Int's 1</t>
  </si>
  <si>
    <t>Attempts 2</t>
  </si>
  <si>
    <t>Completions 2</t>
  </si>
  <si>
    <t>Int's 2</t>
  </si>
  <si>
    <t>Attempts 3</t>
  </si>
  <si>
    <t>Completions 3</t>
  </si>
  <si>
    <t>Int's 3</t>
  </si>
  <si>
    <t>Attempts 4</t>
  </si>
  <si>
    <t>Completions 4</t>
  </si>
  <si>
    <t>Int's 4</t>
  </si>
  <si>
    <t>Attempts 5</t>
  </si>
  <si>
    <t>Completions 5</t>
  </si>
  <si>
    <t>Int's 5</t>
  </si>
  <si>
    <t>Attempts 6</t>
  </si>
  <si>
    <t>Completions 6</t>
  </si>
  <si>
    <t>Int's 6</t>
  </si>
  <si>
    <t>Attempts 7</t>
  </si>
  <si>
    <t>Completions 7</t>
  </si>
  <si>
    <t>Int's 7</t>
  </si>
  <si>
    <t>RECEIVING</t>
  </si>
  <si>
    <t>Total Receptions</t>
  </si>
  <si>
    <t>Total Rec TD's</t>
  </si>
  <si>
    <t>Yards / Catch</t>
  </si>
  <si>
    <t>Receptions 1</t>
  </si>
  <si>
    <t>Receptions 2</t>
  </si>
  <si>
    <t>Receptions 3</t>
  </si>
  <si>
    <t>Receptions 4</t>
  </si>
  <si>
    <t>Receptions 5</t>
  </si>
  <si>
    <t>Receptions 6</t>
  </si>
  <si>
    <t>Receptions 7</t>
  </si>
  <si>
    <t>No.</t>
  </si>
  <si>
    <t>Tackles (2)</t>
  </si>
  <si>
    <t>Q.B.Sacks (5)</t>
  </si>
  <si>
    <t>Deflections (3)</t>
  </si>
  <si>
    <t>Fumble Rec. (5)</t>
  </si>
  <si>
    <t>Interception (5)</t>
  </si>
  <si>
    <t>Block Kick (5)</t>
  </si>
  <si>
    <t>Touchdown (5)</t>
  </si>
  <si>
    <t>Last Name</t>
  </si>
  <si>
    <t>First Name</t>
  </si>
  <si>
    <t>Season Total</t>
  </si>
  <si>
    <t>WEEK ONE</t>
  </si>
  <si>
    <t>WEEK TWO</t>
  </si>
  <si>
    <t>WEEK THREE</t>
  </si>
  <si>
    <t>WEEK FOUR</t>
  </si>
  <si>
    <t>WEEK FIVE</t>
  </si>
  <si>
    <t>WEEK SIX</t>
  </si>
  <si>
    <t>WEEK SEVEN</t>
  </si>
  <si>
    <t>Total Points ONE</t>
  </si>
  <si>
    <t>Total Points TWO</t>
  </si>
  <si>
    <t>Total Points THREE</t>
  </si>
  <si>
    <t>Total Points FOUR</t>
  </si>
  <si>
    <t>Total Points FIVE</t>
  </si>
  <si>
    <t>Total Points SIX</t>
  </si>
  <si>
    <t>Total Points SEVEN</t>
  </si>
  <si>
    <t>3 or 4</t>
  </si>
  <si>
    <t>Games played</t>
  </si>
  <si>
    <t>SEASON TOTALS</t>
  </si>
  <si>
    <t>Total Tackles</t>
  </si>
  <si>
    <t>Total Sacks</t>
  </si>
  <si>
    <t>Total Deflections</t>
  </si>
  <si>
    <t>Total Fumb. Rec.</t>
  </si>
  <si>
    <t>Total Int.</t>
  </si>
  <si>
    <t>Total Block Kick</t>
  </si>
  <si>
    <t>Total TD</t>
  </si>
  <si>
    <t>TOTAL POINTS</t>
  </si>
  <si>
    <t>Greenall</t>
  </si>
  <si>
    <t>Johnson</t>
  </si>
  <si>
    <t>Luther</t>
  </si>
  <si>
    <t>Miller</t>
  </si>
  <si>
    <t>O'Neill</t>
  </si>
  <si>
    <t>Balfour</t>
  </si>
  <si>
    <t>Campbell</t>
  </si>
  <si>
    <t>Knoll</t>
  </si>
  <si>
    <t>LeBoldus</t>
  </si>
  <si>
    <t>Riffel</t>
  </si>
  <si>
    <t>Sheldon</t>
  </si>
  <si>
    <t>Notre Dame</t>
  </si>
  <si>
    <t>Thom</t>
  </si>
  <si>
    <t>Wins</t>
  </si>
  <si>
    <t>Losses</t>
  </si>
  <si>
    <t>Pts for</t>
  </si>
  <si>
    <t>Pts against</t>
  </si>
  <si>
    <t>3A STATS LEADERS</t>
  </si>
  <si>
    <t>DEFENSIVE POINTS</t>
  </si>
  <si>
    <t>School</t>
  </si>
  <si>
    <t>Points</t>
  </si>
  <si>
    <t>4A STATS LEADERS</t>
  </si>
  <si>
    <t>Yards</t>
  </si>
  <si>
    <t>TDs</t>
  </si>
  <si>
    <t>Carries</t>
  </si>
  <si>
    <t>Attempts</t>
  </si>
  <si>
    <t>Completions</t>
  </si>
  <si>
    <t>Receptions</t>
  </si>
  <si>
    <t>Int</t>
  </si>
  <si>
    <t>QB Rating</t>
  </si>
  <si>
    <t xml:space="preserve">SEASON TOTALS </t>
  </si>
  <si>
    <t>Matt</t>
  </si>
  <si>
    <t>Martin</t>
  </si>
  <si>
    <t>QB Rating NCAA</t>
  </si>
  <si>
    <t>Carry</t>
  </si>
  <si>
    <t>Yards /</t>
  </si>
  <si>
    <t>Total</t>
  </si>
  <si>
    <t>Rivers</t>
  </si>
  <si>
    <t xml:space="preserve">REGULAR SEASON RIFL RESULTS AND INDIVIDUAL STATS LEADERS </t>
  </si>
  <si>
    <t xml:space="preserve">Thom </t>
  </si>
  <si>
    <t xml:space="preserve">Greenall </t>
  </si>
  <si>
    <t>ND</t>
  </si>
  <si>
    <t>Ties</t>
  </si>
  <si>
    <t>Pts For</t>
  </si>
  <si>
    <t>Pts Against</t>
  </si>
  <si>
    <t>Lysack</t>
  </si>
  <si>
    <t xml:space="preserve">Reece </t>
  </si>
  <si>
    <t>Bohach</t>
  </si>
  <si>
    <t>Dimitri</t>
  </si>
  <si>
    <t>Eberle</t>
  </si>
  <si>
    <t>dalton</t>
  </si>
  <si>
    <t>Domik</t>
  </si>
  <si>
    <t>MacLean</t>
  </si>
  <si>
    <t>Ben</t>
  </si>
  <si>
    <t>Sopp</t>
  </si>
  <si>
    <t>Braiden</t>
  </si>
  <si>
    <t>Novik</t>
  </si>
  <si>
    <t>Mason</t>
  </si>
  <si>
    <t>Montas-Leipert</t>
  </si>
  <si>
    <t>Antony</t>
  </si>
  <si>
    <t>Copeman</t>
  </si>
  <si>
    <t>Marcotte-Cribb</t>
  </si>
  <si>
    <t>Finn</t>
  </si>
  <si>
    <t>McDonald</t>
  </si>
  <si>
    <t>Liam</t>
  </si>
  <si>
    <t>Loucks</t>
  </si>
  <si>
    <t>Bryden</t>
  </si>
  <si>
    <t>Innis</t>
  </si>
  <si>
    <t>Carter</t>
  </si>
  <si>
    <t>Tisher</t>
  </si>
  <si>
    <t>Isaac</t>
  </si>
  <si>
    <t>Fehr</t>
  </si>
  <si>
    <t>Montana</t>
  </si>
  <si>
    <t>Vancise</t>
  </si>
  <si>
    <t>Jake</t>
  </si>
  <si>
    <t>Rose</t>
  </si>
  <si>
    <t>Brody</t>
  </si>
  <si>
    <t>Carson</t>
  </si>
  <si>
    <t>Mike</t>
  </si>
  <si>
    <t>Shamales</t>
  </si>
  <si>
    <t>Ayub</t>
  </si>
  <si>
    <t>Kaytor</t>
  </si>
  <si>
    <t>Keegan</t>
  </si>
  <si>
    <t>Louks</t>
  </si>
  <si>
    <t>McPherson</t>
  </si>
  <si>
    <t>Hayden</t>
  </si>
  <si>
    <t>Klatt</t>
  </si>
  <si>
    <t xml:space="preserve">Nic </t>
  </si>
  <si>
    <t>Crozier</t>
  </si>
  <si>
    <t>Tanner</t>
  </si>
  <si>
    <t>Rowell</t>
  </si>
  <si>
    <t>Taggart</t>
  </si>
  <si>
    <t>Dutchyshen</t>
  </si>
  <si>
    <t>Tasleigh</t>
  </si>
  <si>
    <t>Adair</t>
  </si>
  <si>
    <t xml:space="preserve">Andrew </t>
  </si>
  <si>
    <t>Tamlin</t>
  </si>
  <si>
    <t>Matthew</t>
  </si>
  <si>
    <t>Khan</t>
  </si>
  <si>
    <t xml:space="preserve">Zain </t>
  </si>
  <si>
    <t>Jang</t>
  </si>
  <si>
    <t>Hojae</t>
  </si>
  <si>
    <t>Eirich</t>
  </si>
  <si>
    <t>Jonah</t>
  </si>
  <si>
    <t>Beattie</t>
  </si>
  <si>
    <t>Eric</t>
  </si>
  <si>
    <t>Van Cryenest</t>
  </si>
  <si>
    <t>Ethan</t>
  </si>
  <si>
    <t>Morrison</t>
  </si>
  <si>
    <t>Kieran</t>
  </si>
  <si>
    <t>Arpin</t>
  </si>
  <si>
    <t>Glenn</t>
  </si>
  <si>
    <t>Zhang</t>
  </si>
  <si>
    <t>Kevin</t>
  </si>
  <si>
    <t>Tran</t>
  </si>
  <si>
    <t xml:space="preserve">Dalton </t>
  </si>
  <si>
    <t>Kingerski</t>
  </si>
  <si>
    <t>Michael</t>
  </si>
  <si>
    <t>Chen</t>
  </si>
  <si>
    <t>Steven</t>
  </si>
  <si>
    <t>Wenarchuk</t>
  </si>
  <si>
    <t>Kuffner</t>
  </si>
  <si>
    <t>Jace</t>
  </si>
  <si>
    <t>Austin</t>
  </si>
  <si>
    <t>Hardy</t>
  </si>
  <si>
    <t>Sam</t>
  </si>
  <si>
    <t>Kiriazopoulos</t>
  </si>
  <si>
    <t>Marcus</t>
  </si>
  <si>
    <t>Cossette</t>
  </si>
  <si>
    <t>Jarret</t>
  </si>
  <si>
    <t>Kostyukov</t>
  </si>
  <si>
    <t>Nazar</t>
  </si>
  <si>
    <t>Goswami</t>
  </si>
  <si>
    <t>Arka</t>
  </si>
  <si>
    <t>Tiefenbach</t>
  </si>
  <si>
    <t>Noah</t>
  </si>
  <si>
    <t>Lakustiak</t>
  </si>
  <si>
    <t>Dodds</t>
  </si>
  <si>
    <t>Connor</t>
  </si>
  <si>
    <t>Paul</t>
  </si>
  <si>
    <t>Jacob</t>
  </si>
  <si>
    <t>Singh</t>
  </si>
  <si>
    <t>Navpreet</t>
  </si>
  <si>
    <t>Akaffou</t>
  </si>
  <si>
    <t>Larauche</t>
  </si>
  <si>
    <t>Atto</t>
  </si>
  <si>
    <t>Spencer</t>
  </si>
  <si>
    <t>Camplin</t>
  </si>
  <si>
    <t>Joe</t>
  </si>
  <si>
    <t>Craig Penner</t>
  </si>
  <si>
    <t>Jonathan</t>
  </si>
  <si>
    <t>Crawford</t>
  </si>
  <si>
    <t>Morgan</t>
  </si>
  <si>
    <t>Christian</t>
  </si>
  <si>
    <t>Dakiniewich</t>
  </si>
  <si>
    <t>Debia</t>
  </si>
  <si>
    <t>Samuel</t>
  </si>
  <si>
    <t>Donnelly</t>
  </si>
  <si>
    <t>Josh</t>
  </si>
  <si>
    <t>Koko</t>
  </si>
  <si>
    <t>Raouf</t>
  </si>
  <si>
    <t>Kolitsas</t>
  </si>
  <si>
    <t>Yanni</t>
  </si>
  <si>
    <t>Kozicki</t>
  </si>
  <si>
    <t>Daniel</t>
  </si>
  <si>
    <t>Muma</t>
  </si>
  <si>
    <t>Jeff</t>
  </si>
  <si>
    <t>Neumann</t>
  </si>
  <si>
    <t>Logan</t>
  </si>
  <si>
    <t>Probe</t>
  </si>
  <si>
    <t>Adam</t>
  </si>
  <si>
    <t>Richter</t>
  </si>
  <si>
    <t>Sali</t>
  </si>
  <si>
    <t>Sare</t>
  </si>
  <si>
    <t>Chance</t>
  </si>
  <si>
    <t>Tiessé</t>
  </si>
  <si>
    <t>Gilles</t>
  </si>
  <si>
    <t>Vogelsang</t>
  </si>
  <si>
    <t>Jack</t>
  </si>
  <si>
    <t>Wiebe</t>
  </si>
  <si>
    <t>Jerry</t>
  </si>
  <si>
    <t>Dheilly</t>
  </si>
  <si>
    <t>Dom</t>
  </si>
  <si>
    <t>Frank</t>
  </si>
  <si>
    <t>Ryker</t>
  </si>
  <si>
    <t>Tippett</t>
  </si>
  <si>
    <t>Barrett</t>
  </si>
  <si>
    <t>Fischer</t>
  </si>
  <si>
    <t>Schick</t>
  </si>
  <si>
    <t>Maze</t>
  </si>
  <si>
    <t>Atlas</t>
  </si>
  <si>
    <t>Milton-Owens</t>
  </si>
  <si>
    <t>Jackson</t>
  </si>
  <si>
    <t>Lawrence</t>
  </si>
  <si>
    <t>Drew</t>
  </si>
  <si>
    <t>Ford</t>
  </si>
  <si>
    <t>Jaxon</t>
  </si>
  <si>
    <t>Donnelson</t>
  </si>
  <si>
    <t>Mykhi</t>
  </si>
  <si>
    <t>Chauhan</t>
  </si>
  <si>
    <t>Yash</t>
  </si>
  <si>
    <t>Gray</t>
  </si>
  <si>
    <t>Hanwell</t>
  </si>
  <si>
    <t>Runge</t>
  </si>
  <si>
    <t>Mann</t>
  </si>
  <si>
    <t>Aidan</t>
  </si>
  <si>
    <t>Aravinthan</t>
  </si>
  <si>
    <t>Gowrishan</t>
  </si>
  <si>
    <t>Splett</t>
  </si>
  <si>
    <t>Huber</t>
  </si>
  <si>
    <t>Kyle</t>
  </si>
  <si>
    <t>Browne</t>
  </si>
  <si>
    <t>Henry</t>
  </si>
  <si>
    <t>Bither</t>
  </si>
  <si>
    <t>Aniket</t>
  </si>
  <si>
    <t>White</t>
  </si>
  <si>
    <t>Awan</t>
  </si>
  <si>
    <t>Hussain</t>
  </si>
  <si>
    <t>Markusson</t>
  </si>
  <si>
    <t>Thomas</t>
  </si>
  <si>
    <t>Wagg</t>
  </si>
  <si>
    <t>Brock</t>
  </si>
  <si>
    <t>Shewchuk</t>
  </si>
  <si>
    <t>Katz</t>
  </si>
  <si>
    <t>Al-Katib</t>
  </si>
  <si>
    <t>Tariq</t>
  </si>
  <si>
    <t xml:space="preserve"> Campbell</t>
  </si>
  <si>
    <t>Hurlbert</t>
  </si>
  <si>
    <t>Levi</t>
  </si>
  <si>
    <t>Rutzki</t>
  </si>
  <si>
    <t>Donaldson</t>
  </si>
  <si>
    <t>Parker</t>
  </si>
  <si>
    <t>Thatcher</t>
  </si>
  <si>
    <t>Mark</t>
  </si>
  <si>
    <t>Noble</t>
  </si>
  <si>
    <t>Berk</t>
  </si>
  <si>
    <t>Majien</t>
  </si>
  <si>
    <t>Munir</t>
  </si>
  <si>
    <t>Boston</t>
  </si>
  <si>
    <t>Stusek</t>
  </si>
  <si>
    <t>Bennett</t>
  </si>
  <si>
    <t>Grant</t>
  </si>
  <si>
    <t>Seth</t>
  </si>
  <si>
    <t>Kush</t>
  </si>
  <si>
    <t>Zepick</t>
  </si>
  <si>
    <t>Kolton</t>
  </si>
  <si>
    <t>Homenuk</t>
  </si>
  <si>
    <t>Kade</t>
  </si>
  <si>
    <t xml:space="preserve">Rivers </t>
  </si>
  <si>
    <t>Peyten</t>
  </si>
  <si>
    <t>MacAulay</t>
  </si>
  <si>
    <t>Ryan</t>
  </si>
  <si>
    <t xml:space="preserve">Lars-Hansen  </t>
  </si>
  <si>
    <t>Harrison</t>
  </si>
  <si>
    <t xml:space="preserve">Matravolgyi  </t>
  </si>
  <si>
    <t>Lucas</t>
  </si>
  <si>
    <t>Dmytriw</t>
  </si>
  <si>
    <t>Kobey</t>
  </si>
  <si>
    <t>WKC</t>
  </si>
  <si>
    <t>Reddekop</t>
  </si>
  <si>
    <t>Jared</t>
  </si>
  <si>
    <t>Dureau</t>
  </si>
  <si>
    <t>Wilhelm</t>
  </si>
  <si>
    <t>Trenton</t>
  </si>
  <si>
    <t>Henderson</t>
  </si>
  <si>
    <t>Mimbs</t>
  </si>
  <si>
    <t>D'Sean</t>
  </si>
  <si>
    <t>Taye</t>
  </si>
  <si>
    <t>Hirshmiller</t>
  </si>
  <si>
    <t>Zach</t>
  </si>
  <si>
    <t>Halstead</t>
  </si>
  <si>
    <t>Dawson</t>
  </si>
  <si>
    <t>Foerster</t>
  </si>
  <si>
    <t>Max</t>
  </si>
  <si>
    <t>Armbruster</t>
  </si>
  <si>
    <t>Denis</t>
  </si>
  <si>
    <t>Zack</t>
  </si>
  <si>
    <t>Waira</t>
  </si>
  <si>
    <t>Ronald</t>
  </si>
  <si>
    <t>Katende</t>
  </si>
  <si>
    <t>Williams</t>
  </si>
  <si>
    <t>Payton</t>
  </si>
  <si>
    <t>Craig</t>
  </si>
  <si>
    <t>Robins</t>
  </si>
  <si>
    <t>Justin</t>
  </si>
  <si>
    <t>Chernishenko</t>
  </si>
  <si>
    <t>Dylan</t>
  </si>
  <si>
    <t>Ambruster</t>
  </si>
  <si>
    <t>Hoffart</t>
  </si>
  <si>
    <t>Jordan</t>
  </si>
  <si>
    <t>Stapleton</t>
  </si>
  <si>
    <t>Indiana</t>
  </si>
  <si>
    <t>Zazulak</t>
  </si>
  <si>
    <t>Zakk</t>
  </si>
  <si>
    <t>Ludwig</t>
  </si>
  <si>
    <t>Fernell</t>
  </si>
  <si>
    <t>Croissant</t>
  </si>
  <si>
    <t>Avery</t>
  </si>
  <si>
    <t>Klimchuk</t>
  </si>
  <si>
    <t>Montgrand</t>
  </si>
  <si>
    <t>Andrew</t>
  </si>
  <si>
    <t>Gibbs</t>
  </si>
  <si>
    <t>Patrick</t>
  </si>
  <si>
    <t>Mzaffari</t>
  </si>
  <si>
    <t>Hamid</t>
  </si>
  <si>
    <t>Brown</t>
  </si>
  <si>
    <t>Nolan</t>
  </si>
  <si>
    <t>Fariala</t>
  </si>
  <si>
    <t>Kunga</t>
  </si>
  <si>
    <t>Colvin</t>
  </si>
  <si>
    <t>Brett</t>
  </si>
  <si>
    <t>Skihar</t>
  </si>
  <si>
    <t>Chayce</t>
  </si>
  <si>
    <t>Noefield</t>
  </si>
  <si>
    <t>Mckenzie</t>
  </si>
  <si>
    <t>Dalton</t>
  </si>
  <si>
    <t>Pelletier</t>
  </si>
  <si>
    <t>Niyogushima</t>
  </si>
  <si>
    <t>Erick</t>
  </si>
  <si>
    <t>Jarrett</t>
  </si>
  <si>
    <t>Bruce</t>
  </si>
  <si>
    <t>Travis</t>
  </si>
  <si>
    <t>Pawliw</t>
  </si>
  <si>
    <t>Reece</t>
  </si>
  <si>
    <t>Giambattista</t>
  </si>
  <si>
    <t>Lang</t>
  </si>
  <si>
    <t>Taylen</t>
  </si>
  <si>
    <t>MacLennan</t>
  </si>
  <si>
    <t>Chase</t>
  </si>
  <si>
    <t>Galbraith</t>
  </si>
  <si>
    <t>Westerman</t>
  </si>
  <si>
    <t>Isaiah</t>
  </si>
  <si>
    <t>Dreger</t>
  </si>
  <si>
    <t>Wilkes-Lowndes</t>
  </si>
  <si>
    <t>Brandiezs</t>
  </si>
  <si>
    <t>Reich</t>
  </si>
  <si>
    <t>Schulz</t>
  </si>
  <si>
    <t>Dillon</t>
  </si>
  <si>
    <t>Funk</t>
  </si>
  <si>
    <t>Silas</t>
  </si>
  <si>
    <t>Larson</t>
  </si>
  <si>
    <t>Brayden</t>
  </si>
  <si>
    <t>Smith</t>
  </si>
  <si>
    <t>Le Jour</t>
  </si>
  <si>
    <t>De Shawn</t>
  </si>
  <si>
    <t>Rostad</t>
  </si>
  <si>
    <t>Stephen</t>
  </si>
  <si>
    <t>Jones</t>
  </si>
  <si>
    <t>Colby</t>
  </si>
  <si>
    <t>McAlister</t>
  </si>
  <si>
    <t>Mathew</t>
  </si>
  <si>
    <t>Rogers</t>
  </si>
  <si>
    <t>Tymichak</t>
  </si>
  <si>
    <t>Nathaniel</t>
  </si>
  <si>
    <t>Wawia-Pelletier</t>
  </si>
  <si>
    <t>Fensky</t>
  </si>
  <si>
    <t>Tyrell</t>
  </si>
  <si>
    <t>Hagley</t>
  </si>
  <si>
    <t>Colton</t>
  </si>
  <si>
    <t>Zaryski</t>
  </si>
  <si>
    <t>Haas</t>
  </si>
  <si>
    <t>Cory</t>
  </si>
  <si>
    <t>Young</t>
  </si>
  <si>
    <t>Coty</t>
  </si>
  <si>
    <t>Wiles</t>
  </si>
  <si>
    <t>Kavas</t>
  </si>
  <si>
    <t>Mohr</t>
  </si>
  <si>
    <t xml:space="preserve">Brody </t>
  </si>
  <si>
    <t xml:space="preserve">Davis </t>
  </si>
  <si>
    <t xml:space="preserve">Johnson </t>
  </si>
  <si>
    <t>Woit</t>
  </si>
  <si>
    <t>Sadik</t>
  </si>
  <si>
    <t>McAllister</t>
  </si>
  <si>
    <t>Atherton</t>
  </si>
  <si>
    <t>Blackett</t>
  </si>
  <si>
    <t>Chris</t>
  </si>
  <si>
    <t>Brisbourne</t>
  </si>
  <si>
    <t>Wylie</t>
  </si>
  <si>
    <t>Bundas</t>
  </si>
  <si>
    <t>Kaden</t>
  </si>
  <si>
    <t>John</t>
  </si>
  <si>
    <t>Galenzoski</t>
  </si>
  <si>
    <t>Joel</t>
  </si>
  <si>
    <t>Manuel-South</t>
  </si>
  <si>
    <t>Cade</t>
  </si>
  <si>
    <t>McGeough</t>
  </si>
  <si>
    <t>Rempel</t>
  </si>
  <si>
    <t>Riaz</t>
  </si>
  <si>
    <t>Daud</t>
  </si>
  <si>
    <t>Andre</t>
  </si>
  <si>
    <t>Sorrell</t>
  </si>
  <si>
    <t>Yeo</t>
  </si>
  <si>
    <t>Brendan</t>
  </si>
  <si>
    <t>Owens</t>
  </si>
  <si>
    <t>Junior</t>
  </si>
  <si>
    <t>Kardash-Dracket</t>
  </si>
  <si>
    <t>Kaleb</t>
  </si>
  <si>
    <t>Piok</t>
  </si>
  <si>
    <t>Lual</t>
  </si>
  <si>
    <t>O'Byrne</t>
  </si>
  <si>
    <t>Bostyn</t>
  </si>
  <si>
    <t>Forrester</t>
  </si>
  <si>
    <t>Jaydon</t>
  </si>
  <si>
    <t>Cyr</t>
  </si>
  <si>
    <t>Draydin</t>
  </si>
  <si>
    <t>Van Doren</t>
  </si>
  <si>
    <t>Rory</t>
  </si>
  <si>
    <t>Palmarin</t>
  </si>
  <si>
    <t>Phillip</t>
  </si>
  <si>
    <t>Newkirk</t>
  </si>
  <si>
    <t>Cole</t>
  </si>
  <si>
    <t>Cyr-Yuzicappi</t>
  </si>
  <si>
    <t>Pow</t>
  </si>
  <si>
    <t>Hodgins</t>
  </si>
  <si>
    <t>Kellen</t>
  </si>
  <si>
    <t>Wolford</t>
  </si>
  <si>
    <t>Coalson</t>
  </si>
  <si>
    <t>Osika</t>
  </si>
  <si>
    <t>Aedan</t>
  </si>
  <si>
    <t>Erasmus</t>
  </si>
  <si>
    <t>Olaf</t>
  </si>
  <si>
    <t>Scheck</t>
  </si>
  <si>
    <t>Bean</t>
  </si>
  <si>
    <t>Nielson</t>
  </si>
  <si>
    <t>Mattern</t>
  </si>
  <si>
    <t>Herdzik</t>
  </si>
  <si>
    <t>Adebogun</t>
  </si>
  <si>
    <t>Ife</t>
  </si>
  <si>
    <t>Petersen</t>
  </si>
  <si>
    <t>Laag</t>
  </si>
  <si>
    <t>Rod</t>
  </si>
  <si>
    <t>Sinclair</t>
  </si>
  <si>
    <t>Cooper</t>
  </si>
  <si>
    <t>Kadash</t>
  </si>
  <si>
    <t>Daulton</t>
  </si>
  <si>
    <t>Bitz</t>
  </si>
  <si>
    <t>Janotta</t>
  </si>
  <si>
    <t>Branden</t>
  </si>
  <si>
    <t>Zimroz</t>
  </si>
  <si>
    <t>Nicholas</t>
  </si>
  <si>
    <t>Friesen</t>
  </si>
  <si>
    <t>Hoyer</t>
  </si>
  <si>
    <t>Keenan</t>
  </si>
  <si>
    <t>Mock</t>
  </si>
  <si>
    <t>David</t>
  </si>
  <si>
    <t>Jaster</t>
  </si>
  <si>
    <t>Lamer</t>
  </si>
  <si>
    <t>Conner</t>
  </si>
  <si>
    <t>Ricketts</t>
  </si>
  <si>
    <t>Jahmera</t>
  </si>
  <si>
    <t>Gololobov</t>
  </si>
  <si>
    <t>Artem</t>
  </si>
  <si>
    <t>Dimatulac</t>
  </si>
  <si>
    <t>Troy</t>
  </si>
  <si>
    <t>Brumwell</t>
  </si>
  <si>
    <t>Johnathan</t>
  </si>
  <si>
    <t>Farnham</t>
  </si>
  <si>
    <t>Tyson</t>
  </si>
  <si>
    <t>Rabak</t>
  </si>
  <si>
    <t>Fiorante</t>
  </si>
  <si>
    <t>Brady</t>
  </si>
  <si>
    <t>McMahon</t>
  </si>
  <si>
    <t>Aiden</t>
  </si>
  <si>
    <t>O'Conner</t>
  </si>
  <si>
    <t>Horton</t>
  </si>
  <si>
    <t>Ball</t>
  </si>
  <si>
    <t>LaLonde</t>
  </si>
  <si>
    <t>Tyler</t>
  </si>
  <si>
    <t>Girodat</t>
  </si>
  <si>
    <t>Schneider</t>
  </si>
  <si>
    <t>Drake</t>
  </si>
  <si>
    <t>Fuchs</t>
  </si>
  <si>
    <t>Varsanyi</t>
  </si>
  <si>
    <t>Alex</t>
  </si>
  <si>
    <t>Arsenault</t>
  </si>
  <si>
    <t>Vijay</t>
  </si>
  <si>
    <t>Suresh</t>
  </si>
  <si>
    <t>Solomon</t>
  </si>
  <si>
    <t>Holowka</t>
  </si>
  <si>
    <t>Greg</t>
  </si>
  <si>
    <t>Wilson</t>
  </si>
  <si>
    <t>Miles</t>
  </si>
  <si>
    <t>Rainville</t>
  </si>
  <si>
    <t>Merk</t>
  </si>
  <si>
    <t>Aden</t>
  </si>
  <si>
    <t>Sereda</t>
  </si>
  <si>
    <t>Justus</t>
  </si>
  <si>
    <t>Wagner</t>
  </si>
  <si>
    <t>Andrews</t>
  </si>
  <si>
    <t>Riley</t>
  </si>
  <si>
    <t>CLOW</t>
  </si>
  <si>
    <t>MICHEAL</t>
  </si>
  <si>
    <t>VIBERT</t>
  </si>
  <si>
    <t>ETHAN</t>
  </si>
  <si>
    <t>SOMBACH</t>
  </si>
  <si>
    <t>JACKSON</t>
  </si>
  <si>
    <t>SICH</t>
  </si>
  <si>
    <t>BRYCE</t>
  </si>
  <si>
    <t>BIRDSELL</t>
  </si>
  <si>
    <t>ISAAC</t>
  </si>
  <si>
    <t>KING</t>
  </si>
  <si>
    <t>TUCKER</t>
  </si>
  <si>
    <t>LOWRY</t>
  </si>
  <si>
    <t>KRIS</t>
  </si>
  <si>
    <t>MARCINKIW</t>
  </si>
  <si>
    <t>WILEY</t>
  </si>
  <si>
    <t>GOERTZEN</t>
  </si>
  <si>
    <t>KYLE</t>
  </si>
  <si>
    <t>GENERT</t>
  </si>
  <si>
    <t>WILL</t>
  </si>
  <si>
    <t>KIEFER</t>
  </si>
  <si>
    <t>DILLON</t>
  </si>
  <si>
    <t>CARSON</t>
  </si>
  <si>
    <t>STEADMAN</t>
  </si>
  <si>
    <t>EMMETT</t>
  </si>
  <si>
    <t>MAKOWSKI</t>
  </si>
  <si>
    <t>NICK</t>
  </si>
  <si>
    <t>KEEN</t>
  </si>
  <si>
    <t>DALLEN</t>
  </si>
  <si>
    <t>KANG</t>
  </si>
  <si>
    <t>MINGE</t>
  </si>
  <si>
    <t>LINNER</t>
  </si>
  <si>
    <t>JOSH</t>
  </si>
  <si>
    <t>POISSANT</t>
  </si>
  <si>
    <t>KIERAN</t>
  </si>
  <si>
    <t>HORNUNG</t>
  </si>
  <si>
    <t>LUKE</t>
  </si>
  <si>
    <t>Labrie-Boulay</t>
  </si>
  <si>
    <t>Omer</t>
  </si>
  <si>
    <t>Baptiste</t>
  </si>
  <si>
    <t>Howitt</t>
  </si>
  <si>
    <t>Kirk</t>
  </si>
  <si>
    <t>Nick</t>
  </si>
  <si>
    <t>Cuellar</t>
  </si>
  <si>
    <t>Nathan</t>
  </si>
  <si>
    <t>Folk</t>
  </si>
  <si>
    <t>Rhys</t>
  </si>
  <si>
    <t>Issac</t>
  </si>
  <si>
    <t>Schieffner</t>
  </si>
  <si>
    <t>Oduwole</t>
  </si>
  <si>
    <t>Melnichenko</t>
  </si>
  <si>
    <t>Armstrong</t>
  </si>
  <si>
    <t>Ridgeway</t>
  </si>
  <si>
    <t>Stewart</t>
  </si>
  <si>
    <t>Taelor</t>
  </si>
  <si>
    <t>Wyatt</t>
  </si>
  <si>
    <t>Longney</t>
  </si>
  <si>
    <t>Theo</t>
  </si>
  <si>
    <t>Sombach</t>
  </si>
  <si>
    <t>.</t>
  </si>
  <si>
    <t>Poissant</t>
  </si>
  <si>
    <t>Steadman</t>
  </si>
  <si>
    <t>Emmett</t>
  </si>
  <si>
    <t>Hornung</t>
  </si>
  <si>
    <t>Luke</t>
  </si>
  <si>
    <t>Dorian</t>
  </si>
  <si>
    <t>Findlay</t>
  </si>
  <si>
    <t>Mac</t>
  </si>
  <si>
    <t>GilBoy-Bashutski</t>
  </si>
  <si>
    <t>Manny</t>
  </si>
  <si>
    <t>Haidl</t>
  </si>
  <si>
    <t>Schmidt</t>
  </si>
  <si>
    <t>Skaar</t>
  </si>
  <si>
    <t>Schoenhofen</t>
  </si>
  <si>
    <t>Evan</t>
  </si>
  <si>
    <t xml:space="preserve">Young </t>
  </si>
  <si>
    <t>Harden</t>
  </si>
  <si>
    <t>Simpson</t>
  </si>
  <si>
    <t>Hastings</t>
  </si>
  <si>
    <t>Rhett</t>
  </si>
  <si>
    <t>Fox</t>
  </si>
  <si>
    <t>Caelen</t>
  </si>
  <si>
    <t>Starr</t>
  </si>
  <si>
    <t>Seitz</t>
  </si>
  <si>
    <t>Elgert</t>
  </si>
  <si>
    <t>Coby</t>
  </si>
  <si>
    <t>Leary</t>
  </si>
  <si>
    <t>Darian</t>
  </si>
  <si>
    <t>Klippenstein</t>
  </si>
  <si>
    <t>Von Sprecken</t>
  </si>
  <si>
    <t>Krupa</t>
  </si>
  <si>
    <t>Rhiemer</t>
  </si>
  <si>
    <t>Yakymyk</t>
  </si>
  <si>
    <t>Krushelnicki</t>
  </si>
  <si>
    <t>Jaden</t>
  </si>
  <si>
    <t>Bacon</t>
  </si>
  <si>
    <t>Gupreet</t>
  </si>
  <si>
    <t>Mzsaffari</t>
  </si>
  <si>
    <t>Lindemann</t>
  </si>
  <si>
    <t>Derek</t>
  </si>
  <si>
    <t>Hill</t>
  </si>
  <si>
    <t>Donais</t>
  </si>
  <si>
    <t>Aquin</t>
  </si>
  <si>
    <t>Pipko</t>
  </si>
  <si>
    <t>Branson</t>
  </si>
  <si>
    <t>Zinger</t>
  </si>
  <si>
    <t>Jaxson</t>
  </si>
  <si>
    <t>Garrioch</t>
  </si>
  <si>
    <t>Haven</t>
  </si>
  <si>
    <t>Dreydon</t>
  </si>
  <si>
    <t>Hamann</t>
  </si>
  <si>
    <t>Laporte</t>
  </si>
  <si>
    <t>MacDonald</t>
  </si>
  <si>
    <t>Doug</t>
  </si>
  <si>
    <t>Hossain</t>
  </si>
  <si>
    <t>Raeez</t>
  </si>
  <si>
    <t>Wesdyk</t>
  </si>
  <si>
    <t>Karson</t>
  </si>
  <si>
    <t>Vargas</t>
  </si>
  <si>
    <t>José</t>
  </si>
  <si>
    <t>McQuarrie</t>
  </si>
  <si>
    <t>Lorenz</t>
  </si>
  <si>
    <t>Swallow</t>
  </si>
  <si>
    <t>LaFoy</t>
  </si>
  <si>
    <t>Willem</t>
  </si>
  <si>
    <t>Macaulay</t>
  </si>
  <si>
    <t>Roslinski</t>
  </si>
  <si>
    <t>Karunakaran</t>
  </si>
  <si>
    <t>Ashwin</t>
  </si>
  <si>
    <t>Fanlo</t>
  </si>
  <si>
    <t>Robert</t>
  </si>
  <si>
    <t>Jia</t>
  </si>
  <si>
    <t>Gilbertson</t>
  </si>
  <si>
    <t>Ramoo</t>
  </si>
  <si>
    <t>Akash</t>
  </si>
  <si>
    <t>Knowles</t>
  </si>
  <si>
    <t>Benjamin</t>
  </si>
  <si>
    <t>Whitehead</t>
  </si>
  <si>
    <t>Brisbois</t>
  </si>
  <si>
    <t>Kay</t>
  </si>
  <si>
    <t>Ferdinand</t>
  </si>
  <si>
    <t>Somda</t>
  </si>
  <si>
    <t>Ward</t>
  </si>
  <si>
    <t>Jakayden</t>
  </si>
  <si>
    <t>Tait</t>
  </si>
  <si>
    <t>Zander</t>
  </si>
  <si>
    <t>Darmochild</t>
  </si>
  <si>
    <t>Norminton</t>
  </si>
  <si>
    <t>Hunter</t>
  </si>
  <si>
    <t>Vanin</t>
  </si>
  <si>
    <t>Bryn</t>
  </si>
  <si>
    <t>Bohay</t>
  </si>
  <si>
    <t>Dane</t>
  </si>
  <si>
    <t>Olson</t>
  </si>
  <si>
    <t>Zane</t>
  </si>
  <si>
    <t>Engelbrecht</t>
  </si>
  <si>
    <t>Kaydin</t>
  </si>
  <si>
    <t>Gibson</t>
  </si>
  <si>
    <t>Sebastian</t>
  </si>
  <si>
    <t>Stanley</t>
  </si>
  <si>
    <t>Reagan</t>
  </si>
  <si>
    <t>Ratcliffe</t>
  </si>
  <si>
    <t>Kehler</t>
  </si>
  <si>
    <t>Isaak</t>
  </si>
  <si>
    <t>Uleryk</t>
  </si>
  <si>
    <t>Simon</t>
  </si>
  <si>
    <t>Berg</t>
  </si>
  <si>
    <t>Lustig</t>
  </si>
  <si>
    <t>Kia</t>
  </si>
  <si>
    <t>Elberg</t>
  </si>
  <si>
    <t>Easton</t>
  </si>
  <si>
    <t>Trynell</t>
  </si>
  <si>
    <t>Crumley</t>
  </si>
  <si>
    <t>Duncan</t>
  </si>
  <si>
    <t>Varga</t>
  </si>
  <si>
    <t>Lifshitz</t>
  </si>
  <si>
    <t>Leon</t>
  </si>
  <si>
    <t>Pokhrel</t>
  </si>
  <si>
    <t>Swikar</t>
  </si>
  <si>
    <t>Ogunrinde</t>
  </si>
  <si>
    <t>CHURYLO</t>
  </si>
  <si>
    <t>CHAD</t>
  </si>
  <si>
    <t>LEMIEUX</t>
  </si>
  <si>
    <t>STEVEN</t>
  </si>
  <si>
    <t>STEADMANEMMETT</t>
  </si>
  <si>
    <t>ISSAC</t>
  </si>
  <si>
    <t>Courtney</t>
  </si>
  <si>
    <t>Dakota</t>
  </si>
  <si>
    <t>Pasap</t>
  </si>
  <si>
    <t>Clyde</t>
  </si>
  <si>
    <t>Maerz</t>
  </si>
  <si>
    <t>Jerad</t>
  </si>
  <si>
    <t>Wambululu</t>
  </si>
  <si>
    <t>Dixon</t>
  </si>
  <si>
    <t xml:space="preserve">Deptuch </t>
  </si>
  <si>
    <t>Elias</t>
  </si>
  <si>
    <t>KEIFER</t>
  </si>
  <si>
    <t>DYLAN</t>
  </si>
  <si>
    <t>WRISHKO</t>
  </si>
  <si>
    <t>SPENCER</t>
  </si>
  <si>
    <t>NEWTON</t>
  </si>
  <si>
    <t>Konner</t>
  </si>
  <si>
    <t>Litzenberger</t>
  </si>
  <si>
    <t>Jayden</t>
  </si>
  <si>
    <t>Yager</t>
  </si>
  <si>
    <t>Ram</t>
  </si>
  <si>
    <t>Varsanyl</t>
  </si>
  <si>
    <t>Palmer</t>
  </si>
  <si>
    <t>Dong</t>
  </si>
  <si>
    <t>Huy</t>
  </si>
  <si>
    <t>Birdsell</t>
  </si>
  <si>
    <t>Herman</t>
  </si>
  <si>
    <t>Erik</t>
  </si>
  <si>
    <t>Von Spreckan</t>
  </si>
  <si>
    <t>Brisebois</t>
  </si>
  <si>
    <t>Popek</t>
  </si>
  <si>
    <t>Kobe</t>
  </si>
  <si>
    <t>Meyer</t>
  </si>
  <si>
    <t>Ramos</t>
  </si>
  <si>
    <t>Keelan</t>
  </si>
  <si>
    <t>Gorgchuk</t>
  </si>
  <si>
    <t>Tony</t>
  </si>
  <si>
    <t>Glenister</t>
  </si>
  <si>
    <t>Morh</t>
  </si>
  <si>
    <t>3A RESULTS - after 5 games</t>
  </si>
  <si>
    <t>4A RESULTS - after 4 games</t>
  </si>
  <si>
    <t>Pederson</t>
  </si>
  <si>
    <t>Fisher</t>
  </si>
  <si>
    <t>Trey</t>
  </si>
  <si>
    <t>Lars-Hansen</t>
  </si>
  <si>
    <t>Fry</t>
  </si>
  <si>
    <t xml:space="preserve">Ethan </t>
  </si>
  <si>
    <t>Milo</t>
  </si>
  <si>
    <t>Agopsowicz</t>
  </si>
  <si>
    <t>Kayden</t>
  </si>
  <si>
    <t>Kimbriel</t>
  </si>
  <si>
    <t>Mushynsky</t>
  </si>
  <si>
    <t>Caleb</t>
  </si>
  <si>
    <t>Jaegli</t>
  </si>
  <si>
    <t>Mykayle</t>
  </si>
  <si>
    <t>Rheimer</t>
  </si>
  <si>
    <t>Frederick</t>
  </si>
  <si>
    <t>Bennet</t>
  </si>
  <si>
    <t>Filson</t>
  </si>
  <si>
    <t>Fredrick</t>
  </si>
  <si>
    <t>Niazi</t>
  </si>
  <si>
    <t>Bilal</t>
  </si>
  <si>
    <t>Fontaine</t>
  </si>
  <si>
    <t>Sich</t>
  </si>
  <si>
    <t>Bryce</t>
  </si>
  <si>
    <t xml:space="preserve">Sombach </t>
  </si>
  <si>
    <t>Kiefer</t>
  </si>
  <si>
    <t>Leon- Bryson</t>
  </si>
  <si>
    <t>Tristin</t>
  </si>
  <si>
    <t>Leon-Bryson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</si>
</sst>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7" x14ac:knownFonts="1">
    <font>
      <sz val="10"/>
      <name val="Arial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</font>
    <font>
      <b/>
      <sz val="10"/>
      <name val="Arial"/>
      <family val="2"/>
    </font>
    <font>
      <sz val="12"/>
      <name val="Arial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medium">
        <color rgb="FF000000"/>
      </top>
      <bottom style="thin">
        <color rgb="FF000000"/>
      </bottom>
      <diagonal/>
    </border>
    <border>
      <left style="double">
        <color auto="1"/>
      </left>
      <right/>
      <top style="double">
        <color auto="1"/>
      </top>
      <bottom style="medium">
        <color rgb="FF000000"/>
      </bottom>
      <diagonal/>
    </border>
    <border>
      <left/>
      <right/>
      <top style="double">
        <color auto="1"/>
      </top>
      <bottom style="medium">
        <color rgb="FF000000"/>
      </bottom>
      <diagonal/>
    </border>
    <border>
      <left/>
      <right style="double">
        <color auto="1"/>
      </right>
      <top style="double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double">
        <color auto="1"/>
      </right>
      <top style="medium">
        <color rgb="FF000000"/>
      </top>
      <bottom style="medium">
        <color rgb="FF000000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9" fontId="12" fillId="0" borderId="0" applyFont="0" applyFill="0" applyBorder="0" applyAlignment="0" applyProtection="0"/>
  </cellStyleXfs>
  <cellXfs count="640">
    <xf numFmtId="0" fontId="0" fillId="0" borderId="0" xfId="0"/>
    <xf numFmtId="0" fontId="2" fillId="0" borderId="7" xfId="0" applyFont="1" applyBorder="1"/>
    <xf numFmtId="0" fontId="0" fillId="0" borderId="10" xfId="0" applyBorder="1"/>
    <xf numFmtId="0" fontId="2" fillId="0" borderId="11" xfId="0" applyFont="1" applyBorder="1"/>
    <xf numFmtId="0" fontId="0" fillId="0" borderId="11" xfId="0" applyBorder="1"/>
    <xf numFmtId="0" fontId="3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Border="1"/>
    <xf numFmtId="0" fontId="7" fillId="0" borderId="20" xfId="0" applyFont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readingOrder="1"/>
    </xf>
    <xf numFmtId="0" fontId="7" fillId="0" borderId="11" xfId="0" applyFont="1" applyBorder="1" applyAlignment="1">
      <alignment horizontal="left" readingOrder="1"/>
    </xf>
    <xf numFmtId="0" fontId="9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0" borderId="11" xfId="0" applyFont="1" applyFill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readingOrder="1"/>
    </xf>
    <xf numFmtId="0" fontId="7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7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/>
    <xf numFmtId="0" fontId="2" fillId="0" borderId="8" xfId="0" applyFont="1" applyBorder="1"/>
    <xf numFmtId="0" fontId="2" fillId="0" borderId="3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7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 readingOrder="1"/>
    </xf>
    <xf numFmtId="0" fontId="4" fillId="0" borderId="3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9" fillId="2" borderId="37" xfId="0" applyFont="1" applyFill="1" applyBorder="1" applyAlignment="1">
      <alignment horizontal="left" readingOrder="1"/>
    </xf>
    <xf numFmtId="0" fontId="5" fillId="0" borderId="4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10" xfId="0" applyFont="1" applyFill="1" applyBorder="1"/>
    <xf numFmtId="0" fontId="7" fillId="0" borderId="41" xfId="0" applyFont="1" applyBorder="1"/>
    <xf numFmtId="0" fontId="0" fillId="0" borderId="42" xfId="0" applyBorder="1"/>
    <xf numFmtId="1" fontId="0" fillId="0" borderId="10" xfId="0" applyNumberFormat="1" applyBorder="1" applyAlignment="1">
      <alignment horizontal="center"/>
    </xf>
    <xf numFmtId="0" fontId="7" fillId="0" borderId="29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4" fillId="2" borderId="44" xfId="0" applyFont="1" applyFill="1" applyBorder="1" applyAlignment="1">
      <alignment horizontal="left"/>
    </xf>
    <xf numFmtId="0" fontId="4" fillId="2" borderId="37" xfId="0" applyFont="1" applyFill="1" applyBorder="1" applyAlignment="1">
      <alignment horizontal="left"/>
    </xf>
    <xf numFmtId="0" fontId="9" fillId="2" borderId="44" xfId="0" applyFont="1" applyFill="1" applyBorder="1" applyAlignment="1">
      <alignment horizontal="left"/>
    </xf>
    <xf numFmtId="0" fontId="9" fillId="2" borderId="37" xfId="0" applyFont="1" applyFill="1" applyBorder="1" applyAlignment="1">
      <alignment horizontal="left"/>
    </xf>
    <xf numFmtId="0" fontId="9" fillId="2" borderId="44" xfId="0" applyFont="1" applyFill="1" applyBorder="1" applyAlignment="1">
      <alignment horizontal="left" readingOrder="1"/>
    </xf>
    <xf numFmtId="0" fontId="0" fillId="0" borderId="46" xfId="0" applyBorder="1"/>
    <xf numFmtId="0" fontId="0" fillId="0" borderId="42" xfId="0" applyFill="1" applyBorder="1"/>
    <xf numFmtId="0" fontId="9" fillId="0" borderId="43" xfId="0" applyFont="1" applyBorder="1" applyAlignment="1">
      <alignment horizontal="center"/>
    </xf>
    <xf numFmtId="0" fontId="2" fillId="0" borderId="19" xfId="0" applyFont="1" applyBorder="1"/>
    <xf numFmtId="0" fontId="7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2" borderId="11" xfId="0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 readingOrder="1"/>
    </xf>
    <xf numFmtId="0" fontId="7" fillId="2" borderId="11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 readingOrder="1"/>
    </xf>
    <xf numFmtId="0" fontId="8" fillId="2" borderId="11" xfId="0" applyFont="1" applyFill="1" applyBorder="1" applyAlignment="1">
      <alignment horizontal="left" readingOrder="1"/>
    </xf>
    <xf numFmtId="0" fontId="11" fillId="2" borderId="11" xfId="0" applyFont="1" applyFill="1" applyBorder="1" applyAlignment="1">
      <alignment horizontal="left"/>
    </xf>
    <xf numFmtId="0" fontId="7" fillId="0" borderId="4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2" borderId="10" xfId="0" applyFont="1" applyFill="1" applyBorder="1" applyAlignment="1">
      <alignment horizontal="left" readingOrder="1"/>
    </xf>
    <xf numFmtId="164" fontId="0" fillId="0" borderId="31" xfId="0" applyNumberFormat="1" applyBorder="1" applyAlignment="1">
      <alignment horizontal="center"/>
    </xf>
    <xf numFmtId="0" fontId="7" fillId="0" borderId="35" xfId="0" applyFont="1" applyBorder="1" applyAlignment="1">
      <alignment horizontal="center" readingOrder="1"/>
    </xf>
    <xf numFmtId="0" fontId="0" fillId="0" borderId="35" xfId="0" applyBorder="1" applyAlignment="1">
      <alignment horizontal="center"/>
    </xf>
    <xf numFmtId="0" fontId="7" fillId="2" borderId="35" xfId="0" applyFont="1" applyFill="1" applyBorder="1" applyAlignment="1">
      <alignment horizontal="left" readingOrder="1"/>
    </xf>
    <xf numFmtId="0" fontId="0" fillId="0" borderId="47" xfId="0" applyBorder="1" applyAlignment="1">
      <alignment horizontal="center"/>
    </xf>
    <xf numFmtId="0" fontId="0" fillId="2" borderId="35" xfId="0" applyFill="1" applyBorder="1" applyAlignment="1">
      <alignment horizontal="left"/>
    </xf>
    <xf numFmtId="0" fontId="4" fillId="0" borderId="50" xfId="0" applyFont="1" applyBorder="1"/>
    <xf numFmtId="0" fontId="4" fillId="0" borderId="51" xfId="0" applyFont="1" applyBorder="1" applyAlignment="1">
      <alignment horizontal="center"/>
    </xf>
    <xf numFmtId="0" fontId="0" fillId="0" borderId="52" xfId="0" applyBorder="1"/>
    <xf numFmtId="0" fontId="4" fillId="0" borderId="15" xfId="0" applyFont="1" applyBorder="1"/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0" fillId="0" borderId="0" xfId="0" applyBorder="1"/>
    <xf numFmtId="0" fontId="9" fillId="2" borderId="59" xfId="0" applyFont="1" applyFill="1" applyBorder="1" applyAlignment="1">
      <alignment horizontal="left"/>
    </xf>
    <xf numFmtId="0" fontId="9" fillId="2" borderId="60" xfId="0" applyFont="1" applyFill="1" applyBorder="1" applyAlignment="1">
      <alignment horizontal="left"/>
    </xf>
    <xf numFmtId="0" fontId="9" fillId="0" borderId="60" xfId="0" applyFont="1" applyBorder="1" applyAlignment="1">
      <alignment horizontal="center"/>
    </xf>
    <xf numFmtId="0" fontId="4" fillId="0" borderId="49" xfId="0" applyFont="1" applyBorder="1"/>
    <xf numFmtId="0" fontId="4" fillId="0" borderId="52" xfId="0" applyFont="1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5" xfId="0" applyBorder="1"/>
    <xf numFmtId="0" fontId="0" fillId="0" borderId="61" xfId="0" applyBorder="1"/>
    <xf numFmtId="0" fontId="0" fillId="0" borderId="61" xfId="0" applyBorder="1" applyAlignment="1">
      <alignment horizontal="center"/>
    </xf>
    <xf numFmtId="0" fontId="0" fillId="0" borderId="26" xfId="0" applyBorder="1"/>
    <xf numFmtId="0" fontId="0" fillId="0" borderId="62" xfId="0" applyBorder="1"/>
    <xf numFmtId="0" fontId="7" fillId="0" borderId="61" xfId="0" applyFont="1" applyBorder="1" applyAlignment="1">
      <alignment horizontal="center"/>
    </xf>
    <xf numFmtId="0" fontId="4" fillId="0" borderId="44" xfId="0" applyFont="1" applyBorder="1"/>
    <xf numFmtId="0" fontId="4" fillId="0" borderId="37" xfId="0" applyFont="1" applyBorder="1"/>
    <xf numFmtId="0" fontId="4" fillId="2" borderId="15" xfId="0" applyFont="1" applyFill="1" applyBorder="1" applyAlignment="1">
      <alignment horizontal="left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/>
    <xf numFmtId="0" fontId="0" fillId="2" borderId="10" xfId="0" applyFill="1" applyBorder="1" applyAlignment="1">
      <alignment horizontal="left"/>
    </xf>
    <xf numFmtId="0" fontId="4" fillId="0" borderId="29" xfId="0" applyFont="1" applyBorder="1"/>
    <xf numFmtId="0" fontId="4" fillId="0" borderId="63" xfId="1" applyFont="1" applyBorder="1" applyAlignment="1">
      <alignment horizontal="center"/>
    </xf>
    <xf numFmtId="0" fontId="4" fillId="0" borderId="64" xfId="1" applyFont="1" applyBorder="1" applyAlignment="1">
      <alignment horizontal="center"/>
    </xf>
    <xf numFmtId="0" fontId="2" fillId="0" borderId="64" xfId="1" applyBorder="1" applyAlignment="1">
      <alignment horizontal="center"/>
    </xf>
    <xf numFmtId="0" fontId="2" fillId="0" borderId="65" xfId="1" applyBorder="1" applyAlignment="1">
      <alignment horizontal="center"/>
    </xf>
    <xf numFmtId="0" fontId="9" fillId="2" borderId="52" xfId="0" applyFont="1" applyFill="1" applyBorder="1" applyAlignment="1">
      <alignment horizontal="left" readingOrder="1"/>
    </xf>
    <xf numFmtId="0" fontId="9" fillId="2" borderId="15" xfId="0" applyFont="1" applyFill="1" applyBorder="1" applyAlignment="1">
      <alignment horizontal="left" readingOrder="1"/>
    </xf>
    <xf numFmtId="0" fontId="9" fillId="0" borderId="51" xfId="0" applyFont="1" applyBorder="1" applyAlignment="1">
      <alignment horizontal="center"/>
    </xf>
    <xf numFmtId="0" fontId="9" fillId="0" borderId="51" xfId="0" applyFont="1" applyBorder="1" applyAlignment="1">
      <alignment horizontal="center" readingOrder="1"/>
    </xf>
    <xf numFmtId="0" fontId="4" fillId="0" borderId="11" xfId="1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4" fillId="0" borderId="51" xfId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45" xfId="0" applyBorder="1"/>
    <xf numFmtId="0" fontId="3" fillId="0" borderId="39" xfId="0" applyFont="1" applyBorder="1"/>
    <xf numFmtId="0" fontId="0" fillId="0" borderId="39" xfId="0" applyBorder="1"/>
    <xf numFmtId="0" fontId="4" fillId="0" borderId="17" xfId="0" applyFont="1" applyBorder="1" applyAlignment="1">
      <alignment horizontal="center"/>
    </xf>
    <xf numFmtId="0" fontId="0" fillId="0" borderId="39" xfId="0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38" xfId="0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20" xfId="0" applyBorder="1"/>
    <xf numFmtId="0" fontId="0" fillId="0" borderId="41" xfId="0" applyBorder="1"/>
    <xf numFmtId="0" fontId="4" fillId="0" borderId="20" xfId="0" applyFont="1" applyBorder="1" applyAlignment="1">
      <alignment horizontal="center"/>
    </xf>
    <xf numFmtId="0" fontId="2" fillId="0" borderId="11" xfId="1" applyBorder="1" applyAlignment="1">
      <alignment horizontal="center"/>
    </xf>
    <xf numFmtId="0" fontId="0" fillId="0" borderId="64" xfId="0" applyBorder="1" applyAlignment="1">
      <alignment horizontal="center"/>
    </xf>
    <xf numFmtId="0" fontId="2" fillId="0" borderId="15" xfId="1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29" xfId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37" xfId="0" applyBorder="1" applyAlignment="1">
      <alignment vertical="center"/>
    </xf>
    <xf numFmtId="0" fontId="4" fillId="0" borderId="3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4" fillId="0" borderId="11" xfId="0" applyFont="1" applyBorder="1"/>
    <xf numFmtId="0" fontId="4" fillId="0" borderId="33" xfId="0" applyFont="1" applyBorder="1"/>
    <xf numFmtId="0" fontId="4" fillId="0" borderId="50" xfId="0" applyFont="1" applyBorder="1" applyAlignment="1">
      <alignment horizontal="center"/>
    </xf>
    <xf numFmtId="0" fontId="0" fillId="0" borderId="68" xfId="0" applyBorder="1"/>
    <xf numFmtId="0" fontId="4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0" fillId="0" borderId="67" xfId="0" applyBorder="1"/>
    <xf numFmtId="0" fontId="9" fillId="0" borderId="73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2" fillId="0" borderId="50" xfId="0" applyFont="1" applyBorder="1"/>
    <xf numFmtId="0" fontId="2" fillId="0" borderId="15" xfId="0" applyFont="1" applyBorder="1"/>
    <xf numFmtId="0" fontId="4" fillId="0" borderId="82" xfId="1" applyFont="1" applyBorder="1"/>
    <xf numFmtId="0" fontId="4" fillId="0" borderId="83" xfId="1" applyFont="1" applyBorder="1"/>
    <xf numFmtId="0" fontId="4" fillId="0" borderId="82" xfId="0" applyFont="1" applyBorder="1"/>
    <xf numFmtId="0" fontId="4" fillId="0" borderId="15" xfId="1" applyFont="1" applyBorder="1"/>
    <xf numFmtId="0" fontId="4" fillId="0" borderId="53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2" fillId="0" borderId="64" xfId="1" applyFont="1" applyBorder="1"/>
    <xf numFmtId="0" fontId="0" fillId="0" borderId="51" xfId="0" applyBorder="1" applyAlignment="1">
      <alignment horizontal="center"/>
    </xf>
    <xf numFmtId="165" fontId="0" fillId="0" borderId="10" xfId="2" applyNumberFormat="1" applyFont="1" applyBorder="1" applyAlignment="1">
      <alignment horizontal="center"/>
    </xf>
    <xf numFmtId="0" fontId="0" fillId="0" borderId="46" xfId="0" applyFill="1" applyBorder="1"/>
    <xf numFmtId="0" fontId="4" fillId="0" borderId="60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4" fillId="0" borderId="66" xfId="1" applyFont="1" applyBorder="1" applyAlignment="1">
      <alignment horizontal="center"/>
    </xf>
    <xf numFmtId="0" fontId="2" fillId="0" borderId="51" xfId="0" applyFont="1" applyBorder="1"/>
    <xf numFmtId="164" fontId="0" fillId="0" borderId="10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77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7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2" fontId="0" fillId="0" borderId="11" xfId="0" applyNumberFormat="1" applyFill="1" applyBorder="1"/>
    <xf numFmtId="0" fontId="0" fillId="0" borderId="0" xfId="0" applyFill="1"/>
    <xf numFmtId="0" fontId="0" fillId="0" borderId="42" xfId="0" applyFill="1" applyBorder="1" applyAlignment="1">
      <alignment horizontal="center"/>
    </xf>
    <xf numFmtId="0" fontId="2" fillId="0" borderId="85" xfId="0" applyFont="1" applyFill="1" applyBorder="1"/>
    <xf numFmtId="0" fontId="0" fillId="0" borderId="86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0" fontId="13" fillId="0" borderId="5" xfId="0" applyFont="1" applyFill="1" applyBorder="1"/>
    <xf numFmtId="0" fontId="13" fillId="0" borderId="5" xfId="0" applyFont="1" applyFill="1" applyBorder="1" applyAlignment="1">
      <alignment horizontal="left"/>
    </xf>
    <xf numFmtId="0" fontId="2" fillId="0" borderId="8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9" xfId="0" applyFont="1" applyBorder="1"/>
    <xf numFmtId="0" fontId="2" fillId="0" borderId="52" xfId="0" applyFont="1" applyBorder="1"/>
    <xf numFmtId="0" fontId="0" fillId="0" borderId="51" xfId="0" applyBorder="1"/>
    <xf numFmtId="0" fontId="7" fillId="0" borderId="85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7" fillId="0" borderId="85" xfId="0" applyFont="1" applyBorder="1" applyAlignment="1">
      <alignment horizontal="center" readingOrder="1"/>
    </xf>
    <xf numFmtId="0" fontId="2" fillId="0" borderId="7" xfId="0" applyFont="1" applyBorder="1" applyAlignment="1"/>
    <xf numFmtId="0" fontId="0" fillId="0" borderId="7" xfId="0" applyBorder="1" applyAlignment="1"/>
    <xf numFmtId="0" fontId="14" fillId="0" borderId="87" xfId="0" applyFont="1" applyBorder="1" applyAlignment="1"/>
    <xf numFmtId="0" fontId="14" fillId="0" borderId="88" xfId="0" applyFont="1" applyBorder="1" applyAlignment="1"/>
    <xf numFmtId="0" fontId="14" fillId="0" borderId="69" xfId="0" applyFont="1" applyBorder="1" applyAlignment="1">
      <alignment horizontal="center"/>
    </xf>
    <xf numFmtId="0" fontId="14" fillId="0" borderId="89" xfId="0" applyFont="1" applyBorder="1" applyAlignment="1"/>
    <xf numFmtId="0" fontId="14" fillId="0" borderId="90" xfId="0" applyFont="1" applyBorder="1" applyAlignment="1"/>
    <xf numFmtId="0" fontId="14" fillId="0" borderId="37" xfId="0" applyFont="1" applyBorder="1" applyAlignment="1">
      <alignment horizontal="center"/>
    </xf>
    <xf numFmtId="0" fontId="14" fillId="0" borderId="52" xfId="0" applyFont="1" applyBorder="1" applyAlignment="1"/>
    <xf numFmtId="0" fontId="4" fillId="0" borderId="89" xfId="0" applyFont="1" applyBorder="1"/>
    <xf numFmtId="0" fontId="14" fillId="0" borderId="15" xfId="0" applyFont="1" applyBorder="1" applyAlignment="1"/>
    <xf numFmtId="0" fontId="4" fillId="0" borderId="90" xfId="0" applyFont="1" applyBorder="1"/>
    <xf numFmtId="0" fontId="14" fillId="0" borderId="5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0" borderId="38" xfId="0" applyFont="1" applyBorder="1" applyAlignment="1"/>
    <xf numFmtId="0" fontId="12" fillId="0" borderId="53" xfId="0" applyFont="1" applyBorder="1" applyAlignment="1"/>
    <xf numFmtId="0" fontId="12" fillId="0" borderId="91" xfId="0" applyFont="1" applyBorder="1" applyAlignment="1">
      <alignment horizontal="center"/>
    </xf>
    <xf numFmtId="0" fontId="12" fillId="0" borderId="84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37" xfId="0" applyFont="1" applyBorder="1" applyAlignment="1"/>
    <xf numFmtId="0" fontId="12" fillId="0" borderId="92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2" fillId="0" borderId="38" xfId="0" applyFont="1" applyFill="1" applyBorder="1"/>
    <xf numFmtId="0" fontId="12" fillId="0" borderId="11" xfId="0" applyFont="1" applyBorder="1" applyAlignment="1"/>
    <xf numFmtId="0" fontId="2" fillId="0" borderId="37" xfId="0" applyFont="1" applyBorder="1"/>
    <xf numFmtId="0" fontId="2" fillId="0" borderId="53" xfId="0" applyFont="1" applyFill="1" applyBorder="1"/>
    <xf numFmtId="0" fontId="12" fillId="0" borderId="86" xfId="0" applyFont="1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90" xfId="0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2" fillId="0" borderId="38" xfId="0" applyFont="1" applyBorder="1"/>
    <xf numFmtId="0" fontId="12" fillId="0" borderId="2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5" xfId="0" applyBorder="1" applyAlignment="1">
      <alignment horizontal="center"/>
    </xf>
    <xf numFmtId="0" fontId="2" fillId="0" borderId="51" xfId="0" applyFont="1" applyFill="1" applyBorder="1"/>
    <xf numFmtId="0" fontId="2" fillId="0" borderId="68" xfId="0" applyFont="1" applyFill="1" applyBorder="1"/>
    <xf numFmtId="0" fontId="0" fillId="0" borderId="66" xfId="0" applyBorder="1" applyAlignment="1">
      <alignment horizontal="center"/>
    </xf>
    <xf numFmtId="2" fontId="0" fillId="0" borderId="0" xfId="0" applyNumberFormat="1"/>
    <xf numFmtId="2" fontId="0" fillId="0" borderId="11" xfId="0" applyNumberFormat="1" applyBorder="1"/>
    <xf numFmtId="2" fontId="0" fillId="0" borderId="51" xfId="0" applyNumberFormat="1" applyBorder="1"/>
    <xf numFmtId="164" fontId="0" fillId="0" borderId="98" xfId="0" applyNumberFormat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2" fillId="0" borderId="37" xfId="0" applyFont="1" applyBorder="1"/>
    <xf numFmtId="0" fontId="9" fillId="2" borderId="29" xfId="0" applyFont="1" applyFill="1" applyBorder="1" applyAlignment="1">
      <alignment horizontal="left" readingOrder="1"/>
    </xf>
    <xf numFmtId="0" fontId="12" fillId="0" borderId="1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8" xfId="0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0" borderId="103" xfId="0" applyFont="1" applyBorder="1"/>
    <xf numFmtId="0" fontId="7" fillId="0" borderId="50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11" xfId="0" applyBorder="1" applyAlignment="1">
      <alignment horizontal="left"/>
    </xf>
    <xf numFmtId="0" fontId="4" fillId="2" borderId="52" xfId="0" applyFont="1" applyFill="1" applyBorder="1" applyAlignment="1">
      <alignment horizontal="left"/>
    </xf>
    <xf numFmtId="0" fontId="0" fillId="0" borderId="11" xfId="0" applyFont="1" applyBorder="1" applyAlignment="1"/>
    <xf numFmtId="0" fontId="2" fillId="0" borderId="73" xfId="1" applyBorder="1" applyAlignment="1">
      <alignment horizontal="center"/>
    </xf>
    <xf numFmtId="0" fontId="2" fillId="0" borderId="11" xfId="0" applyFont="1" applyBorder="1"/>
    <xf numFmtId="0" fontId="0" fillId="0" borderId="11" xfId="0" applyBorder="1"/>
    <xf numFmtId="0" fontId="0" fillId="0" borderId="15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85" xfId="0" applyFont="1" applyFill="1" applyBorder="1"/>
    <xf numFmtId="0" fontId="9" fillId="0" borderId="26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2" fillId="0" borderId="0" xfId="0" applyFont="1"/>
    <xf numFmtId="0" fontId="0" fillId="0" borderId="53" xfId="0" applyFont="1" applyBorder="1" applyAlignment="1"/>
    <xf numFmtId="0" fontId="7" fillId="0" borderId="104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7" fillId="0" borderId="105" xfId="0" applyFont="1" applyBorder="1" applyAlignment="1">
      <alignment horizontal="center"/>
    </xf>
    <xf numFmtId="0" fontId="0" fillId="0" borderId="96" xfId="0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85" xfId="0" applyFont="1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73" xfId="0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8" xfId="0" applyFont="1" applyBorder="1" applyAlignment="1"/>
    <xf numFmtId="0" fontId="4" fillId="0" borderId="0" xfId="0" applyFont="1"/>
    <xf numFmtId="0" fontId="2" fillId="0" borderId="73" xfId="0" applyFont="1" applyBorder="1" applyAlignment="1">
      <alignment horizontal="center"/>
    </xf>
    <xf numFmtId="0" fontId="16" fillId="2" borderId="11" xfId="0" applyFont="1" applyFill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5" fillId="2" borderId="11" xfId="0" applyFont="1" applyFill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2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/>
    <xf numFmtId="0" fontId="2" fillId="0" borderId="42" xfId="0" applyFont="1" applyBorder="1" applyAlignment="1">
      <alignment horizontal="center"/>
    </xf>
    <xf numFmtId="0" fontId="15" fillId="2" borderId="73" xfId="0" applyFont="1" applyFill="1" applyBorder="1" applyAlignment="1">
      <alignment horizontal="center"/>
    </xf>
    <xf numFmtId="0" fontId="4" fillId="0" borderId="59" xfId="0" applyFont="1" applyBorder="1"/>
    <xf numFmtId="0" fontId="9" fillId="2" borderId="52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/>
    </xf>
    <xf numFmtId="0" fontId="4" fillId="0" borderId="60" xfId="0" applyFont="1" applyBorder="1"/>
    <xf numFmtId="0" fontId="0" fillId="0" borderId="85" xfId="0" applyBorder="1" applyAlignment="1">
      <alignment horizontal="left"/>
    </xf>
    <xf numFmtId="0" fontId="7" fillId="0" borderId="85" xfId="0" applyFont="1" applyBorder="1" applyAlignment="1">
      <alignment horizontal="left"/>
    </xf>
    <xf numFmtId="0" fontId="0" fillId="0" borderId="86" xfId="0" applyBorder="1"/>
    <xf numFmtId="0" fontId="16" fillId="2" borderId="52" xfId="0" applyFont="1" applyFill="1" applyBorder="1" applyAlignment="1">
      <alignment horizontal="left"/>
    </xf>
    <xf numFmtId="0" fontId="16" fillId="2" borderId="15" xfId="0" applyFont="1" applyFill="1" applyBorder="1" applyAlignment="1">
      <alignment horizontal="left"/>
    </xf>
    <xf numFmtId="0" fontId="4" fillId="0" borderId="11" xfId="0" applyFont="1" applyBorder="1" applyAlignment="1"/>
    <xf numFmtId="0" fontId="9" fillId="0" borderId="66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2" fillId="0" borderId="42" xfId="0" applyFont="1" applyFill="1" applyBorder="1"/>
    <xf numFmtId="0" fontId="2" fillId="0" borderId="85" xfId="0" applyFont="1" applyBorder="1" applyAlignment="1">
      <alignment horizontal="left"/>
    </xf>
    <xf numFmtId="0" fontId="2" fillId="0" borderId="53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/>
    <xf numFmtId="0" fontId="2" fillId="0" borderId="6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32" xfId="0" applyFont="1" applyBorder="1"/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52" xfId="0" applyFont="1" applyBorder="1"/>
    <xf numFmtId="0" fontId="4" fillId="0" borderId="29" xfId="0" applyFont="1" applyBorder="1"/>
    <xf numFmtId="0" fontId="2" fillId="0" borderId="10" xfId="0" applyFont="1" applyFill="1" applyBorder="1"/>
    <xf numFmtId="0" fontId="2" fillId="0" borderId="11" xfId="0" applyFont="1" applyBorder="1"/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85" xfId="0" applyFont="1" applyFill="1" applyBorder="1"/>
    <xf numFmtId="0" fontId="2" fillId="0" borderId="51" xfId="0" applyFont="1" applyBorder="1"/>
    <xf numFmtId="0" fontId="16" fillId="0" borderId="52" xfId="0" applyFont="1" applyBorder="1" applyAlignment="1">
      <alignment horizontal="left"/>
    </xf>
    <xf numFmtId="0" fontId="16" fillId="2" borderId="29" xfId="0" applyFont="1" applyFill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2" fillId="0" borderId="8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2" fillId="0" borderId="98" xfId="0" applyNumberFormat="1" applyFont="1" applyFill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2" fillId="0" borderId="99" xfId="0" applyFont="1" applyFill="1" applyBorder="1" applyAlignment="1">
      <alignment horizontal="center"/>
    </xf>
    <xf numFmtId="0" fontId="2" fillId="0" borderId="29" xfId="0" applyFont="1" applyBorder="1"/>
    <xf numFmtId="0" fontId="2" fillId="0" borderId="0" xfId="0" applyFont="1" applyFill="1" applyBorder="1"/>
    <xf numFmtId="0" fontId="2" fillId="0" borderId="11" xfId="1" applyFont="1" applyBorder="1"/>
    <xf numFmtId="0" fontId="2" fillId="0" borderId="64" xfId="0" applyFont="1" applyBorder="1"/>
    <xf numFmtId="0" fontId="2" fillId="0" borderId="51" xfId="0" applyFont="1" applyBorder="1" applyAlignment="1">
      <alignment horizontal="left"/>
    </xf>
    <xf numFmtId="0" fontId="0" fillId="0" borderId="80" xfId="0" applyBorder="1"/>
    <xf numFmtId="0" fontId="0" fillId="0" borderId="0" xfId="0"/>
    <xf numFmtId="0" fontId="4" fillId="0" borderId="11" xfId="0" applyFont="1" applyBorder="1" applyAlignment="1">
      <alignment horizontal="center"/>
    </xf>
    <xf numFmtId="0" fontId="0" fillId="0" borderId="42" xfId="0" applyBorder="1"/>
    <xf numFmtId="0" fontId="4" fillId="0" borderId="51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0" xfId="0" applyFont="1" applyBorder="1"/>
    <xf numFmtId="0" fontId="4" fillId="0" borderId="15" xfId="0" applyFont="1" applyBorder="1"/>
    <xf numFmtId="0" fontId="4" fillId="0" borderId="49" xfId="0" applyFont="1" applyBorder="1"/>
    <xf numFmtId="0" fontId="4" fillId="0" borderId="52" xfId="0" applyFont="1" applyBorder="1"/>
    <xf numFmtId="0" fontId="4" fillId="0" borderId="33" xfId="0" applyFont="1" applyBorder="1"/>
    <xf numFmtId="0" fontId="4" fillId="0" borderId="29" xfId="0" applyFont="1" applyBorder="1"/>
    <xf numFmtId="0" fontId="4" fillId="0" borderId="11" xfId="0" applyFont="1" applyBorder="1"/>
    <xf numFmtId="0" fontId="0" fillId="0" borderId="8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0" xfId="0"/>
    <xf numFmtId="0" fontId="2" fillId="0" borderId="10" xfId="0" applyFont="1" applyFill="1" applyBorder="1"/>
    <xf numFmtId="0" fontId="2" fillId="0" borderId="11" xfId="0" applyFont="1" applyBorder="1"/>
    <xf numFmtId="0" fontId="0" fillId="0" borderId="11" xfId="0" applyBorder="1"/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52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33" xfId="0" applyFont="1" applyBorder="1"/>
    <xf numFmtId="0" fontId="4" fillId="0" borderId="29" xfId="0" applyFont="1" applyBorder="1"/>
    <xf numFmtId="0" fontId="4" fillId="0" borderId="11" xfId="0" applyFont="1" applyBorder="1"/>
    <xf numFmtId="0" fontId="0" fillId="0" borderId="8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85" xfId="0" applyFont="1" applyFill="1" applyBorder="1"/>
    <xf numFmtId="0" fontId="2" fillId="0" borderId="51" xfId="0" applyFont="1" applyBorder="1"/>
    <xf numFmtId="0" fontId="2" fillId="0" borderId="7" xfId="0" applyFont="1" applyBorder="1" applyAlignment="1">
      <alignment horizontal="center"/>
    </xf>
    <xf numFmtId="0" fontId="9" fillId="2" borderId="11" xfId="0" applyFont="1" applyFill="1" applyBorder="1" applyAlignment="1">
      <alignment horizontal="left"/>
    </xf>
    <xf numFmtId="0" fontId="9" fillId="2" borderId="33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29" xfId="0" applyFont="1" applyBorder="1"/>
    <xf numFmtId="0" fontId="4" fillId="0" borderId="11" xfId="0" applyFont="1" applyBorder="1"/>
    <xf numFmtId="0" fontId="0" fillId="0" borderId="0" xfId="0"/>
    <xf numFmtId="0" fontId="2" fillId="0" borderId="10" xfId="0" applyFont="1" applyFill="1" applyBorder="1"/>
    <xf numFmtId="0" fontId="2" fillId="0" borderId="11" xfId="0" applyFont="1" applyBorder="1"/>
    <xf numFmtId="0" fontId="0" fillId="0" borderId="11" xfId="0" applyBorder="1"/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/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51" xfId="0" applyFont="1" applyBorder="1"/>
    <xf numFmtId="0" fontId="4" fillId="0" borderId="87" xfId="0" applyFont="1" applyBorder="1"/>
    <xf numFmtId="0" fontId="4" fillId="0" borderId="88" xfId="0" applyFont="1" applyBorder="1"/>
    <xf numFmtId="0" fontId="4" fillId="0" borderId="90" xfId="0" applyFont="1" applyBorder="1" applyAlignment="1"/>
    <xf numFmtId="0" fontId="15" fillId="2" borderId="51" xfId="0" applyFont="1" applyFill="1" applyBorder="1" applyAlignment="1">
      <alignment horizontal="left"/>
    </xf>
    <xf numFmtId="0" fontId="11" fillId="2" borderId="51" xfId="0" applyFont="1" applyFill="1" applyBorder="1" applyAlignment="1">
      <alignment horizontal="left" readingOrder="1"/>
    </xf>
    <xf numFmtId="0" fontId="15" fillId="2" borderId="10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 readingOrder="1"/>
    </xf>
    <xf numFmtId="0" fontId="15" fillId="2" borderId="86" xfId="0" applyFont="1" applyFill="1" applyBorder="1" applyAlignment="1">
      <alignment horizontal="center"/>
    </xf>
    <xf numFmtId="0" fontId="9" fillId="0" borderId="86" xfId="0" applyFont="1" applyBorder="1" applyAlignment="1">
      <alignment horizontal="center" readingOrder="1"/>
    </xf>
    <xf numFmtId="0" fontId="0" fillId="0" borderId="93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9" fillId="0" borderId="11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03" xfId="0" applyBorder="1"/>
    <xf numFmtId="0" fontId="4" fillId="0" borderId="50" xfId="0" applyFont="1" applyBorder="1" applyAlignment="1"/>
    <xf numFmtId="0" fontId="14" fillId="0" borderId="64" xfId="0" applyFont="1" applyBorder="1" applyAlignment="1">
      <alignment horizontal="center"/>
    </xf>
    <xf numFmtId="0" fontId="12" fillId="0" borderId="52" xfId="0" applyFont="1" applyBorder="1" applyAlignment="1"/>
    <xf numFmtId="0" fontId="12" fillId="0" borderId="15" xfId="0" applyFont="1" applyBorder="1" applyAlignment="1"/>
    <xf numFmtId="0" fontId="2" fillId="0" borderId="85" xfId="0" applyFont="1" applyBorder="1"/>
    <xf numFmtId="0" fontId="0" fillId="0" borderId="85" xfId="0" applyFont="1" applyBorder="1" applyAlignment="1"/>
    <xf numFmtId="0" fontId="12" fillId="0" borderId="51" xfId="0" applyFont="1" applyBorder="1" applyAlignment="1">
      <alignment horizontal="center"/>
    </xf>
    <xf numFmtId="0" fontId="0" fillId="0" borderId="85" xfId="0" applyBorder="1"/>
    <xf numFmtId="0" fontId="2" fillId="0" borderId="1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73" xfId="0" applyFont="1" applyFill="1" applyBorder="1"/>
    <xf numFmtId="0" fontId="0" fillId="0" borderId="73" xfId="0" applyBorder="1"/>
    <xf numFmtId="0" fontId="2" fillId="0" borderId="48" xfId="0" applyFont="1" applyBorder="1"/>
    <xf numFmtId="0" fontId="2" fillId="0" borderId="7" xfId="0" applyFont="1" applyBorder="1" applyAlignment="1">
      <alignment horizontal="center"/>
    </xf>
    <xf numFmtId="0" fontId="14" fillId="0" borderId="29" xfId="0" applyFont="1" applyBorder="1" applyAlignment="1"/>
    <xf numFmtId="0" fontId="4" fillId="0" borderId="0" xfId="0" applyFont="1" applyBorder="1"/>
    <xf numFmtId="0" fontId="4" fillId="0" borderId="29" xfId="1" applyFont="1" applyBorder="1"/>
    <xf numFmtId="0" fontId="4" fillId="0" borderId="37" xfId="0" applyFont="1" applyBorder="1" applyAlignment="1"/>
    <xf numFmtId="0" fontId="4" fillId="0" borderId="83" xfId="0" applyFont="1" applyBorder="1"/>
    <xf numFmtId="0" fontId="2" fillId="0" borderId="52" xfId="0" applyFont="1" applyFill="1" applyBorder="1"/>
    <xf numFmtId="0" fontId="2" fillId="0" borderId="15" xfId="0" applyFont="1" applyFill="1" applyBorder="1"/>
    <xf numFmtId="0" fontId="12" fillId="0" borderId="85" xfId="0" applyFont="1" applyBorder="1" applyAlignment="1"/>
    <xf numFmtId="0" fontId="15" fillId="2" borderId="66" xfId="0" applyFont="1" applyFill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9" fillId="0" borderId="73" xfId="0" applyFont="1" applyBorder="1" applyAlignment="1">
      <alignment horizontal="center" readingOrder="1"/>
    </xf>
    <xf numFmtId="0" fontId="2" fillId="0" borderId="50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42" xfId="0" applyFont="1" applyBorder="1"/>
    <xf numFmtId="0" fontId="2" fillId="0" borderId="73" xfId="0" applyFont="1" applyBorder="1"/>
    <xf numFmtId="0" fontId="2" fillId="0" borderId="62" xfId="0" applyFont="1" applyBorder="1" applyAlignment="1">
      <alignment horizontal="center"/>
    </xf>
    <xf numFmtId="0" fontId="2" fillId="0" borderId="64" xfId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0" xfId="1" applyBorder="1" applyAlignment="1">
      <alignment horizontal="center"/>
    </xf>
    <xf numFmtId="0" fontId="2" fillId="0" borderId="84" xfId="1" applyBorder="1" applyAlignment="1">
      <alignment horizontal="center"/>
    </xf>
    <xf numFmtId="0" fontId="2" fillId="0" borderId="38" xfId="1" applyBorder="1" applyAlignment="1">
      <alignment horizontal="center"/>
    </xf>
    <xf numFmtId="0" fontId="2" fillId="0" borderId="91" xfId="1" applyBorder="1" applyAlignment="1">
      <alignment horizontal="center"/>
    </xf>
    <xf numFmtId="0" fontId="0" fillId="0" borderId="38" xfId="0" applyBorder="1"/>
    <xf numFmtId="0" fontId="0" fillId="0" borderId="66" xfId="0" applyBorder="1"/>
    <xf numFmtId="0" fontId="9" fillId="0" borderId="50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8" fillId="2" borderId="10" xfId="0" applyFont="1" applyFill="1" applyBorder="1" applyAlignment="1">
      <alignment horizontal="left" readingOrder="1"/>
    </xf>
    <xf numFmtId="0" fontId="0" fillId="0" borderId="104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5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2" fillId="0" borderId="85" xfId="0" applyFont="1" applyBorder="1" applyAlignment="1">
      <alignment horizontal="left"/>
    </xf>
    <xf numFmtId="0" fontId="7" fillId="0" borderId="90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0" fillId="0" borderId="11" xfId="0" applyFont="1" applyBorder="1"/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8" xfId="0" applyFont="1" applyBorder="1" applyAlignment="1">
      <alignment wrapText="1"/>
    </xf>
    <xf numFmtId="0" fontId="0" fillId="0" borderId="27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96" xfId="0" applyNumberFormat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0" fontId="0" fillId="0" borderId="9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97" xfId="0" applyFont="1" applyBorder="1" applyAlignment="1">
      <alignment wrapText="1"/>
    </xf>
    <xf numFmtId="0" fontId="2" fillId="0" borderId="9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77" xfId="0" applyBorder="1" applyAlignment="1">
      <alignment horizontal="center"/>
    </xf>
  </cellXfs>
  <cellStyles count="3">
    <cellStyle name="Excel Built-in Normal" xfId="1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8" Type="http://schemas.openxmlformats.org/officeDocument/2006/relationships/customXml" Target="../customXml/item1.xml"/><Relationship Id="rId1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R651"/>
  <sheetViews>
    <sheetView zoomScale="75" workbookViewId="0">
      <pane xSplit="5" ySplit="3" topLeftCell="AL4" activePane="bottomRight" state="frozen"/>
      <selection pane="topRight" activeCell="F1" sqref="F1"/>
      <selection pane="bottomLeft" activeCell="A4" sqref="A4"/>
      <selection pane="bottomRight" activeCell="AL1" sqref="AL1:AS2"/>
    </sheetView>
  </sheetViews>
  <sheetFormatPr baseColWidth="10" defaultColWidth="8.83203125" defaultRowHeight="12" x14ac:dyDescent="0"/>
  <cols>
    <col min="2" max="2" width="16.1640625" customWidth="1"/>
    <col min="3" max="3" width="23.83203125" customWidth="1"/>
    <col min="4" max="4" width="7.5" customWidth="1"/>
    <col min="5" max="5" width="15.1640625" customWidth="1"/>
    <col min="6" max="6" width="15" customWidth="1"/>
    <col min="7" max="7" width="16.83203125" customWidth="1"/>
    <col min="8" max="8" width="17" customWidth="1"/>
    <col min="9" max="9" width="18.83203125" customWidth="1"/>
    <col min="10" max="10" width="18.5" customWidth="1"/>
    <col min="11" max="11" width="18.83203125" customWidth="1"/>
    <col min="12" max="12" width="17.83203125" customWidth="1"/>
    <col min="13" max="13" width="19.5" customWidth="1"/>
    <col min="14" max="14" width="17.83203125" customWidth="1"/>
    <col min="15" max="15" width="19.5" customWidth="1"/>
    <col min="16" max="16" width="17.83203125" customWidth="1"/>
    <col min="17" max="17" width="18" customWidth="1"/>
    <col min="18" max="18" width="17.5" customWidth="1"/>
    <col min="19" max="19" width="17" customWidth="1"/>
    <col min="20" max="20" width="16.5" customWidth="1"/>
    <col min="21" max="21" width="22" customWidth="1"/>
    <col min="22" max="22" width="14.1640625" customWidth="1"/>
    <col min="23" max="23" width="16" customWidth="1"/>
    <col min="24" max="24" width="17.1640625" customWidth="1"/>
    <col min="25" max="25" width="18" customWidth="1"/>
    <col min="26" max="26" width="17" customWidth="1"/>
    <col min="27" max="27" width="14.83203125" customWidth="1"/>
    <col min="28" max="28" width="16.5" customWidth="1"/>
    <col min="29" max="29" width="23.5" customWidth="1"/>
    <col min="30" max="31" width="15.1640625" customWidth="1"/>
    <col min="32" max="32" width="16.83203125" customWidth="1"/>
    <col min="33" max="33" width="17.83203125" customWidth="1"/>
    <col min="34" max="34" width="16.5" customWidth="1"/>
    <col min="35" max="35" width="15.83203125" customWidth="1"/>
    <col min="36" max="36" width="16.83203125" customWidth="1"/>
    <col min="37" max="37" width="21.5" customWidth="1"/>
    <col min="38" max="38" width="16" customWidth="1"/>
    <col min="39" max="39" width="15.83203125" customWidth="1"/>
    <col min="40" max="40" width="17" customWidth="1"/>
    <col min="41" max="41" width="18.5" customWidth="1"/>
    <col min="42" max="42" width="18" customWidth="1"/>
    <col min="43" max="43" width="15.83203125" customWidth="1"/>
    <col min="44" max="44" width="16.83203125" customWidth="1"/>
    <col min="45" max="45" width="21.83203125" customWidth="1"/>
    <col min="46" max="46" width="15.1640625" customWidth="1"/>
    <col min="47" max="47" width="16.83203125" customWidth="1"/>
    <col min="48" max="48" width="17.1640625" customWidth="1"/>
    <col min="49" max="49" width="18" customWidth="1"/>
    <col min="50" max="50" width="18.1640625" customWidth="1"/>
    <col min="51" max="51" width="16.1640625" customWidth="1"/>
    <col min="52" max="52" width="17.83203125" customWidth="1"/>
    <col min="53" max="53" width="19.83203125" customWidth="1"/>
    <col min="54" max="54" width="14.83203125" customWidth="1"/>
    <col min="55" max="55" width="15.5" customWidth="1"/>
    <col min="56" max="56" width="16.1640625" customWidth="1"/>
    <col min="57" max="58" width="18.5" customWidth="1"/>
    <col min="59" max="59" width="16.83203125" customWidth="1"/>
    <col min="60" max="60" width="17.5" customWidth="1"/>
    <col min="61" max="61" width="21.1640625" customWidth="1"/>
    <col min="62" max="62" width="18.83203125" customWidth="1"/>
    <col min="63" max="63" width="16" customWidth="1"/>
    <col min="64" max="64" width="17.83203125" customWidth="1"/>
    <col min="65" max="65" width="19" customWidth="1"/>
    <col min="66" max="66" width="18" customWidth="1"/>
    <col min="67" max="67" width="16" customWidth="1"/>
    <col min="68" max="68" width="17.1640625" customWidth="1"/>
    <col min="69" max="69" width="14.83203125" customWidth="1"/>
    <col min="70" max="70" width="19" customWidth="1"/>
  </cols>
  <sheetData>
    <row r="1" spans="1:69" ht="18">
      <c r="B1" s="6"/>
      <c r="C1" s="6"/>
      <c r="D1" s="6"/>
      <c r="E1" s="6"/>
      <c r="F1" s="593" t="s">
        <v>87</v>
      </c>
      <c r="G1" s="604"/>
      <c r="H1" s="604"/>
      <c r="I1" s="604"/>
      <c r="J1" s="604"/>
      <c r="K1" s="604"/>
      <c r="L1" s="604"/>
      <c r="M1" s="605"/>
      <c r="N1" s="593" t="s">
        <v>88</v>
      </c>
      <c r="O1" s="599"/>
      <c r="P1" s="599"/>
      <c r="Q1" s="599"/>
      <c r="R1" s="599"/>
      <c r="S1" s="599"/>
      <c r="T1" s="599"/>
      <c r="U1" s="600"/>
      <c r="V1" s="593" t="s">
        <v>89</v>
      </c>
      <c r="W1" s="599"/>
      <c r="X1" s="599"/>
      <c r="Y1" s="599"/>
      <c r="Z1" s="599"/>
      <c r="AA1" s="599"/>
      <c r="AB1" s="599"/>
      <c r="AC1" s="600"/>
      <c r="AD1" s="593" t="s">
        <v>90</v>
      </c>
      <c r="AE1" s="599"/>
      <c r="AF1" s="599"/>
      <c r="AG1" s="599"/>
      <c r="AH1" s="599"/>
      <c r="AI1" s="599"/>
      <c r="AJ1" s="599"/>
      <c r="AK1" s="600"/>
      <c r="AL1" s="593" t="s">
        <v>91</v>
      </c>
      <c r="AM1" s="594"/>
      <c r="AN1" s="594"/>
      <c r="AO1" s="594"/>
      <c r="AP1" s="594"/>
      <c r="AQ1" s="594"/>
      <c r="AR1" s="594"/>
      <c r="AS1" s="595"/>
      <c r="AT1" s="593" t="s">
        <v>92</v>
      </c>
      <c r="AU1" s="599"/>
      <c r="AV1" s="599"/>
      <c r="AW1" s="599"/>
      <c r="AX1" s="599"/>
      <c r="AY1" s="599"/>
      <c r="AZ1" s="599"/>
      <c r="BA1" s="600"/>
      <c r="BB1" s="593" t="s">
        <v>93</v>
      </c>
      <c r="BC1" s="599"/>
      <c r="BD1" s="599"/>
      <c r="BE1" s="599"/>
      <c r="BF1" s="599"/>
      <c r="BG1" s="599"/>
      <c r="BH1" s="599"/>
      <c r="BI1" s="600"/>
    </row>
    <row r="2" spans="1:69" ht="16" thickBot="1">
      <c r="C2" s="5"/>
      <c r="F2" s="606"/>
      <c r="G2" s="607"/>
      <c r="H2" s="607"/>
      <c r="I2" s="607"/>
      <c r="J2" s="607"/>
      <c r="K2" s="607"/>
      <c r="L2" s="607"/>
      <c r="M2" s="608"/>
      <c r="N2" s="601"/>
      <c r="O2" s="602"/>
      <c r="P2" s="602"/>
      <c r="Q2" s="602"/>
      <c r="R2" s="602"/>
      <c r="S2" s="602"/>
      <c r="T2" s="602"/>
      <c r="U2" s="603"/>
      <c r="V2" s="601"/>
      <c r="W2" s="602"/>
      <c r="X2" s="602"/>
      <c r="Y2" s="602"/>
      <c r="Z2" s="602"/>
      <c r="AA2" s="602"/>
      <c r="AB2" s="602"/>
      <c r="AC2" s="603"/>
      <c r="AD2" s="601"/>
      <c r="AE2" s="602"/>
      <c r="AF2" s="602"/>
      <c r="AG2" s="602"/>
      <c r="AH2" s="602"/>
      <c r="AI2" s="602"/>
      <c r="AJ2" s="602"/>
      <c r="AK2" s="603"/>
      <c r="AL2" s="596"/>
      <c r="AM2" s="597"/>
      <c r="AN2" s="597"/>
      <c r="AO2" s="597"/>
      <c r="AP2" s="597"/>
      <c r="AQ2" s="597"/>
      <c r="AR2" s="597"/>
      <c r="AS2" s="598"/>
      <c r="AT2" s="601"/>
      <c r="AU2" s="602"/>
      <c r="AV2" s="602"/>
      <c r="AW2" s="602"/>
      <c r="AX2" s="602"/>
      <c r="AY2" s="602"/>
      <c r="AZ2" s="602"/>
      <c r="BA2" s="603"/>
      <c r="BB2" s="601"/>
      <c r="BC2" s="602"/>
      <c r="BD2" s="602"/>
      <c r="BE2" s="602"/>
      <c r="BF2" s="602"/>
      <c r="BG2" s="602"/>
      <c r="BH2" s="602"/>
      <c r="BI2" s="603"/>
    </row>
    <row r="3" spans="1:69" ht="17" thickTop="1" thickBot="1">
      <c r="A3" s="3" t="s">
        <v>101</v>
      </c>
      <c r="B3" s="48" t="s">
        <v>84</v>
      </c>
      <c r="C3" s="10" t="s">
        <v>85</v>
      </c>
      <c r="D3" s="11" t="s">
        <v>76</v>
      </c>
      <c r="E3" s="11" t="s">
        <v>14</v>
      </c>
      <c r="F3" s="11" t="s">
        <v>77</v>
      </c>
      <c r="G3" s="11" t="s">
        <v>78</v>
      </c>
      <c r="H3" s="11" t="s">
        <v>79</v>
      </c>
      <c r="I3" s="11" t="s">
        <v>80</v>
      </c>
      <c r="J3" s="11" t="s">
        <v>81</v>
      </c>
      <c r="K3" s="11" t="s">
        <v>82</v>
      </c>
      <c r="L3" s="11" t="s">
        <v>83</v>
      </c>
      <c r="M3" s="12" t="s">
        <v>94</v>
      </c>
      <c r="N3" s="11" t="s">
        <v>77</v>
      </c>
      <c r="O3" s="11" t="s">
        <v>78</v>
      </c>
      <c r="P3" s="11" t="s">
        <v>79</v>
      </c>
      <c r="Q3" s="11" t="s">
        <v>80</v>
      </c>
      <c r="R3" s="11" t="s">
        <v>81</v>
      </c>
      <c r="S3" s="11" t="s">
        <v>82</v>
      </c>
      <c r="T3" s="11" t="s">
        <v>83</v>
      </c>
      <c r="U3" s="12" t="s">
        <v>95</v>
      </c>
      <c r="V3" s="11" t="s">
        <v>77</v>
      </c>
      <c r="W3" s="11" t="s">
        <v>78</v>
      </c>
      <c r="X3" s="11" t="s">
        <v>79</v>
      </c>
      <c r="Y3" s="11" t="s">
        <v>80</v>
      </c>
      <c r="Z3" s="11" t="s">
        <v>81</v>
      </c>
      <c r="AA3" s="11" t="s">
        <v>82</v>
      </c>
      <c r="AB3" s="11" t="s">
        <v>83</v>
      </c>
      <c r="AC3" s="17" t="s">
        <v>96</v>
      </c>
      <c r="AD3" s="10" t="s">
        <v>77</v>
      </c>
      <c r="AE3" s="11" t="s">
        <v>78</v>
      </c>
      <c r="AF3" s="11" t="s">
        <v>79</v>
      </c>
      <c r="AG3" s="11" t="s">
        <v>80</v>
      </c>
      <c r="AH3" s="11" t="s">
        <v>81</v>
      </c>
      <c r="AI3" s="11" t="s">
        <v>82</v>
      </c>
      <c r="AJ3" s="11" t="s">
        <v>83</v>
      </c>
      <c r="AK3" s="17" t="s">
        <v>97</v>
      </c>
      <c r="AL3" s="10" t="s">
        <v>77</v>
      </c>
      <c r="AM3" s="11" t="s">
        <v>78</v>
      </c>
      <c r="AN3" s="11" t="s">
        <v>79</v>
      </c>
      <c r="AO3" s="11" t="s">
        <v>80</v>
      </c>
      <c r="AP3" s="11" t="s">
        <v>81</v>
      </c>
      <c r="AQ3" s="11" t="s">
        <v>82</v>
      </c>
      <c r="AR3" s="11" t="s">
        <v>83</v>
      </c>
      <c r="AS3" s="17" t="s">
        <v>98</v>
      </c>
      <c r="AT3" s="10" t="s">
        <v>77</v>
      </c>
      <c r="AU3" s="11" t="s">
        <v>78</v>
      </c>
      <c r="AV3" s="11" t="s">
        <v>79</v>
      </c>
      <c r="AW3" s="11" t="s">
        <v>80</v>
      </c>
      <c r="AX3" s="11" t="s">
        <v>81</v>
      </c>
      <c r="AY3" s="11" t="s">
        <v>82</v>
      </c>
      <c r="AZ3" s="11" t="s">
        <v>83</v>
      </c>
      <c r="BA3" s="17" t="s">
        <v>99</v>
      </c>
      <c r="BB3" s="10" t="s">
        <v>77</v>
      </c>
      <c r="BC3" s="11" t="s">
        <v>78</v>
      </c>
      <c r="BD3" s="11" t="s">
        <v>79</v>
      </c>
      <c r="BE3" s="11" t="s">
        <v>80</v>
      </c>
      <c r="BF3" s="11" t="s">
        <v>81</v>
      </c>
      <c r="BG3" s="11" t="s">
        <v>82</v>
      </c>
      <c r="BH3" s="11" t="s">
        <v>83</v>
      </c>
      <c r="BI3" s="17" t="s">
        <v>100</v>
      </c>
      <c r="BJ3" s="18" t="s">
        <v>86</v>
      </c>
      <c r="BK3" s="7"/>
      <c r="BL3" s="7"/>
      <c r="BM3" s="7"/>
      <c r="BN3" s="7"/>
      <c r="BO3" s="7"/>
      <c r="BP3" s="7"/>
      <c r="BQ3" s="7"/>
    </row>
    <row r="4" spans="1:69" ht="16" thickBot="1">
      <c r="A4" s="57">
        <v>3</v>
      </c>
      <c r="B4" s="422" t="s">
        <v>402</v>
      </c>
      <c r="C4" s="421" t="s">
        <v>403</v>
      </c>
      <c r="D4" s="427">
        <v>88</v>
      </c>
      <c r="E4" s="426" t="s">
        <v>117</v>
      </c>
      <c r="F4" s="427">
        <v>2.5</v>
      </c>
      <c r="G4" s="427"/>
      <c r="H4" s="427">
        <v>1</v>
      </c>
      <c r="I4" s="427">
        <v>1</v>
      </c>
      <c r="J4" s="427"/>
      <c r="K4" s="427"/>
      <c r="L4" s="427">
        <v>1</v>
      </c>
      <c r="M4" s="173">
        <f t="shared" ref="M4:M22" si="0">2*(F4)+5*(G4)+3*(H4)+5*(I4)+5*(J4)+5*(K4)+5*(L4)</f>
        <v>18</v>
      </c>
      <c r="N4" s="427">
        <v>4</v>
      </c>
      <c r="O4" s="427"/>
      <c r="P4" s="427"/>
      <c r="Q4" s="427">
        <v>1</v>
      </c>
      <c r="R4" s="427"/>
      <c r="S4" s="427"/>
      <c r="T4" s="427"/>
      <c r="U4" s="173">
        <f t="shared" ref="U4:U25" si="1">2*(N4)+5*(O4)+3*(P4)+5*(Q4)+5*(R4)+5*(S4)+5*(T4)</f>
        <v>13</v>
      </c>
      <c r="V4" s="512">
        <v>5.5</v>
      </c>
      <c r="W4" s="512"/>
      <c r="X4" s="512"/>
      <c r="Y4" s="512"/>
      <c r="Z4" s="512"/>
      <c r="AA4" s="512"/>
      <c r="AB4" s="512"/>
      <c r="AC4" s="173">
        <f t="shared" ref="AC4:AC25" si="2">2*(V4)+5*(W4)+3*(X4)+5*(Y4)+5*(Z4)+5*(AA4)+5*(AB4)</f>
        <v>11</v>
      </c>
      <c r="AD4" s="512">
        <v>2</v>
      </c>
      <c r="AE4" s="512"/>
      <c r="AF4" s="512"/>
      <c r="AG4" s="512"/>
      <c r="AH4" s="512"/>
      <c r="AI4" s="512"/>
      <c r="AJ4" s="512"/>
      <c r="AK4" s="173">
        <f t="shared" ref="AK4:AK25" si="3">2*(AD4)+5*(AE4)+3*(AF4)+5*(AG4)+5*(AH4)+5*(AI4)+5*(AJ4)</f>
        <v>4</v>
      </c>
      <c r="AL4" s="512">
        <v>5.5</v>
      </c>
      <c r="AM4" s="512"/>
      <c r="AN4" s="512"/>
      <c r="AO4" s="512"/>
      <c r="AP4" s="512">
        <v>2</v>
      </c>
      <c r="AQ4" s="512"/>
      <c r="AR4" s="512">
        <v>1</v>
      </c>
      <c r="AS4" s="173">
        <f t="shared" ref="AS4:AS25" si="4">2*(AL4)+5*(AM4)+3*(AN4)+5*(AO4)+5*(AP4)+5*(AQ4)+5*(AR4)</f>
        <v>26</v>
      </c>
      <c r="AT4" s="97"/>
      <c r="AU4" s="94"/>
      <c r="AV4" s="94"/>
      <c r="AW4" s="94"/>
      <c r="AX4" s="94"/>
      <c r="AY4" s="94"/>
      <c r="AZ4" s="94"/>
      <c r="BA4" s="61">
        <f t="shared" ref="BA4:BA64" si="5">2*(AT4)+5*(AU4)+3*(AV4)+5*(AW4)+5*(AX4)+5*(AY4)+5*(AZ4)</f>
        <v>0</v>
      </c>
      <c r="BB4" s="61"/>
      <c r="BC4" s="61"/>
      <c r="BD4" s="61"/>
      <c r="BE4" s="61"/>
      <c r="BF4" s="61"/>
      <c r="BG4" s="61"/>
      <c r="BH4" s="61"/>
      <c r="BI4" s="61">
        <f t="shared" ref="BI4:BI67" si="6">2*(BB4)+5*(BC4)+3*(BD4)+5*(BE4)+5*(BF4)+5*(BG4)+5*(BH4)</f>
        <v>0</v>
      </c>
      <c r="BJ4" s="62">
        <f t="shared" ref="BJ4:BJ24" si="7">M4+U4+AC4+AK4+AS4+BA4+BI4</f>
        <v>72</v>
      </c>
      <c r="BK4" s="7"/>
      <c r="BL4" s="7"/>
      <c r="BM4" s="7"/>
      <c r="BN4" s="7"/>
      <c r="BO4" s="7"/>
      <c r="BP4" s="7"/>
      <c r="BQ4" s="7"/>
    </row>
    <row r="5" spans="1:69" ht="16" thickBot="1">
      <c r="A5" s="57">
        <v>3</v>
      </c>
      <c r="B5" s="422" t="s">
        <v>404</v>
      </c>
      <c r="C5" s="421" t="s">
        <v>405</v>
      </c>
      <c r="D5" s="427">
        <v>13</v>
      </c>
      <c r="E5" s="426" t="s">
        <v>117</v>
      </c>
      <c r="F5" s="427">
        <v>1.5</v>
      </c>
      <c r="G5" s="427">
        <v>0.5</v>
      </c>
      <c r="H5" s="427">
        <v>1</v>
      </c>
      <c r="I5" s="427"/>
      <c r="J5" s="427"/>
      <c r="K5" s="427"/>
      <c r="L5" s="427"/>
      <c r="M5" s="173">
        <f t="shared" si="0"/>
        <v>8.5</v>
      </c>
      <c r="N5" s="427">
        <v>0.5</v>
      </c>
      <c r="O5" s="427"/>
      <c r="P5" s="427">
        <v>1</v>
      </c>
      <c r="Q5" s="427"/>
      <c r="R5" s="427"/>
      <c r="S5" s="427"/>
      <c r="T5" s="427"/>
      <c r="U5" s="173">
        <f t="shared" si="1"/>
        <v>4</v>
      </c>
      <c r="V5" s="512">
        <v>6.5</v>
      </c>
      <c r="W5" s="512"/>
      <c r="X5" s="512">
        <v>2</v>
      </c>
      <c r="Y5" s="512"/>
      <c r="Z5" s="512"/>
      <c r="AA5" s="512"/>
      <c r="AB5" s="512"/>
      <c r="AC5" s="173">
        <f t="shared" si="2"/>
        <v>19</v>
      </c>
      <c r="AD5" s="512">
        <v>2.5</v>
      </c>
      <c r="AE5" s="512"/>
      <c r="AF5" s="512"/>
      <c r="AG5" s="512"/>
      <c r="AH5" s="512"/>
      <c r="AI5" s="512"/>
      <c r="AJ5" s="512"/>
      <c r="AK5" s="173">
        <f t="shared" si="3"/>
        <v>5</v>
      </c>
      <c r="AL5" s="512">
        <v>11.5</v>
      </c>
      <c r="AM5" s="512"/>
      <c r="AN5" s="512"/>
      <c r="AO5" s="512"/>
      <c r="AP5" s="512"/>
      <c r="AQ5" s="512"/>
      <c r="AR5" s="512"/>
      <c r="AS5" s="173">
        <f t="shared" si="4"/>
        <v>23</v>
      </c>
      <c r="AT5" s="97"/>
      <c r="AU5" s="97"/>
      <c r="AV5" s="97"/>
      <c r="AW5" s="97"/>
      <c r="AX5" s="97"/>
      <c r="AY5" s="97"/>
      <c r="AZ5" s="97"/>
      <c r="BA5" s="61">
        <f t="shared" si="5"/>
        <v>0</v>
      </c>
      <c r="BB5" s="173"/>
      <c r="BC5" s="94"/>
      <c r="BD5" s="94"/>
      <c r="BE5" s="94"/>
      <c r="BF5" s="94"/>
      <c r="BG5" s="94"/>
      <c r="BH5" s="94"/>
      <c r="BI5" s="61">
        <f t="shared" si="6"/>
        <v>0</v>
      </c>
      <c r="BJ5" s="62">
        <f t="shared" si="7"/>
        <v>59.5</v>
      </c>
      <c r="BK5" s="7"/>
      <c r="BL5" s="7"/>
      <c r="BM5" s="7"/>
      <c r="BN5" s="7"/>
      <c r="BO5" s="7"/>
      <c r="BP5" s="7"/>
      <c r="BQ5" s="7"/>
    </row>
    <row r="6" spans="1:69" ht="16" thickBot="1">
      <c r="A6" s="57">
        <v>3</v>
      </c>
      <c r="B6" s="422" t="s">
        <v>406</v>
      </c>
      <c r="C6" s="421" t="s">
        <v>388</v>
      </c>
      <c r="D6" s="427">
        <v>21</v>
      </c>
      <c r="E6" s="426" t="s">
        <v>117</v>
      </c>
      <c r="F6" s="427">
        <v>2</v>
      </c>
      <c r="G6" s="427">
        <v>1</v>
      </c>
      <c r="H6" s="427">
        <v>1</v>
      </c>
      <c r="I6" s="427"/>
      <c r="J6" s="427"/>
      <c r="K6" s="427"/>
      <c r="L6" s="427"/>
      <c r="M6" s="173">
        <f t="shared" si="0"/>
        <v>12</v>
      </c>
      <c r="N6" s="427">
        <v>7.5</v>
      </c>
      <c r="O6" s="427"/>
      <c r="P6" s="427"/>
      <c r="Q6" s="427"/>
      <c r="R6" s="427"/>
      <c r="S6" s="427"/>
      <c r="T6" s="427"/>
      <c r="U6" s="173">
        <f t="shared" si="1"/>
        <v>15</v>
      </c>
      <c r="V6" s="512">
        <v>4</v>
      </c>
      <c r="W6" s="512">
        <v>1</v>
      </c>
      <c r="X6" s="512"/>
      <c r="Y6" s="512"/>
      <c r="Z6" s="512"/>
      <c r="AA6" s="512"/>
      <c r="AB6" s="512"/>
      <c r="AC6" s="173">
        <f t="shared" si="2"/>
        <v>13</v>
      </c>
      <c r="AD6" s="512">
        <v>9</v>
      </c>
      <c r="AE6" s="512"/>
      <c r="AF6" s="512"/>
      <c r="AG6" s="512"/>
      <c r="AH6" s="512"/>
      <c r="AI6" s="512"/>
      <c r="AJ6" s="512"/>
      <c r="AK6" s="173">
        <f t="shared" si="3"/>
        <v>18</v>
      </c>
      <c r="AL6" s="512">
        <v>5</v>
      </c>
      <c r="AM6" s="512"/>
      <c r="AN6" s="512"/>
      <c r="AO6" s="512"/>
      <c r="AP6" s="512"/>
      <c r="AQ6" s="512"/>
      <c r="AR6" s="512"/>
      <c r="AS6" s="173">
        <f t="shared" si="4"/>
        <v>10</v>
      </c>
      <c r="AT6" s="97"/>
      <c r="AU6" s="97"/>
      <c r="AV6" s="97"/>
      <c r="AW6" s="97"/>
      <c r="AX6" s="97"/>
      <c r="AY6" s="97"/>
      <c r="AZ6" s="97"/>
      <c r="BA6" s="61">
        <f t="shared" si="5"/>
        <v>0</v>
      </c>
      <c r="BB6" s="173"/>
      <c r="BC6" s="97"/>
      <c r="BD6" s="97"/>
      <c r="BE6" s="97"/>
      <c r="BF6" s="97"/>
      <c r="BG6" s="97"/>
      <c r="BH6" s="97"/>
      <c r="BI6" s="61">
        <f t="shared" si="6"/>
        <v>0</v>
      </c>
      <c r="BJ6" s="62">
        <f t="shared" si="7"/>
        <v>68</v>
      </c>
      <c r="BK6" s="7"/>
      <c r="BL6" s="7"/>
      <c r="BM6" s="7"/>
      <c r="BN6" s="7"/>
      <c r="BO6" s="7"/>
      <c r="BP6" s="7"/>
      <c r="BQ6" s="7"/>
    </row>
    <row r="7" spans="1:69" ht="16" thickBot="1">
      <c r="A7" s="57">
        <v>3</v>
      </c>
      <c r="B7" s="422" t="s">
        <v>407</v>
      </c>
      <c r="C7" s="421" t="s">
        <v>396</v>
      </c>
      <c r="D7" s="427">
        <v>28</v>
      </c>
      <c r="E7" s="426" t="s">
        <v>117</v>
      </c>
      <c r="F7" s="427">
        <v>2</v>
      </c>
      <c r="G7" s="427"/>
      <c r="H7" s="427"/>
      <c r="I7" s="427"/>
      <c r="J7" s="427"/>
      <c r="K7" s="427"/>
      <c r="L7" s="427"/>
      <c r="M7" s="173">
        <f t="shared" si="0"/>
        <v>4</v>
      </c>
      <c r="N7" s="427">
        <v>4.5</v>
      </c>
      <c r="O7" s="427"/>
      <c r="P7" s="427"/>
      <c r="Q7" s="427"/>
      <c r="R7" s="427"/>
      <c r="S7" s="427"/>
      <c r="T7" s="427"/>
      <c r="U7" s="173">
        <f t="shared" si="1"/>
        <v>9</v>
      </c>
      <c r="V7" s="512">
        <v>1</v>
      </c>
      <c r="W7" s="512"/>
      <c r="X7" s="512"/>
      <c r="Y7" s="512">
        <v>1</v>
      </c>
      <c r="Z7" s="512"/>
      <c r="AA7" s="512"/>
      <c r="AB7" s="512"/>
      <c r="AC7" s="173">
        <f t="shared" si="2"/>
        <v>7</v>
      </c>
      <c r="AD7" s="512"/>
      <c r="AE7" s="512"/>
      <c r="AF7" s="512"/>
      <c r="AG7" s="512"/>
      <c r="AH7" s="512"/>
      <c r="AI7" s="512"/>
      <c r="AJ7" s="512"/>
      <c r="AK7" s="173">
        <f t="shared" si="3"/>
        <v>0</v>
      </c>
      <c r="AL7" s="512">
        <v>5</v>
      </c>
      <c r="AM7" s="512"/>
      <c r="AN7" s="512"/>
      <c r="AO7" s="512"/>
      <c r="AP7" s="512"/>
      <c r="AQ7" s="512"/>
      <c r="AR7" s="512"/>
      <c r="AS7" s="173">
        <f t="shared" si="4"/>
        <v>10</v>
      </c>
      <c r="AT7" s="97"/>
      <c r="AU7" s="97"/>
      <c r="AV7" s="97"/>
      <c r="AW7" s="97"/>
      <c r="AX7" s="97"/>
      <c r="AY7" s="97"/>
      <c r="AZ7" s="97"/>
      <c r="BA7" s="61">
        <f t="shared" si="5"/>
        <v>0</v>
      </c>
      <c r="BB7" s="173"/>
      <c r="BC7" s="97"/>
      <c r="BD7" s="97"/>
      <c r="BE7" s="97"/>
      <c r="BF7" s="97"/>
      <c r="BG7" s="97"/>
      <c r="BH7" s="97"/>
      <c r="BI7" s="61">
        <f t="shared" si="6"/>
        <v>0</v>
      </c>
      <c r="BJ7" s="62">
        <f t="shared" si="7"/>
        <v>30</v>
      </c>
      <c r="BK7" s="7"/>
      <c r="BL7" s="7"/>
      <c r="BM7" s="7"/>
      <c r="BN7" s="7"/>
      <c r="BO7" s="7"/>
      <c r="BP7" s="7"/>
      <c r="BQ7" s="7"/>
    </row>
    <row r="8" spans="1:69" ht="16" thickBot="1">
      <c r="A8" s="57">
        <v>3</v>
      </c>
      <c r="B8" s="422" t="s">
        <v>408</v>
      </c>
      <c r="C8" s="421" t="s">
        <v>409</v>
      </c>
      <c r="D8" s="427">
        <v>32</v>
      </c>
      <c r="E8" s="426" t="s">
        <v>117</v>
      </c>
      <c r="F8" s="427">
        <v>2</v>
      </c>
      <c r="G8" s="427"/>
      <c r="H8" s="427"/>
      <c r="I8" s="427"/>
      <c r="J8" s="427"/>
      <c r="K8" s="427"/>
      <c r="L8" s="427"/>
      <c r="M8" s="173">
        <f t="shared" si="0"/>
        <v>4</v>
      </c>
      <c r="N8" s="427">
        <v>4</v>
      </c>
      <c r="O8" s="427"/>
      <c r="P8" s="427">
        <v>1</v>
      </c>
      <c r="Q8" s="427">
        <v>1</v>
      </c>
      <c r="R8" s="427"/>
      <c r="S8" s="427"/>
      <c r="T8" s="427"/>
      <c r="U8" s="173">
        <f t="shared" si="1"/>
        <v>16</v>
      </c>
      <c r="V8" s="512">
        <v>3</v>
      </c>
      <c r="W8" s="512"/>
      <c r="X8" s="512"/>
      <c r="Y8" s="512"/>
      <c r="Z8" s="512"/>
      <c r="AA8" s="512"/>
      <c r="AB8" s="512"/>
      <c r="AC8" s="173">
        <f t="shared" si="2"/>
        <v>6</v>
      </c>
      <c r="AD8" s="512">
        <v>3.5</v>
      </c>
      <c r="AE8" s="512"/>
      <c r="AF8" s="512"/>
      <c r="AG8" s="512"/>
      <c r="AH8" s="512"/>
      <c r="AI8" s="512"/>
      <c r="AJ8" s="512"/>
      <c r="AK8" s="173">
        <f t="shared" si="3"/>
        <v>7</v>
      </c>
      <c r="AL8" s="512">
        <v>7.5</v>
      </c>
      <c r="AM8" s="512"/>
      <c r="AN8" s="512"/>
      <c r="AO8" s="512"/>
      <c r="AP8" s="512"/>
      <c r="AQ8" s="512"/>
      <c r="AR8" s="512"/>
      <c r="AS8" s="173">
        <f t="shared" si="4"/>
        <v>15</v>
      </c>
      <c r="AT8" s="97"/>
      <c r="AU8" s="97"/>
      <c r="AV8" s="97"/>
      <c r="AW8" s="97"/>
      <c r="AX8" s="97"/>
      <c r="AY8" s="97"/>
      <c r="AZ8" s="97"/>
      <c r="BA8" s="61">
        <f t="shared" si="5"/>
        <v>0</v>
      </c>
      <c r="BB8" s="173"/>
      <c r="BC8" s="97"/>
      <c r="BD8" s="97"/>
      <c r="BE8" s="97"/>
      <c r="BF8" s="97"/>
      <c r="BG8" s="97"/>
      <c r="BH8" s="97"/>
      <c r="BI8" s="61">
        <f t="shared" si="6"/>
        <v>0</v>
      </c>
      <c r="BJ8" s="62">
        <f t="shared" si="7"/>
        <v>48</v>
      </c>
      <c r="BK8" s="7"/>
      <c r="BL8" s="7"/>
      <c r="BM8" s="7"/>
      <c r="BN8" s="7"/>
      <c r="BO8" s="7"/>
      <c r="BP8" s="7"/>
      <c r="BQ8" s="7"/>
    </row>
    <row r="9" spans="1:69" ht="16" thickBot="1">
      <c r="A9" s="57">
        <v>3</v>
      </c>
      <c r="B9" s="422" t="s">
        <v>410</v>
      </c>
      <c r="C9" s="421" t="s">
        <v>143</v>
      </c>
      <c r="D9" s="427">
        <v>50</v>
      </c>
      <c r="E9" s="426" t="s">
        <v>117</v>
      </c>
      <c r="F9" s="427">
        <v>2</v>
      </c>
      <c r="G9" s="427">
        <v>1</v>
      </c>
      <c r="H9" s="427"/>
      <c r="I9" s="427"/>
      <c r="J9" s="427"/>
      <c r="K9" s="427"/>
      <c r="L9" s="427"/>
      <c r="M9" s="173">
        <f t="shared" si="0"/>
        <v>9</v>
      </c>
      <c r="N9" s="427">
        <v>0.5</v>
      </c>
      <c r="O9" s="427"/>
      <c r="P9" s="427"/>
      <c r="Q9" s="427"/>
      <c r="R9" s="427"/>
      <c r="S9" s="427"/>
      <c r="T9" s="427"/>
      <c r="U9" s="173">
        <f t="shared" si="1"/>
        <v>1</v>
      </c>
      <c r="V9" s="512">
        <v>2</v>
      </c>
      <c r="W9" s="512"/>
      <c r="X9" s="512"/>
      <c r="Y9" s="512">
        <v>1</v>
      </c>
      <c r="Z9" s="512"/>
      <c r="AA9" s="512"/>
      <c r="AB9" s="512"/>
      <c r="AC9" s="173">
        <f t="shared" si="2"/>
        <v>9</v>
      </c>
      <c r="AD9" s="512">
        <v>3.5</v>
      </c>
      <c r="AE9" s="512"/>
      <c r="AF9" s="512"/>
      <c r="AG9" s="512"/>
      <c r="AH9" s="512"/>
      <c r="AI9" s="512"/>
      <c r="AJ9" s="512"/>
      <c r="AK9" s="173">
        <f t="shared" si="3"/>
        <v>7</v>
      </c>
      <c r="AL9" s="512">
        <v>2.5</v>
      </c>
      <c r="AM9" s="512"/>
      <c r="AN9" s="512"/>
      <c r="AO9" s="512"/>
      <c r="AP9" s="512"/>
      <c r="AQ9" s="512"/>
      <c r="AR9" s="512"/>
      <c r="AS9" s="173">
        <f t="shared" si="4"/>
        <v>5</v>
      </c>
      <c r="AT9" s="97"/>
      <c r="AU9" s="97"/>
      <c r="AV9" s="97"/>
      <c r="AW9" s="97"/>
      <c r="AX9" s="97"/>
      <c r="AY9" s="97"/>
      <c r="AZ9" s="97"/>
      <c r="BA9" s="61">
        <f t="shared" si="5"/>
        <v>0</v>
      </c>
      <c r="BB9" s="173"/>
      <c r="BC9" s="97"/>
      <c r="BD9" s="97"/>
      <c r="BE9" s="97"/>
      <c r="BF9" s="97"/>
      <c r="BG9" s="97"/>
      <c r="BH9" s="97"/>
      <c r="BI9" s="61">
        <f t="shared" si="6"/>
        <v>0</v>
      </c>
      <c r="BJ9" s="62">
        <f t="shared" si="7"/>
        <v>31</v>
      </c>
      <c r="BK9" s="7"/>
      <c r="BL9" s="7"/>
      <c r="BM9" s="7"/>
      <c r="BN9" s="7"/>
      <c r="BO9" s="7"/>
      <c r="BP9" s="7"/>
      <c r="BQ9" s="7"/>
    </row>
    <row r="10" spans="1:69" ht="16" thickBot="1">
      <c r="A10" s="57">
        <v>3</v>
      </c>
      <c r="B10" s="422" t="s">
        <v>411</v>
      </c>
      <c r="C10" s="421" t="s">
        <v>412</v>
      </c>
      <c r="D10" s="427">
        <v>52</v>
      </c>
      <c r="E10" s="426" t="s">
        <v>117</v>
      </c>
      <c r="F10" s="427">
        <v>1</v>
      </c>
      <c r="G10" s="427">
        <v>0.5</v>
      </c>
      <c r="H10" s="427"/>
      <c r="I10" s="427"/>
      <c r="J10" s="427"/>
      <c r="K10" s="427">
        <v>2</v>
      </c>
      <c r="L10" s="427"/>
      <c r="M10" s="173">
        <f t="shared" si="0"/>
        <v>14.5</v>
      </c>
      <c r="N10" s="427">
        <v>4</v>
      </c>
      <c r="O10" s="427"/>
      <c r="P10" s="427"/>
      <c r="Q10" s="427"/>
      <c r="R10" s="427"/>
      <c r="S10" s="427">
        <v>1</v>
      </c>
      <c r="T10" s="427"/>
      <c r="U10" s="173">
        <f t="shared" si="1"/>
        <v>13</v>
      </c>
      <c r="V10" s="512">
        <v>1.5</v>
      </c>
      <c r="W10" s="512">
        <v>0.5</v>
      </c>
      <c r="X10" s="512"/>
      <c r="Y10" s="512"/>
      <c r="Z10" s="512"/>
      <c r="AA10" s="512"/>
      <c r="AB10" s="512"/>
      <c r="AC10" s="173">
        <f t="shared" si="2"/>
        <v>5.5</v>
      </c>
      <c r="AD10" s="512"/>
      <c r="AE10" s="512"/>
      <c r="AF10" s="512"/>
      <c r="AG10" s="512"/>
      <c r="AH10" s="512"/>
      <c r="AI10" s="512"/>
      <c r="AJ10" s="512"/>
      <c r="AK10" s="173">
        <f t="shared" si="3"/>
        <v>0</v>
      </c>
      <c r="AL10" s="512">
        <v>1</v>
      </c>
      <c r="AM10" s="512">
        <v>1</v>
      </c>
      <c r="AN10" s="512">
        <v>1</v>
      </c>
      <c r="AO10" s="512"/>
      <c r="AP10" s="512"/>
      <c r="AQ10" s="512"/>
      <c r="AR10" s="512"/>
      <c r="AS10" s="173">
        <f t="shared" si="4"/>
        <v>10</v>
      </c>
      <c r="AT10" s="97"/>
      <c r="AU10" s="97"/>
      <c r="AV10" s="97"/>
      <c r="AW10" s="97"/>
      <c r="AX10" s="97"/>
      <c r="AY10" s="97"/>
      <c r="AZ10" s="97"/>
      <c r="BA10" s="61">
        <f t="shared" si="5"/>
        <v>0</v>
      </c>
      <c r="BB10" s="173"/>
      <c r="BC10" s="97"/>
      <c r="BD10" s="97"/>
      <c r="BE10" s="97"/>
      <c r="BF10" s="97"/>
      <c r="BG10" s="97"/>
      <c r="BH10" s="97"/>
      <c r="BI10" s="61">
        <f t="shared" si="6"/>
        <v>0</v>
      </c>
      <c r="BJ10" s="62">
        <f t="shared" si="7"/>
        <v>43</v>
      </c>
      <c r="BK10" s="7"/>
      <c r="BL10" s="7"/>
      <c r="BM10" s="7"/>
      <c r="BN10" s="7"/>
      <c r="BO10" s="7"/>
      <c r="BP10" s="7"/>
      <c r="BQ10" s="7"/>
    </row>
    <row r="11" spans="1:69" ht="16" thickBot="1">
      <c r="A11" s="57">
        <v>3</v>
      </c>
      <c r="B11" s="422" t="s">
        <v>413</v>
      </c>
      <c r="C11" s="421" t="s">
        <v>414</v>
      </c>
      <c r="D11" s="427">
        <v>69</v>
      </c>
      <c r="E11" s="426" t="s">
        <v>117</v>
      </c>
      <c r="F11" s="427">
        <v>3</v>
      </c>
      <c r="G11" s="427"/>
      <c r="H11" s="427"/>
      <c r="I11" s="427"/>
      <c r="J11" s="427"/>
      <c r="K11" s="427">
        <v>1</v>
      </c>
      <c r="L11" s="427"/>
      <c r="M11" s="173">
        <f t="shared" si="0"/>
        <v>11</v>
      </c>
      <c r="N11" s="427">
        <v>2.5</v>
      </c>
      <c r="O11" s="427"/>
      <c r="P11" s="427"/>
      <c r="Q11" s="427"/>
      <c r="R11" s="427"/>
      <c r="S11" s="427"/>
      <c r="T11" s="427"/>
      <c r="U11" s="173">
        <f t="shared" si="1"/>
        <v>5</v>
      </c>
      <c r="V11" s="512">
        <v>3</v>
      </c>
      <c r="W11" s="512"/>
      <c r="X11" s="512"/>
      <c r="Y11" s="512"/>
      <c r="Z11" s="512"/>
      <c r="AA11" s="512"/>
      <c r="AB11" s="512"/>
      <c r="AC11" s="173">
        <f t="shared" si="2"/>
        <v>6</v>
      </c>
      <c r="AD11" s="512">
        <v>4</v>
      </c>
      <c r="AE11" s="512"/>
      <c r="AF11" s="512">
        <v>1</v>
      </c>
      <c r="AG11" s="512"/>
      <c r="AH11" s="512"/>
      <c r="AI11" s="512"/>
      <c r="AJ11" s="512"/>
      <c r="AK11" s="173">
        <f t="shared" si="3"/>
        <v>11</v>
      </c>
      <c r="AL11" s="512">
        <v>6</v>
      </c>
      <c r="AM11" s="512"/>
      <c r="AN11" s="512"/>
      <c r="AO11" s="512"/>
      <c r="AP11" s="512"/>
      <c r="AQ11" s="512"/>
      <c r="AR11" s="512"/>
      <c r="AS11" s="173">
        <f t="shared" si="4"/>
        <v>12</v>
      </c>
      <c r="AT11" s="97"/>
      <c r="AU11" s="97"/>
      <c r="AV11" s="97"/>
      <c r="AW11" s="97"/>
      <c r="AX11" s="97"/>
      <c r="AY11" s="97"/>
      <c r="AZ11" s="97"/>
      <c r="BA11" s="61">
        <f t="shared" si="5"/>
        <v>0</v>
      </c>
      <c r="BB11" s="173"/>
      <c r="BC11" s="97"/>
      <c r="BD11" s="97"/>
      <c r="BE11" s="97"/>
      <c r="BF11" s="97"/>
      <c r="BG11" s="97"/>
      <c r="BH11" s="97"/>
      <c r="BI11" s="61">
        <f t="shared" si="6"/>
        <v>0</v>
      </c>
      <c r="BJ11" s="62">
        <f t="shared" si="7"/>
        <v>45</v>
      </c>
      <c r="BK11" s="7"/>
      <c r="BL11" s="7"/>
      <c r="BM11" s="7"/>
      <c r="BN11" s="7"/>
      <c r="BO11" s="7"/>
      <c r="BP11" s="7"/>
      <c r="BQ11" s="7"/>
    </row>
    <row r="12" spans="1:69" ht="16" thickBot="1">
      <c r="A12" s="57">
        <v>3</v>
      </c>
      <c r="B12" s="422" t="s">
        <v>415</v>
      </c>
      <c r="C12" s="421" t="s">
        <v>416</v>
      </c>
      <c r="D12" s="427">
        <v>81</v>
      </c>
      <c r="E12" s="426" t="s">
        <v>117</v>
      </c>
      <c r="F12" s="427">
        <v>1</v>
      </c>
      <c r="G12" s="427"/>
      <c r="H12" s="427"/>
      <c r="I12" s="427"/>
      <c r="J12" s="427"/>
      <c r="K12" s="427"/>
      <c r="L12" s="427"/>
      <c r="M12" s="173">
        <f t="shared" si="0"/>
        <v>2</v>
      </c>
      <c r="N12" s="427">
        <v>2</v>
      </c>
      <c r="O12" s="427"/>
      <c r="P12" s="427"/>
      <c r="Q12" s="427"/>
      <c r="R12" s="427"/>
      <c r="S12" s="427"/>
      <c r="T12" s="427"/>
      <c r="U12" s="173">
        <f t="shared" si="1"/>
        <v>4</v>
      </c>
      <c r="V12" s="512">
        <v>2</v>
      </c>
      <c r="W12" s="512"/>
      <c r="X12" s="512"/>
      <c r="Y12" s="512"/>
      <c r="Z12" s="512"/>
      <c r="AA12" s="512"/>
      <c r="AB12" s="512"/>
      <c r="AC12" s="173">
        <f t="shared" si="2"/>
        <v>4</v>
      </c>
      <c r="AD12" s="512">
        <v>6.5</v>
      </c>
      <c r="AE12" s="512"/>
      <c r="AF12" s="512"/>
      <c r="AG12" s="512"/>
      <c r="AH12" s="512"/>
      <c r="AI12" s="512"/>
      <c r="AJ12" s="512"/>
      <c r="AK12" s="173">
        <f t="shared" si="3"/>
        <v>13</v>
      </c>
      <c r="AL12" s="512">
        <v>5</v>
      </c>
      <c r="AM12" s="512"/>
      <c r="AN12" s="512"/>
      <c r="AO12" s="512"/>
      <c r="AP12" s="512"/>
      <c r="AQ12" s="512"/>
      <c r="AR12" s="512"/>
      <c r="AS12" s="173">
        <f t="shared" si="4"/>
        <v>10</v>
      </c>
      <c r="AT12" s="97"/>
      <c r="AU12" s="97"/>
      <c r="AV12" s="97"/>
      <c r="AW12" s="97"/>
      <c r="AX12" s="97"/>
      <c r="AY12" s="97"/>
      <c r="AZ12" s="97"/>
      <c r="BA12" s="61">
        <f t="shared" si="5"/>
        <v>0</v>
      </c>
      <c r="BB12" s="173"/>
      <c r="BC12" s="97"/>
      <c r="BD12" s="97"/>
      <c r="BE12" s="97"/>
      <c r="BF12" s="97"/>
      <c r="BG12" s="97"/>
      <c r="BH12" s="97"/>
      <c r="BI12" s="61">
        <f t="shared" si="6"/>
        <v>0</v>
      </c>
      <c r="BJ12" s="62">
        <f t="shared" si="7"/>
        <v>33</v>
      </c>
      <c r="BK12" s="7"/>
      <c r="BL12" s="7"/>
      <c r="BM12" s="7"/>
      <c r="BN12" s="7"/>
      <c r="BO12" s="7"/>
      <c r="BP12" s="7"/>
      <c r="BQ12" s="7"/>
    </row>
    <row r="13" spans="1:69" ht="16" thickBot="1">
      <c r="A13" s="57">
        <v>3</v>
      </c>
      <c r="B13" s="422" t="s">
        <v>417</v>
      </c>
      <c r="C13" s="421" t="s">
        <v>418</v>
      </c>
      <c r="D13" s="427">
        <v>87</v>
      </c>
      <c r="E13" s="426" t="s">
        <v>117</v>
      </c>
      <c r="F13" s="427">
        <v>1</v>
      </c>
      <c r="G13" s="427"/>
      <c r="H13" s="427"/>
      <c r="I13" s="427"/>
      <c r="J13" s="427"/>
      <c r="K13" s="427"/>
      <c r="L13" s="427"/>
      <c r="M13" s="173">
        <f t="shared" si="0"/>
        <v>2</v>
      </c>
      <c r="N13" s="427">
        <v>4</v>
      </c>
      <c r="O13" s="427"/>
      <c r="P13" s="427"/>
      <c r="Q13" s="427"/>
      <c r="R13" s="427"/>
      <c r="S13" s="427"/>
      <c r="T13" s="427"/>
      <c r="U13" s="173">
        <f t="shared" si="1"/>
        <v>8</v>
      </c>
      <c r="V13" s="512">
        <v>3.5</v>
      </c>
      <c r="W13" s="512">
        <v>1.5</v>
      </c>
      <c r="X13" s="512"/>
      <c r="Y13" s="512"/>
      <c r="Z13" s="512"/>
      <c r="AA13" s="512"/>
      <c r="AB13" s="512"/>
      <c r="AC13" s="173">
        <f t="shared" si="2"/>
        <v>14.5</v>
      </c>
      <c r="AD13" s="512">
        <v>7</v>
      </c>
      <c r="AE13" s="512"/>
      <c r="AF13" s="512"/>
      <c r="AG13" s="512"/>
      <c r="AH13" s="512"/>
      <c r="AI13" s="512"/>
      <c r="AJ13" s="512"/>
      <c r="AK13" s="173">
        <f t="shared" si="3"/>
        <v>14</v>
      </c>
      <c r="AL13" s="512">
        <v>3</v>
      </c>
      <c r="AM13" s="512"/>
      <c r="AN13" s="512"/>
      <c r="AO13" s="512"/>
      <c r="AP13" s="512"/>
      <c r="AQ13" s="512"/>
      <c r="AR13" s="512"/>
      <c r="AS13" s="173">
        <f t="shared" si="4"/>
        <v>6</v>
      </c>
      <c r="AT13" s="97"/>
      <c r="AU13" s="97"/>
      <c r="AV13" s="97"/>
      <c r="AW13" s="97"/>
      <c r="AX13" s="97"/>
      <c r="AY13" s="97"/>
      <c r="AZ13" s="97"/>
      <c r="BA13" s="61">
        <f t="shared" si="5"/>
        <v>0</v>
      </c>
      <c r="BB13" s="173"/>
      <c r="BC13" s="97"/>
      <c r="BD13" s="97"/>
      <c r="BE13" s="97"/>
      <c r="BF13" s="97"/>
      <c r="BG13" s="97"/>
      <c r="BH13" s="97"/>
      <c r="BI13" s="61">
        <f t="shared" si="6"/>
        <v>0</v>
      </c>
      <c r="BJ13" s="62">
        <f t="shared" si="7"/>
        <v>44.5</v>
      </c>
      <c r="BK13" s="7"/>
      <c r="BL13" s="7"/>
      <c r="BM13" s="7"/>
      <c r="BN13" s="7"/>
      <c r="BO13" s="7"/>
      <c r="BP13" s="7"/>
      <c r="BQ13" s="7"/>
    </row>
    <row r="14" spans="1:69" ht="16" thickBot="1">
      <c r="A14" s="57">
        <v>3</v>
      </c>
      <c r="B14" s="422" t="s">
        <v>419</v>
      </c>
      <c r="C14" s="421" t="s">
        <v>420</v>
      </c>
      <c r="D14" s="427">
        <v>20</v>
      </c>
      <c r="E14" s="426" t="s">
        <v>117</v>
      </c>
      <c r="F14" s="427">
        <v>1</v>
      </c>
      <c r="G14" s="427"/>
      <c r="H14" s="427"/>
      <c r="I14" s="427"/>
      <c r="J14" s="427">
        <v>1</v>
      </c>
      <c r="K14" s="427"/>
      <c r="L14" s="427"/>
      <c r="M14" s="173">
        <f t="shared" si="0"/>
        <v>7</v>
      </c>
      <c r="N14" s="427">
        <v>2.5</v>
      </c>
      <c r="O14" s="427"/>
      <c r="P14" s="427"/>
      <c r="Q14" s="427"/>
      <c r="R14" s="427"/>
      <c r="S14" s="427"/>
      <c r="T14" s="427"/>
      <c r="U14" s="173">
        <f t="shared" si="1"/>
        <v>5</v>
      </c>
      <c r="V14" s="512">
        <v>3.5</v>
      </c>
      <c r="W14" s="512"/>
      <c r="X14" s="512">
        <v>2</v>
      </c>
      <c r="Y14" s="512"/>
      <c r="Z14" s="512"/>
      <c r="AA14" s="512"/>
      <c r="AB14" s="512"/>
      <c r="AC14" s="173">
        <f t="shared" si="2"/>
        <v>13</v>
      </c>
      <c r="AD14" s="512">
        <v>3</v>
      </c>
      <c r="AE14" s="512"/>
      <c r="AF14" s="512"/>
      <c r="AG14" s="512"/>
      <c r="AH14" s="512"/>
      <c r="AI14" s="512"/>
      <c r="AJ14" s="512"/>
      <c r="AK14" s="173">
        <f t="shared" si="3"/>
        <v>6</v>
      </c>
      <c r="AL14" s="512"/>
      <c r="AM14" s="512"/>
      <c r="AN14" s="512"/>
      <c r="AO14" s="512"/>
      <c r="AP14" s="512"/>
      <c r="AQ14" s="512"/>
      <c r="AR14" s="512"/>
      <c r="AS14" s="173">
        <f t="shared" si="4"/>
        <v>0</v>
      </c>
      <c r="AT14" s="97"/>
      <c r="AU14" s="97"/>
      <c r="AV14" s="97"/>
      <c r="AW14" s="97"/>
      <c r="AX14" s="97"/>
      <c r="AY14" s="97"/>
      <c r="AZ14" s="97"/>
      <c r="BA14" s="61">
        <f t="shared" si="5"/>
        <v>0</v>
      </c>
      <c r="BB14" s="173"/>
      <c r="BC14" s="97"/>
      <c r="BD14" s="97"/>
      <c r="BE14" s="97"/>
      <c r="BF14" s="97"/>
      <c r="BG14" s="97"/>
      <c r="BH14" s="97"/>
      <c r="BI14" s="61">
        <f t="shared" si="6"/>
        <v>0</v>
      </c>
      <c r="BJ14" s="62">
        <f t="shared" si="7"/>
        <v>31</v>
      </c>
      <c r="BK14" s="7"/>
      <c r="BL14" s="7"/>
      <c r="BM14" s="7"/>
      <c r="BN14" s="7"/>
      <c r="BO14" s="7"/>
      <c r="BP14" s="7"/>
      <c r="BQ14" s="7"/>
    </row>
    <row r="15" spans="1:69" ht="16" thickBot="1">
      <c r="A15" s="57">
        <v>3</v>
      </c>
      <c r="B15" s="422" t="s">
        <v>693</v>
      </c>
      <c r="C15" s="421" t="s">
        <v>235</v>
      </c>
      <c r="D15" s="427">
        <v>72</v>
      </c>
      <c r="E15" s="426" t="s">
        <v>117</v>
      </c>
      <c r="F15" s="427"/>
      <c r="G15" s="427"/>
      <c r="H15" s="427"/>
      <c r="I15" s="427"/>
      <c r="J15" s="427"/>
      <c r="K15" s="427"/>
      <c r="L15" s="427"/>
      <c r="M15" s="173">
        <f t="shared" si="0"/>
        <v>0</v>
      </c>
      <c r="N15" s="427">
        <v>1</v>
      </c>
      <c r="O15" s="427"/>
      <c r="P15" s="427"/>
      <c r="Q15" s="427"/>
      <c r="R15" s="427"/>
      <c r="S15" s="427"/>
      <c r="T15" s="427"/>
      <c r="U15" s="173">
        <f t="shared" si="1"/>
        <v>2</v>
      </c>
      <c r="V15" s="512"/>
      <c r="W15" s="512"/>
      <c r="X15" s="512"/>
      <c r="Y15" s="512"/>
      <c r="Z15" s="512"/>
      <c r="AA15" s="512"/>
      <c r="AB15" s="512"/>
      <c r="AC15" s="173">
        <f t="shared" si="2"/>
        <v>0</v>
      </c>
      <c r="AD15" s="512"/>
      <c r="AE15" s="512"/>
      <c r="AF15" s="512"/>
      <c r="AG15" s="512"/>
      <c r="AH15" s="512"/>
      <c r="AI15" s="512"/>
      <c r="AJ15" s="512"/>
      <c r="AK15" s="173">
        <f t="shared" si="3"/>
        <v>0</v>
      </c>
      <c r="AL15" s="512"/>
      <c r="AM15" s="512"/>
      <c r="AN15" s="512"/>
      <c r="AO15" s="512"/>
      <c r="AP15" s="512"/>
      <c r="AQ15" s="512"/>
      <c r="AR15" s="512"/>
      <c r="AS15" s="173">
        <f t="shared" si="4"/>
        <v>0</v>
      </c>
      <c r="AT15" s="97"/>
      <c r="AU15" s="97"/>
      <c r="AV15" s="97"/>
      <c r="AW15" s="97"/>
      <c r="AX15" s="97"/>
      <c r="AY15" s="97"/>
      <c r="AZ15" s="97"/>
      <c r="BA15" s="61">
        <f t="shared" si="5"/>
        <v>0</v>
      </c>
      <c r="BB15" s="173"/>
      <c r="BC15" s="97"/>
      <c r="BD15" s="97"/>
      <c r="BE15" s="97"/>
      <c r="BF15" s="97"/>
      <c r="BG15" s="97"/>
      <c r="BH15" s="97"/>
      <c r="BI15" s="61">
        <f t="shared" si="6"/>
        <v>0</v>
      </c>
      <c r="BJ15" s="62">
        <f t="shared" si="7"/>
        <v>2</v>
      </c>
      <c r="BK15" s="7"/>
      <c r="BL15" s="7"/>
      <c r="BM15" s="7"/>
      <c r="BN15" s="7"/>
      <c r="BO15" s="7"/>
      <c r="BP15" s="7"/>
      <c r="BQ15" s="7"/>
    </row>
    <row r="16" spans="1:69" ht="16" thickBot="1">
      <c r="A16" s="57">
        <v>3</v>
      </c>
      <c r="B16" s="422" t="s">
        <v>694</v>
      </c>
      <c r="C16" s="421" t="s">
        <v>280</v>
      </c>
      <c r="D16" s="427">
        <v>44</v>
      </c>
      <c r="E16" s="426" t="s">
        <v>117</v>
      </c>
      <c r="F16" s="427"/>
      <c r="G16" s="427"/>
      <c r="H16" s="427"/>
      <c r="I16" s="427"/>
      <c r="J16" s="427"/>
      <c r="K16" s="427"/>
      <c r="L16" s="427"/>
      <c r="M16" s="173">
        <f t="shared" si="0"/>
        <v>0</v>
      </c>
      <c r="N16" s="427">
        <v>1</v>
      </c>
      <c r="O16" s="427"/>
      <c r="P16" s="427"/>
      <c r="Q16" s="427"/>
      <c r="R16" s="427"/>
      <c r="S16" s="427"/>
      <c r="T16" s="427"/>
      <c r="U16" s="173">
        <f t="shared" si="1"/>
        <v>2</v>
      </c>
      <c r="V16" s="512"/>
      <c r="W16" s="512"/>
      <c r="X16" s="512"/>
      <c r="Y16" s="512"/>
      <c r="Z16" s="512"/>
      <c r="AA16" s="512"/>
      <c r="AB16" s="512"/>
      <c r="AC16" s="173">
        <f t="shared" si="2"/>
        <v>0</v>
      </c>
      <c r="AD16" s="512">
        <v>1.5</v>
      </c>
      <c r="AE16" s="512"/>
      <c r="AF16" s="512"/>
      <c r="AG16" s="512"/>
      <c r="AH16" s="512"/>
      <c r="AI16" s="512"/>
      <c r="AJ16" s="512"/>
      <c r="AK16" s="173">
        <f t="shared" si="3"/>
        <v>3</v>
      </c>
      <c r="AL16" s="512"/>
      <c r="AM16" s="512"/>
      <c r="AN16" s="512"/>
      <c r="AO16" s="512"/>
      <c r="AP16" s="512"/>
      <c r="AQ16" s="512"/>
      <c r="AR16" s="512"/>
      <c r="AS16" s="173">
        <f t="shared" si="4"/>
        <v>0</v>
      </c>
      <c r="AT16" s="97"/>
      <c r="AU16" s="97"/>
      <c r="AV16" s="97"/>
      <c r="AW16" s="97"/>
      <c r="AX16" s="97"/>
      <c r="AY16" s="97"/>
      <c r="AZ16" s="97"/>
      <c r="BA16" s="61">
        <f t="shared" si="5"/>
        <v>0</v>
      </c>
      <c r="BB16" s="173"/>
      <c r="BC16" s="97"/>
      <c r="BD16" s="97"/>
      <c r="BE16" s="97"/>
      <c r="BF16" s="97"/>
      <c r="BG16" s="97"/>
      <c r="BH16" s="97"/>
      <c r="BI16" s="61">
        <f t="shared" si="6"/>
        <v>0</v>
      </c>
      <c r="BJ16" s="62">
        <f t="shared" si="7"/>
        <v>5</v>
      </c>
      <c r="BK16" s="7"/>
      <c r="BL16" s="7"/>
      <c r="BM16" s="7"/>
      <c r="BN16" s="7"/>
      <c r="BO16" s="7"/>
      <c r="BP16" s="7"/>
      <c r="BQ16" s="7"/>
    </row>
    <row r="17" spans="1:69" ht="16" thickBot="1">
      <c r="A17" s="57">
        <v>3</v>
      </c>
      <c r="B17" s="422" t="s">
        <v>423</v>
      </c>
      <c r="C17" s="421" t="s">
        <v>424</v>
      </c>
      <c r="D17" s="427">
        <v>27</v>
      </c>
      <c r="E17" s="426" t="s">
        <v>117</v>
      </c>
      <c r="F17" s="427"/>
      <c r="G17" s="427"/>
      <c r="H17" s="427"/>
      <c r="I17" s="427"/>
      <c r="J17" s="427"/>
      <c r="K17" s="427"/>
      <c r="L17" s="427"/>
      <c r="M17" s="173">
        <f t="shared" si="0"/>
        <v>0</v>
      </c>
      <c r="N17" s="427">
        <v>1.5</v>
      </c>
      <c r="O17" s="427"/>
      <c r="P17" s="427"/>
      <c r="Q17" s="427"/>
      <c r="R17" s="427"/>
      <c r="S17" s="427"/>
      <c r="T17" s="427"/>
      <c r="U17" s="173">
        <f t="shared" si="1"/>
        <v>3</v>
      </c>
      <c r="V17" s="512">
        <v>2</v>
      </c>
      <c r="W17" s="512"/>
      <c r="X17" s="512"/>
      <c r="Y17" s="512"/>
      <c r="Z17" s="512"/>
      <c r="AA17" s="512"/>
      <c r="AB17" s="512"/>
      <c r="AC17" s="173">
        <f t="shared" si="2"/>
        <v>4</v>
      </c>
      <c r="AD17" s="512"/>
      <c r="AE17" s="512"/>
      <c r="AF17" s="512"/>
      <c r="AG17" s="512"/>
      <c r="AH17" s="512"/>
      <c r="AI17" s="512"/>
      <c r="AJ17" s="512"/>
      <c r="AK17" s="173">
        <f t="shared" si="3"/>
        <v>0</v>
      </c>
      <c r="AL17" s="512"/>
      <c r="AM17" s="512"/>
      <c r="AN17" s="512"/>
      <c r="AO17" s="512"/>
      <c r="AP17" s="512"/>
      <c r="AQ17" s="512"/>
      <c r="AR17" s="512"/>
      <c r="AS17" s="173">
        <f t="shared" si="4"/>
        <v>0</v>
      </c>
      <c r="AT17" s="97"/>
      <c r="AU17" s="97"/>
      <c r="AV17" s="97"/>
      <c r="AW17" s="97"/>
      <c r="AX17" s="97"/>
      <c r="AY17" s="97"/>
      <c r="AZ17" s="97"/>
      <c r="BA17" s="61">
        <f t="shared" si="5"/>
        <v>0</v>
      </c>
      <c r="BB17" s="173"/>
      <c r="BC17" s="97"/>
      <c r="BD17" s="97"/>
      <c r="BE17" s="97"/>
      <c r="BF17" s="97"/>
      <c r="BG17" s="97"/>
      <c r="BH17" s="97"/>
      <c r="BI17" s="61">
        <f t="shared" si="6"/>
        <v>0</v>
      </c>
      <c r="BJ17" s="62">
        <f t="shared" si="7"/>
        <v>7</v>
      </c>
      <c r="BK17" s="7"/>
      <c r="BL17" s="7"/>
      <c r="BM17" s="7"/>
      <c r="BN17" s="7"/>
      <c r="BO17" s="7"/>
      <c r="BP17" s="7"/>
      <c r="BQ17" s="7"/>
    </row>
    <row r="18" spans="1:69" ht="16" thickBot="1">
      <c r="A18" s="57">
        <v>3</v>
      </c>
      <c r="B18" s="422" t="s">
        <v>695</v>
      </c>
      <c r="C18" s="421" t="s">
        <v>696</v>
      </c>
      <c r="D18" s="427">
        <v>22</v>
      </c>
      <c r="E18" s="426" t="s">
        <v>117</v>
      </c>
      <c r="F18" s="427"/>
      <c r="G18" s="427"/>
      <c r="H18" s="427"/>
      <c r="I18" s="427"/>
      <c r="J18" s="427"/>
      <c r="K18" s="427"/>
      <c r="L18" s="427"/>
      <c r="M18" s="173">
        <f t="shared" si="0"/>
        <v>0</v>
      </c>
      <c r="N18" s="427">
        <v>3</v>
      </c>
      <c r="O18" s="427"/>
      <c r="P18" s="427"/>
      <c r="Q18" s="427"/>
      <c r="R18" s="427"/>
      <c r="S18" s="427"/>
      <c r="T18" s="427"/>
      <c r="U18" s="173">
        <f t="shared" si="1"/>
        <v>6</v>
      </c>
      <c r="V18" s="512">
        <v>0.5</v>
      </c>
      <c r="W18" s="512"/>
      <c r="X18" s="512">
        <v>1</v>
      </c>
      <c r="Y18" s="512"/>
      <c r="Z18" s="512"/>
      <c r="AA18" s="512"/>
      <c r="AB18" s="512"/>
      <c r="AC18" s="173">
        <f t="shared" si="2"/>
        <v>4</v>
      </c>
      <c r="AD18" s="512">
        <v>1</v>
      </c>
      <c r="AE18" s="512"/>
      <c r="AF18" s="512"/>
      <c r="AG18" s="512"/>
      <c r="AH18" s="512"/>
      <c r="AI18" s="512"/>
      <c r="AJ18" s="512"/>
      <c r="AK18" s="173">
        <f t="shared" si="3"/>
        <v>2</v>
      </c>
      <c r="AL18" s="512">
        <v>1</v>
      </c>
      <c r="AM18" s="512"/>
      <c r="AN18" s="512">
        <v>1</v>
      </c>
      <c r="AO18" s="512"/>
      <c r="AP18" s="512"/>
      <c r="AQ18" s="512"/>
      <c r="AR18" s="512"/>
      <c r="AS18" s="173">
        <f t="shared" si="4"/>
        <v>5</v>
      </c>
      <c r="AT18" s="97"/>
      <c r="AU18" s="97"/>
      <c r="AV18" s="97"/>
      <c r="AW18" s="97"/>
      <c r="AX18" s="97"/>
      <c r="AY18" s="97"/>
      <c r="AZ18" s="97"/>
      <c r="BA18" s="61">
        <f t="shared" si="5"/>
        <v>0</v>
      </c>
      <c r="BB18" s="173"/>
      <c r="BC18" s="97"/>
      <c r="BD18" s="97"/>
      <c r="BE18" s="97"/>
      <c r="BF18" s="97"/>
      <c r="BG18" s="97"/>
      <c r="BH18" s="97"/>
      <c r="BI18" s="61">
        <f t="shared" si="6"/>
        <v>0</v>
      </c>
      <c r="BJ18" s="62">
        <f t="shared" si="7"/>
        <v>17</v>
      </c>
      <c r="BK18" s="7"/>
      <c r="BL18" s="7"/>
      <c r="BM18" s="7"/>
      <c r="BN18" s="7"/>
      <c r="BO18" s="7"/>
      <c r="BP18" s="7"/>
      <c r="BQ18" s="7"/>
    </row>
    <row r="19" spans="1:69" ht="16" thickBot="1">
      <c r="A19" s="57">
        <v>3</v>
      </c>
      <c r="B19" s="423" t="s">
        <v>413</v>
      </c>
      <c r="C19" s="421" t="s">
        <v>194</v>
      </c>
      <c r="D19" s="427">
        <v>36</v>
      </c>
      <c r="E19" s="426" t="s">
        <v>117</v>
      </c>
      <c r="F19" s="427"/>
      <c r="G19" s="427"/>
      <c r="H19" s="427"/>
      <c r="I19" s="427"/>
      <c r="J19" s="427"/>
      <c r="K19" s="427"/>
      <c r="L19" s="427"/>
      <c r="M19" s="173">
        <f t="shared" si="0"/>
        <v>0</v>
      </c>
      <c r="N19" s="427">
        <v>0.5</v>
      </c>
      <c r="O19" s="427"/>
      <c r="P19" s="427"/>
      <c r="Q19" s="427"/>
      <c r="R19" s="427"/>
      <c r="S19" s="427"/>
      <c r="T19" s="427"/>
      <c r="U19" s="173">
        <f t="shared" si="1"/>
        <v>1</v>
      </c>
      <c r="V19" s="512">
        <v>3.5</v>
      </c>
      <c r="W19" s="512"/>
      <c r="X19" s="512"/>
      <c r="Y19" s="512"/>
      <c r="Z19" s="512"/>
      <c r="AA19" s="512"/>
      <c r="AB19" s="512"/>
      <c r="AC19" s="173">
        <f t="shared" si="2"/>
        <v>7</v>
      </c>
      <c r="AD19" s="512"/>
      <c r="AE19" s="512"/>
      <c r="AF19" s="512"/>
      <c r="AG19" s="512"/>
      <c r="AH19" s="512"/>
      <c r="AI19" s="512"/>
      <c r="AJ19" s="512"/>
      <c r="AK19" s="173">
        <f t="shared" si="3"/>
        <v>0</v>
      </c>
      <c r="AL19" s="512">
        <v>1</v>
      </c>
      <c r="AM19" s="512"/>
      <c r="AN19" s="512"/>
      <c r="AO19" s="512"/>
      <c r="AP19" s="512"/>
      <c r="AQ19" s="512"/>
      <c r="AR19" s="512"/>
      <c r="AS19" s="173">
        <f t="shared" si="4"/>
        <v>2</v>
      </c>
      <c r="AT19" s="97"/>
      <c r="AU19" s="97"/>
      <c r="AV19" s="97"/>
      <c r="AW19" s="97"/>
      <c r="AX19" s="97"/>
      <c r="AY19" s="97"/>
      <c r="AZ19" s="97"/>
      <c r="BA19" s="61">
        <f t="shared" si="5"/>
        <v>0</v>
      </c>
      <c r="BB19" s="173"/>
      <c r="BC19" s="97"/>
      <c r="BD19" s="97"/>
      <c r="BE19" s="97"/>
      <c r="BF19" s="97"/>
      <c r="BG19" s="97"/>
      <c r="BH19" s="97"/>
      <c r="BI19" s="61">
        <f t="shared" si="6"/>
        <v>0</v>
      </c>
      <c r="BJ19" s="62">
        <f t="shared" si="7"/>
        <v>10</v>
      </c>
      <c r="BK19" s="7"/>
      <c r="BL19" s="7"/>
      <c r="BM19" s="7"/>
      <c r="BN19" s="7"/>
      <c r="BO19" s="7"/>
      <c r="BP19" s="7"/>
      <c r="BQ19" s="7"/>
    </row>
    <row r="20" spans="1:69" ht="16" thickBot="1">
      <c r="A20" s="57">
        <v>3</v>
      </c>
      <c r="B20" s="423" t="s">
        <v>429</v>
      </c>
      <c r="C20" s="421" t="s">
        <v>430</v>
      </c>
      <c r="D20" s="427">
        <v>26</v>
      </c>
      <c r="E20" s="426" t="s">
        <v>117</v>
      </c>
      <c r="F20" s="427"/>
      <c r="G20" s="427"/>
      <c r="H20" s="427"/>
      <c r="I20" s="427"/>
      <c r="J20" s="427"/>
      <c r="K20" s="427"/>
      <c r="L20" s="427"/>
      <c r="M20" s="173">
        <f t="shared" si="0"/>
        <v>0</v>
      </c>
      <c r="N20" s="427">
        <v>1</v>
      </c>
      <c r="O20" s="427"/>
      <c r="P20" s="427"/>
      <c r="Q20" s="427"/>
      <c r="R20" s="427"/>
      <c r="S20" s="427"/>
      <c r="T20" s="427"/>
      <c r="U20" s="173">
        <f t="shared" si="1"/>
        <v>2</v>
      </c>
      <c r="V20" s="512"/>
      <c r="W20" s="512"/>
      <c r="X20" s="512"/>
      <c r="Y20" s="512"/>
      <c r="Z20" s="512"/>
      <c r="AA20" s="512"/>
      <c r="AB20" s="512"/>
      <c r="AC20" s="173">
        <f t="shared" si="2"/>
        <v>0</v>
      </c>
      <c r="AD20" s="512"/>
      <c r="AE20" s="512"/>
      <c r="AF20" s="512"/>
      <c r="AG20" s="512"/>
      <c r="AH20" s="512"/>
      <c r="AI20" s="512"/>
      <c r="AJ20" s="512"/>
      <c r="AK20" s="173">
        <f t="shared" si="3"/>
        <v>0</v>
      </c>
      <c r="AL20" s="512"/>
      <c r="AM20" s="512"/>
      <c r="AN20" s="512"/>
      <c r="AO20" s="512"/>
      <c r="AP20" s="512"/>
      <c r="AQ20" s="512"/>
      <c r="AR20" s="512"/>
      <c r="AS20" s="173">
        <f t="shared" si="4"/>
        <v>0</v>
      </c>
      <c r="AT20" s="97"/>
      <c r="AU20" s="97"/>
      <c r="AV20" s="97"/>
      <c r="AW20" s="97"/>
      <c r="AX20" s="97"/>
      <c r="AY20" s="97"/>
      <c r="AZ20" s="97"/>
      <c r="BA20" s="61">
        <f t="shared" si="5"/>
        <v>0</v>
      </c>
      <c r="BB20" s="173"/>
      <c r="BC20" s="97"/>
      <c r="BD20" s="97"/>
      <c r="BE20" s="97"/>
      <c r="BF20" s="97"/>
      <c r="BG20" s="97"/>
      <c r="BH20" s="97"/>
      <c r="BI20" s="61">
        <f t="shared" si="6"/>
        <v>0</v>
      </c>
      <c r="BJ20" s="62">
        <f t="shared" si="7"/>
        <v>2</v>
      </c>
      <c r="BK20" s="7"/>
      <c r="BL20" s="7"/>
      <c r="BM20" s="7"/>
      <c r="BN20" s="7"/>
      <c r="BO20" s="7"/>
      <c r="BP20" s="7"/>
      <c r="BQ20" s="7"/>
    </row>
    <row r="21" spans="1:69" ht="16" thickBot="1">
      <c r="A21" s="57">
        <v>3</v>
      </c>
      <c r="B21" s="423" t="s">
        <v>697</v>
      </c>
      <c r="C21" s="421" t="s">
        <v>462</v>
      </c>
      <c r="D21" s="427">
        <v>82</v>
      </c>
      <c r="E21" s="426" t="s">
        <v>117</v>
      </c>
      <c r="F21" s="427"/>
      <c r="G21" s="427"/>
      <c r="H21" s="427"/>
      <c r="I21" s="427"/>
      <c r="J21" s="427"/>
      <c r="K21" s="427"/>
      <c r="L21" s="427"/>
      <c r="M21" s="173">
        <f t="shared" si="0"/>
        <v>0</v>
      </c>
      <c r="N21" s="427">
        <v>1</v>
      </c>
      <c r="O21" s="427"/>
      <c r="P21" s="427"/>
      <c r="Q21" s="427"/>
      <c r="R21" s="427"/>
      <c r="S21" s="427"/>
      <c r="T21" s="427"/>
      <c r="U21" s="173">
        <f t="shared" si="1"/>
        <v>2</v>
      </c>
      <c r="V21" s="512"/>
      <c r="W21" s="512"/>
      <c r="X21" s="512"/>
      <c r="Y21" s="512"/>
      <c r="Z21" s="512"/>
      <c r="AA21" s="512"/>
      <c r="AB21" s="512"/>
      <c r="AC21" s="173">
        <f t="shared" si="2"/>
        <v>0</v>
      </c>
      <c r="AD21" s="512"/>
      <c r="AE21" s="512"/>
      <c r="AF21" s="512"/>
      <c r="AG21" s="512"/>
      <c r="AH21" s="512"/>
      <c r="AI21" s="512"/>
      <c r="AJ21" s="512"/>
      <c r="AK21" s="173">
        <f t="shared" si="3"/>
        <v>0</v>
      </c>
      <c r="AL21" s="512">
        <v>1</v>
      </c>
      <c r="AM21" s="512"/>
      <c r="AN21" s="512"/>
      <c r="AO21" s="512"/>
      <c r="AP21" s="512"/>
      <c r="AQ21" s="512"/>
      <c r="AR21" s="512"/>
      <c r="AS21" s="173">
        <f t="shared" si="4"/>
        <v>2</v>
      </c>
      <c r="AT21" s="97"/>
      <c r="AU21" s="97"/>
      <c r="AV21" s="97"/>
      <c r="AW21" s="97"/>
      <c r="AX21" s="97"/>
      <c r="AY21" s="97"/>
      <c r="AZ21" s="97"/>
      <c r="BA21" s="61">
        <f t="shared" si="5"/>
        <v>0</v>
      </c>
      <c r="BB21" s="173"/>
      <c r="BC21" s="97"/>
      <c r="BD21" s="97"/>
      <c r="BE21" s="97"/>
      <c r="BF21" s="97"/>
      <c r="BG21" s="97"/>
      <c r="BH21" s="97"/>
      <c r="BI21" s="61">
        <f t="shared" si="6"/>
        <v>0</v>
      </c>
      <c r="BJ21" s="62">
        <f t="shared" si="7"/>
        <v>4</v>
      </c>
      <c r="BK21" s="7"/>
      <c r="BL21" s="7"/>
      <c r="BM21" s="7"/>
      <c r="BN21" s="7"/>
      <c r="BO21" s="7"/>
      <c r="BP21" s="7"/>
      <c r="BQ21" s="7"/>
    </row>
    <row r="22" spans="1:69" ht="16" thickBot="1">
      <c r="A22" s="57">
        <v>3</v>
      </c>
      <c r="B22" s="423" t="s">
        <v>253</v>
      </c>
      <c r="C22" s="421" t="s">
        <v>698</v>
      </c>
      <c r="D22" s="427">
        <v>49</v>
      </c>
      <c r="E22" s="426" t="s">
        <v>117</v>
      </c>
      <c r="F22" s="427"/>
      <c r="G22" s="427"/>
      <c r="H22" s="427"/>
      <c r="I22" s="427"/>
      <c r="J22" s="427"/>
      <c r="K22" s="427"/>
      <c r="L22" s="427"/>
      <c r="M22" s="173">
        <f t="shared" si="0"/>
        <v>0</v>
      </c>
      <c r="N22" s="427">
        <v>1.5</v>
      </c>
      <c r="O22" s="427"/>
      <c r="P22" s="427"/>
      <c r="Q22" s="427"/>
      <c r="R22" s="427"/>
      <c r="S22" s="427"/>
      <c r="T22" s="427"/>
      <c r="U22" s="173">
        <f t="shared" si="1"/>
        <v>3</v>
      </c>
      <c r="V22" s="512">
        <v>2.5</v>
      </c>
      <c r="W22" s="512">
        <v>1</v>
      </c>
      <c r="X22" s="512"/>
      <c r="Y22" s="512"/>
      <c r="Z22" s="512"/>
      <c r="AA22" s="512"/>
      <c r="AB22" s="512"/>
      <c r="AC22" s="173">
        <f t="shared" si="2"/>
        <v>10</v>
      </c>
      <c r="AD22" s="512">
        <v>4</v>
      </c>
      <c r="AE22" s="512"/>
      <c r="AF22" s="512">
        <v>1</v>
      </c>
      <c r="AG22" s="512"/>
      <c r="AH22" s="512"/>
      <c r="AI22" s="512"/>
      <c r="AJ22" s="512"/>
      <c r="AK22" s="173">
        <f t="shared" si="3"/>
        <v>11</v>
      </c>
      <c r="AL22" s="512">
        <v>3</v>
      </c>
      <c r="AM22" s="512"/>
      <c r="AN22" s="512"/>
      <c r="AO22" s="512"/>
      <c r="AP22" s="512"/>
      <c r="AQ22" s="512"/>
      <c r="AR22" s="512"/>
      <c r="AS22" s="173">
        <f t="shared" si="4"/>
        <v>6</v>
      </c>
      <c r="AT22" s="97"/>
      <c r="AU22" s="97"/>
      <c r="AV22" s="97"/>
      <c r="AW22" s="97"/>
      <c r="AX22" s="97"/>
      <c r="AY22" s="97"/>
      <c r="AZ22" s="97"/>
      <c r="BA22" s="61">
        <f t="shared" si="5"/>
        <v>0</v>
      </c>
      <c r="BB22" s="173"/>
      <c r="BC22" s="97"/>
      <c r="BD22" s="97"/>
      <c r="BE22" s="97"/>
      <c r="BF22" s="97"/>
      <c r="BG22" s="97"/>
      <c r="BH22" s="97"/>
      <c r="BI22" s="61">
        <f t="shared" si="6"/>
        <v>0</v>
      </c>
      <c r="BJ22" s="62">
        <f t="shared" si="7"/>
        <v>30</v>
      </c>
      <c r="BK22" s="7"/>
      <c r="BL22" s="7"/>
      <c r="BM22" s="7"/>
      <c r="BN22" s="7"/>
      <c r="BO22" s="7"/>
      <c r="BP22" s="7"/>
      <c r="BQ22" s="7"/>
    </row>
    <row r="23" spans="1:69" ht="16" thickBot="1">
      <c r="A23" s="57">
        <v>3</v>
      </c>
      <c r="B23" s="505" t="s">
        <v>404</v>
      </c>
      <c r="C23" s="504" t="s">
        <v>422</v>
      </c>
      <c r="D23" s="512">
        <v>11</v>
      </c>
      <c r="E23" s="94" t="s">
        <v>117</v>
      </c>
      <c r="F23" s="97"/>
      <c r="G23" s="97"/>
      <c r="H23" s="97"/>
      <c r="I23" s="97"/>
      <c r="J23" s="97"/>
      <c r="K23" s="97"/>
      <c r="L23" s="97"/>
      <c r="M23" s="173">
        <f t="shared" ref="M23:M25" si="8">2*(F23)+5*(G23)+3*(H23)+5*(I23)+5*(J23)+5*(K23)+5*(L23)</f>
        <v>0</v>
      </c>
      <c r="N23" s="97"/>
      <c r="O23" s="97"/>
      <c r="P23" s="97"/>
      <c r="Q23" s="97"/>
      <c r="R23" s="97"/>
      <c r="S23" s="97"/>
      <c r="T23" s="97"/>
      <c r="U23" s="173">
        <f t="shared" si="1"/>
        <v>0</v>
      </c>
      <c r="V23" s="97"/>
      <c r="W23" s="97"/>
      <c r="X23" s="97"/>
      <c r="Y23" s="97"/>
      <c r="Z23" s="97"/>
      <c r="AA23" s="97"/>
      <c r="AB23" s="97"/>
      <c r="AC23" s="173">
        <f t="shared" si="2"/>
        <v>0</v>
      </c>
      <c r="AD23" s="512">
        <v>3</v>
      </c>
      <c r="AE23" s="512"/>
      <c r="AF23" s="512"/>
      <c r="AG23" s="512"/>
      <c r="AH23" s="512">
        <v>2</v>
      </c>
      <c r="AI23" s="512"/>
      <c r="AJ23" s="512"/>
      <c r="AK23" s="173">
        <f t="shared" si="3"/>
        <v>16</v>
      </c>
      <c r="AL23" s="512">
        <v>3</v>
      </c>
      <c r="AM23" s="512"/>
      <c r="AN23" s="512"/>
      <c r="AO23" s="512"/>
      <c r="AP23" s="512">
        <v>1</v>
      </c>
      <c r="AQ23" s="512"/>
      <c r="AR23" s="512"/>
      <c r="AS23" s="173">
        <f t="shared" si="4"/>
        <v>11</v>
      </c>
      <c r="AT23" s="97"/>
      <c r="AU23" s="97"/>
      <c r="AV23" s="97"/>
      <c r="AW23" s="97"/>
      <c r="AX23" s="97"/>
      <c r="AY23" s="97"/>
      <c r="AZ23" s="97"/>
      <c r="BA23" s="61">
        <f t="shared" si="5"/>
        <v>0</v>
      </c>
      <c r="BB23" s="173"/>
      <c r="BC23" s="97"/>
      <c r="BD23" s="97"/>
      <c r="BE23" s="97"/>
      <c r="BF23" s="97"/>
      <c r="BG23" s="97"/>
      <c r="BH23" s="97"/>
      <c r="BI23" s="61">
        <f t="shared" si="6"/>
        <v>0</v>
      </c>
      <c r="BJ23" s="62">
        <f t="shared" si="7"/>
        <v>27</v>
      </c>
      <c r="BK23" s="7"/>
      <c r="BL23" s="7"/>
      <c r="BM23" s="7"/>
      <c r="BN23" s="7"/>
      <c r="BO23" s="7"/>
      <c r="BP23" s="7"/>
      <c r="BQ23" s="7"/>
    </row>
    <row r="24" spans="1:69" ht="16" thickBot="1">
      <c r="A24" s="57">
        <v>3</v>
      </c>
      <c r="B24" s="93"/>
      <c r="C24" s="96"/>
      <c r="D24" s="97"/>
      <c r="E24" s="94" t="s">
        <v>117</v>
      </c>
      <c r="F24" s="97"/>
      <c r="G24" s="97"/>
      <c r="H24" s="97"/>
      <c r="I24" s="97"/>
      <c r="J24" s="97"/>
      <c r="K24" s="97"/>
      <c r="L24" s="97"/>
      <c r="M24" s="173">
        <f t="shared" si="8"/>
        <v>0</v>
      </c>
      <c r="N24" s="97"/>
      <c r="O24" s="97"/>
      <c r="P24" s="97"/>
      <c r="Q24" s="97"/>
      <c r="R24" s="97"/>
      <c r="S24" s="97"/>
      <c r="T24" s="97"/>
      <c r="U24" s="173">
        <f t="shared" si="1"/>
        <v>0</v>
      </c>
      <c r="V24" s="97"/>
      <c r="W24" s="97"/>
      <c r="X24" s="97"/>
      <c r="Y24" s="97"/>
      <c r="Z24" s="97"/>
      <c r="AA24" s="97"/>
      <c r="AB24" s="97"/>
      <c r="AC24" s="173">
        <f t="shared" si="2"/>
        <v>0</v>
      </c>
      <c r="AD24" s="173"/>
      <c r="AE24" s="97"/>
      <c r="AF24" s="97"/>
      <c r="AG24" s="97"/>
      <c r="AH24" s="97"/>
      <c r="AI24" s="97"/>
      <c r="AJ24" s="97"/>
      <c r="AK24" s="173">
        <f t="shared" si="3"/>
        <v>0</v>
      </c>
      <c r="AL24" s="94"/>
      <c r="AM24" s="97"/>
      <c r="AN24" s="97"/>
      <c r="AO24" s="97"/>
      <c r="AP24" s="97"/>
      <c r="AQ24" s="97"/>
      <c r="AR24" s="97"/>
      <c r="AS24" s="173">
        <f t="shared" si="4"/>
        <v>0</v>
      </c>
      <c r="AT24" s="97"/>
      <c r="AU24" s="97"/>
      <c r="AV24" s="97"/>
      <c r="AW24" s="97"/>
      <c r="AX24" s="97"/>
      <c r="AY24" s="97"/>
      <c r="AZ24" s="97"/>
      <c r="BA24" s="61">
        <f t="shared" si="5"/>
        <v>0</v>
      </c>
      <c r="BB24" s="173"/>
      <c r="BC24" s="97"/>
      <c r="BD24" s="97"/>
      <c r="BE24" s="97"/>
      <c r="BF24" s="97"/>
      <c r="BG24" s="97"/>
      <c r="BH24" s="97"/>
      <c r="BI24" s="61">
        <f t="shared" si="6"/>
        <v>0</v>
      </c>
      <c r="BJ24" s="62">
        <f t="shared" si="7"/>
        <v>0</v>
      </c>
      <c r="BK24" s="7"/>
      <c r="BL24" s="7"/>
      <c r="BM24" s="7"/>
      <c r="BN24" s="7"/>
      <c r="BO24" s="7"/>
      <c r="BP24" s="7"/>
      <c r="BQ24" s="7"/>
    </row>
    <row r="25" spans="1:69" ht="16" thickBot="1">
      <c r="A25" s="57">
        <v>3</v>
      </c>
      <c r="B25" s="93"/>
      <c r="C25" s="96"/>
      <c r="D25" s="97"/>
      <c r="E25" s="94" t="s">
        <v>117</v>
      </c>
      <c r="F25" s="97"/>
      <c r="G25" s="97"/>
      <c r="H25" s="97"/>
      <c r="I25" s="97"/>
      <c r="J25" s="97"/>
      <c r="K25" s="97"/>
      <c r="L25" s="97"/>
      <c r="M25" s="173">
        <f t="shared" si="8"/>
        <v>0</v>
      </c>
      <c r="N25" s="97"/>
      <c r="O25" s="97"/>
      <c r="P25" s="97"/>
      <c r="Q25" s="97"/>
      <c r="R25" s="97"/>
      <c r="S25" s="97"/>
      <c r="T25" s="97"/>
      <c r="U25" s="173">
        <f t="shared" si="1"/>
        <v>0</v>
      </c>
      <c r="V25" s="97"/>
      <c r="W25" s="97"/>
      <c r="X25" s="97"/>
      <c r="Y25" s="97"/>
      <c r="Z25" s="97"/>
      <c r="AA25" s="97"/>
      <c r="AB25" s="97"/>
      <c r="AC25" s="173">
        <f t="shared" si="2"/>
        <v>0</v>
      </c>
      <c r="AD25" s="97"/>
      <c r="AE25" s="97"/>
      <c r="AF25" s="97"/>
      <c r="AG25" s="97"/>
      <c r="AH25" s="97"/>
      <c r="AI25" s="97"/>
      <c r="AJ25" s="97"/>
      <c r="AK25" s="173">
        <f t="shared" si="3"/>
        <v>0</v>
      </c>
      <c r="AL25" s="94"/>
      <c r="AM25" s="97"/>
      <c r="AN25" s="97"/>
      <c r="AO25" s="97"/>
      <c r="AP25" s="97"/>
      <c r="AQ25" s="97"/>
      <c r="AR25" s="97"/>
      <c r="AS25" s="173">
        <f t="shared" si="4"/>
        <v>0</v>
      </c>
      <c r="AT25" s="97"/>
      <c r="AU25" s="97"/>
      <c r="AV25" s="97"/>
      <c r="AW25" s="97"/>
      <c r="AX25" s="97"/>
      <c r="AY25" s="97"/>
      <c r="AZ25" s="97"/>
      <c r="BA25" s="61">
        <f t="shared" si="5"/>
        <v>0</v>
      </c>
      <c r="BB25" s="173"/>
      <c r="BC25" s="97"/>
      <c r="BD25" s="97"/>
      <c r="BE25" s="97"/>
      <c r="BF25" s="97"/>
      <c r="BG25" s="97"/>
      <c r="BH25" s="97"/>
      <c r="BI25" s="61">
        <f t="shared" si="6"/>
        <v>0</v>
      </c>
      <c r="BJ25" s="62">
        <f t="shared" ref="BJ25:BJ68" si="9">M25+U25+AC25+AK25+AS25+BA25+BI25</f>
        <v>0</v>
      </c>
      <c r="BK25" s="7"/>
      <c r="BL25" s="7"/>
      <c r="BM25" s="7"/>
      <c r="BN25" s="7"/>
      <c r="BO25" s="7"/>
      <c r="BP25" s="7"/>
      <c r="BQ25" s="7"/>
    </row>
    <row r="26" spans="1:69" ht="16" thickBot="1">
      <c r="A26" s="57">
        <v>3</v>
      </c>
      <c r="B26" s="93"/>
      <c r="C26" s="96"/>
      <c r="D26" s="94"/>
      <c r="E26" s="94" t="s">
        <v>117</v>
      </c>
      <c r="F26" s="42"/>
      <c r="G26" s="42"/>
      <c r="H26" s="42"/>
      <c r="I26" s="42"/>
      <c r="J26" s="42"/>
      <c r="K26" s="42"/>
      <c r="L26" s="42"/>
      <c r="M26" s="61">
        <f t="shared" ref="M26:M67" si="10">2*(F26)+5*(G26)+3*(H26)+5*(I26)+5*(J26)+5*(K26)+5*(L26)</f>
        <v>0</v>
      </c>
      <c r="N26" s="42"/>
      <c r="O26" s="42"/>
      <c r="P26" s="42"/>
      <c r="Q26" s="42"/>
      <c r="R26" s="42"/>
      <c r="S26" s="42"/>
      <c r="T26" s="42"/>
      <c r="U26" s="61">
        <f t="shared" ref="U26:U56" si="11">2*(N26)+5*(O26)+3*(P26)+5*(Q26)+5*(R26)+5*(S26)+5*(T26)</f>
        <v>0</v>
      </c>
      <c r="V26" s="97"/>
      <c r="W26" s="97"/>
      <c r="X26" s="97"/>
      <c r="Y26" s="97"/>
      <c r="Z26" s="97"/>
      <c r="AA26" s="97"/>
      <c r="AB26" s="97"/>
      <c r="AC26" s="202">
        <f t="shared" ref="AC26:AC67" si="12">2*(V26)+5*(W26)+3*(X26)+5*(Y26)+5*(Z26)+5*(AA26)+5*(AB26)</f>
        <v>0</v>
      </c>
      <c r="AD26" s="97"/>
      <c r="AE26" s="204"/>
      <c r="AF26" s="97"/>
      <c r="AG26" s="97"/>
      <c r="AH26" s="97"/>
      <c r="AI26" s="97"/>
      <c r="AJ26" s="97"/>
      <c r="AK26" s="61">
        <f t="shared" ref="AK26:AK67" si="13">2*(AD26)+5*(AE26)+3*(AF26)+5*(AG26)+5*(AH26)+5*(AI26)+5*(AJ26)</f>
        <v>0</v>
      </c>
      <c r="AL26" s="94"/>
      <c r="AM26" s="97"/>
      <c r="AN26" s="97"/>
      <c r="AO26" s="97"/>
      <c r="AP26" s="97"/>
      <c r="AQ26" s="97"/>
      <c r="AR26" s="97"/>
      <c r="AS26" s="61">
        <f t="shared" ref="AS26:AS67" si="14">2*(AL26)+5*(AM26)+3*(AN26)+5*(AO26)+5*(AP26)+5*(AQ26)+5*(AR26)</f>
        <v>0</v>
      </c>
      <c r="AT26" s="97"/>
      <c r="AU26" s="97"/>
      <c r="AV26" s="97"/>
      <c r="AW26" s="97"/>
      <c r="AX26" s="97"/>
      <c r="AY26" s="97"/>
      <c r="AZ26" s="97"/>
      <c r="BA26" s="61">
        <f t="shared" si="5"/>
        <v>0</v>
      </c>
      <c r="BB26" s="173"/>
      <c r="BC26" s="97"/>
      <c r="BD26" s="97"/>
      <c r="BE26" s="97"/>
      <c r="BF26" s="97"/>
      <c r="BG26" s="97"/>
      <c r="BH26" s="97"/>
      <c r="BI26" s="61">
        <f t="shared" si="6"/>
        <v>0</v>
      </c>
      <c r="BJ26" s="62">
        <f t="shared" si="9"/>
        <v>0</v>
      </c>
      <c r="BK26" s="7"/>
      <c r="BL26" s="7"/>
      <c r="BM26" s="7"/>
      <c r="BN26" s="7"/>
      <c r="BO26" s="7"/>
      <c r="BP26" s="7"/>
      <c r="BQ26" s="7"/>
    </row>
    <row r="27" spans="1:69" ht="16" thickBot="1">
      <c r="A27" s="57">
        <v>3</v>
      </c>
      <c r="B27" s="93"/>
      <c r="C27" s="96"/>
      <c r="D27" s="94"/>
      <c r="E27" s="94" t="s">
        <v>117</v>
      </c>
      <c r="F27" s="42"/>
      <c r="G27" s="42"/>
      <c r="H27" s="42"/>
      <c r="I27" s="42"/>
      <c r="J27" s="42"/>
      <c r="K27" s="42"/>
      <c r="L27" s="42"/>
      <c r="M27" s="61">
        <f t="shared" si="10"/>
        <v>0</v>
      </c>
      <c r="N27" s="42"/>
      <c r="O27" s="42"/>
      <c r="P27" s="42"/>
      <c r="Q27" s="42"/>
      <c r="R27" s="42"/>
      <c r="S27" s="42"/>
      <c r="T27" s="42"/>
      <c r="U27" s="61">
        <f t="shared" si="11"/>
        <v>0</v>
      </c>
      <c r="V27" s="42"/>
      <c r="W27" s="42"/>
      <c r="X27" s="42"/>
      <c r="Y27" s="42"/>
      <c r="Z27" s="42"/>
      <c r="AA27" s="42"/>
      <c r="AB27" s="42"/>
      <c r="AC27" s="61">
        <f t="shared" si="12"/>
        <v>0</v>
      </c>
      <c r="AD27" s="186"/>
      <c r="AE27" s="42"/>
      <c r="AF27" s="42"/>
      <c r="AG27" s="42"/>
      <c r="AH27" s="42"/>
      <c r="AI27" s="42"/>
      <c r="AJ27" s="42"/>
      <c r="AK27" s="61">
        <f t="shared" si="13"/>
        <v>0</v>
      </c>
      <c r="AL27" s="94"/>
      <c r="AM27" s="97"/>
      <c r="AN27" s="97"/>
      <c r="AO27" s="97"/>
      <c r="AP27" s="97"/>
      <c r="AQ27" s="97"/>
      <c r="AR27" s="97"/>
      <c r="AS27" s="61">
        <f t="shared" si="14"/>
        <v>0</v>
      </c>
      <c r="AT27" s="97"/>
      <c r="AU27" s="97"/>
      <c r="AV27" s="97"/>
      <c r="AW27" s="97"/>
      <c r="AX27" s="97"/>
      <c r="AY27" s="97"/>
      <c r="AZ27" s="97"/>
      <c r="BA27" s="61">
        <f t="shared" si="5"/>
        <v>0</v>
      </c>
      <c r="BB27" s="173"/>
      <c r="BC27" s="97"/>
      <c r="BD27" s="97"/>
      <c r="BE27" s="97"/>
      <c r="BF27" s="97"/>
      <c r="BG27" s="97"/>
      <c r="BH27" s="97"/>
      <c r="BI27" s="61">
        <f t="shared" si="6"/>
        <v>0</v>
      </c>
      <c r="BJ27" s="62">
        <f t="shared" si="9"/>
        <v>0</v>
      </c>
      <c r="BK27" s="7"/>
      <c r="BL27" s="7"/>
      <c r="BM27" s="7"/>
      <c r="BN27" s="7"/>
      <c r="BO27" s="7"/>
      <c r="BP27" s="7"/>
      <c r="BQ27" s="7"/>
    </row>
    <row r="28" spans="1:69" ht="16" thickBot="1">
      <c r="A28" s="57">
        <v>3</v>
      </c>
      <c r="B28" s="93"/>
      <c r="C28" s="96"/>
      <c r="D28" s="94"/>
      <c r="E28" s="94" t="s">
        <v>117</v>
      </c>
      <c r="F28" s="40"/>
      <c r="G28" s="40"/>
      <c r="H28" s="40"/>
      <c r="I28" s="40"/>
      <c r="J28" s="40"/>
      <c r="K28" s="40"/>
      <c r="L28" s="40"/>
      <c r="M28" s="61">
        <f t="shared" si="10"/>
        <v>0</v>
      </c>
      <c r="N28" s="40"/>
      <c r="O28" s="40"/>
      <c r="P28" s="40"/>
      <c r="Q28" s="40"/>
      <c r="R28" s="40"/>
      <c r="S28" s="40"/>
      <c r="T28" s="40"/>
      <c r="U28" s="61">
        <f t="shared" si="11"/>
        <v>0</v>
      </c>
      <c r="V28" s="40"/>
      <c r="W28" s="40"/>
      <c r="X28" s="40"/>
      <c r="Y28" s="40"/>
      <c r="Z28" s="40"/>
      <c r="AA28" s="40"/>
      <c r="AB28" s="40"/>
      <c r="AC28" s="61">
        <f t="shared" si="12"/>
        <v>0</v>
      </c>
      <c r="AD28" s="40"/>
      <c r="AE28" s="40"/>
      <c r="AF28" s="40"/>
      <c r="AG28" s="40"/>
      <c r="AH28" s="40"/>
      <c r="AI28" s="40"/>
      <c r="AJ28" s="40"/>
      <c r="AK28" s="61">
        <f t="shared" si="13"/>
        <v>0</v>
      </c>
      <c r="AL28" s="94"/>
      <c r="AM28" s="97"/>
      <c r="AN28" s="97"/>
      <c r="AO28" s="97"/>
      <c r="AP28" s="97"/>
      <c r="AQ28" s="97"/>
      <c r="AR28" s="97"/>
      <c r="AS28" s="61">
        <f t="shared" si="14"/>
        <v>0</v>
      </c>
      <c r="AT28" s="97"/>
      <c r="AU28" s="97"/>
      <c r="AV28" s="97"/>
      <c r="AW28" s="97"/>
      <c r="AX28" s="97"/>
      <c r="AY28" s="97"/>
      <c r="AZ28" s="97"/>
      <c r="BA28" s="61">
        <f t="shared" si="5"/>
        <v>0</v>
      </c>
      <c r="BB28" s="173"/>
      <c r="BC28" s="97"/>
      <c r="BD28" s="97"/>
      <c r="BE28" s="97"/>
      <c r="BF28" s="97"/>
      <c r="BG28" s="97"/>
      <c r="BH28" s="97"/>
      <c r="BI28" s="61">
        <f t="shared" si="6"/>
        <v>0</v>
      </c>
      <c r="BJ28" s="62">
        <f t="shared" si="9"/>
        <v>0</v>
      </c>
      <c r="BK28" s="7"/>
      <c r="BL28" s="7"/>
      <c r="BM28" s="7"/>
      <c r="BN28" s="7"/>
      <c r="BO28" s="7"/>
      <c r="BP28" s="7"/>
      <c r="BQ28" s="7"/>
    </row>
    <row r="29" spans="1:69" ht="16" thickBot="1">
      <c r="A29" s="57">
        <v>3</v>
      </c>
      <c r="B29" s="93"/>
      <c r="C29" s="96"/>
      <c r="D29" s="94"/>
      <c r="E29" s="94" t="s">
        <v>117</v>
      </c>
      <c r="F29" s="42"/>
      <c r="G29" s="42"/>
      <c r="H29" s="42"/>
      <c r="I29" s="42"/>
      <c r="J29" s="42"/>
      <c r="K29" s="42"/>
      <c r="L29" s="42"/>
      <c r="M29" s="61">
        <f t="shared" si="10"/>
        <v>0</v>
      </c>
      <c r="N29" s="42"/>
      <c r="O29" s="42"/>
      <c r="P29" s="42"/>
      <c r="Q29" s="42"/>
      <c r="R29" s="42"/>
      <c r="S29" s="42"/>
      <c r="T29" s="42"/>
      <c r="U29" s="61">
        <f t="shared" si="11"/>
        <v>0</v>
      </c>
      <c r="V29" s="42"/>
      <c r="W29" s="42"/>
      <c r="X29" s="42"/>
      <c r="Y29" s="42"/>
      <c r="Z29" s="42"/>
      <c r="AA29" s="42"/>
      <c r="AB29" s="42"/>
      <c r="AC29" s="61">
        <f t="shared" si="12"/>
        <v>0</v>
      </c>
      <c r="AD29" s="42"/>
      <c r="AE29" s="42"/>
      <c r="AF29" s="42"/>
      <c r="AG29" s="42"/>
      <c r="AH29" s="42"/>
      <c r="AI29" s="42"/>
      <c r="AJ29" s="42"/>
      <c r="AK29" s="61">
        <f t="shared" si="13"/>
        <v>0</v>
      </c>
      <c r="AL29" s="94"/>
      <c r="AM29" s="97"/>
      <c r="AN29" s="97"/>
      <c r="AO29" s="97"/>
      <c r="AP29" s="97"/>
      <c r="AQ29" s="97"/>
      <c r="AR29" s="97"/>
      <c r="AS29" s="61">
        <f t="shared" si="14"/>
        <v>0</v>
      </c>
      <c r="AT29" s="97"/>
      <c r="AU29" s="97"/>
      <c r="AV29" s="97"/>
      <c r="AW29" s="97"/>
      <c r="AX29" s="97"/>
      <c r="AY29" s="97"/>
      <c r="AZ29" s="97"/>
      <c r="BA29" s="61">
        <f t="shared" si="5"/>
        <v>0</v>
      </c>
      <c r="BB29" s="173"/>
      <c r="BC29" s="97"/>
      <c r="BD29" s="97"/>
      <c r="BE29" s="97"/>
      <c r="BF29" s="97"/>
      <c r="BG29" s="97"/>
      <c r="BH29" s="97"/>
      <c r="BI29" s="61">
        <f t="shared" si="6"/>
        <v>0</v>
      </c>
      <c r="BJ29" s="62">
        <f t="shared" si="9"/>
        <v>0</v>
      </c>
      <c r="BK29" s="7"/>
      <c r="BL29" s="7"/>
      <c r="BM29" s="7"/>
      <c r="BN29" s="7"/>
      <c r="BO29" s="7"/>
      <c r="BP29" s="7"/>
      <c r="BQ29" s="7"/>
    </row>
    <row r="30" spans="1:69" ht="16" thickBot="1">
      <c r="A30" s="57">
        <v>3</v>
      </c>
      <c r="B30" s="93"/>
      <c r="C30" s="96"/>
      <c r="D30" s="94"/>
      <c r="E30" s="94" t="s">
        <v>117</v>
      </c>
      <c r="F30" s="42"/>
      <c r="G30" s="42"/>
      <c r="H30" s="42"/>
      <c r="I30" s="42"/>
      <c r="J30" s="42"/>
      <c r="K30" s="42"/>
      <c r="L30" s="42"/>
      <c r="M30" s="61">
        <f t="shared" si="10"/>
        <v>0</v>
      </c>
      <c r="N30" s="42"/>
      <c r="O30" s="42"/>
      <c r="P30" s="42"/>
      <c r="Q30" s="42"/>
      <c r="R30" s="42"/>
      <c r="S30" s="42"/>
      <c r="T30" s="42"/>
      <c r="U30" s="61">
        <f t="shared" si="11"/>
        <v>0</v>
      </c>
      <c r="V30" s="42"/>
      <c r="W30" s="42"/>
      <c r="X30" s="42"/>
      <c r="Y30" s="42"/>
      <c r="Z30" s="42"/>
      <c r="AA30" s="42"/>
      <c r="AB30" s="42"/>
      <c r="AC30" s="61">
        <f t="shared" si="12"/>
        <v>0</v>
      </c>
      <c r="AD30" s="42"/>
      <c r="AE30" s="42"/>
      <c r="AF30" s="42"/>
      <c r="AG30" s="42"/>
      <c r="AH30" s="42"/>
      <c r="AI30" s="42"/>
      <c r="AJ30" s="42"/>
      <c r="AK30" s="61">
        <f t="shared" si="13"/>
        <v>0</v>
      </c>
      <c r="AL30" s="42"/>
      <c r="AM30" s="42"/>
      <c r="AN30" s="42"/>
      <c r="AO30" s="42"/>
      <c r="AP30" s="42"/>
      <c r="AQ30" s="42"/>
      <c r="AR30" s="42"/>
      <c r="AS30" s="61">
        <f t="shared" si="14"/>
        <v>0</v>
      </c>
      <c r="AT30" s="97"/>
      <c r="AU30" s="97"/>
      <c r="AV30" s="97"/>
      <c r="AW30" s="97"/>
      <c r="AX30" s="97"/>
      <c r="AY30" s="97"/>
      <c r="AZ30" s="97"/>
      <c r="BA30" s="61">
        <f t="shared" si="5"/>
        <v>0</v>
      </c>
      <c r="BB30" s="173"/>
      <c r="BC30" s="97"/>
      <c r="BD30" s="97"/>
      <c r="BE30" s="97"/>
      <c r="BF30" s="97"/>
      <c r="BG30" s="97"/>
      <c r="BH30" s="97"/>
      <c r="BI30" s="61">
        <f t="shared" si="6"/>
        <v>0</v>
      </c>
      <c r="BJ30" s="62">
        <f t="shared" si="9"/>
        <v>0</v>
      </c>
      <c r="BK30" s="7"/>
      <c r="BL30" s="7"/>
      <c r="BM30" s="7"/>
      <c r="BN30" s="7"/>
      <c r="BO30" s="7"/>
      <c r="BP30" s="7"/>
      <c r="BQ30" s="7"/>
    </row>
    <row r="31" spans="1:69" ht="16" thickBot="1">
      <c r="A31" s="57">
        <v>3</v>
      </c>
      <c r="B31" s="93"/>
      <c r="C31" s="96"/>
      <c r="D31" s="94"/>
      <c r="E31" s="94" t="s">
        <v>117</v>
      </c>
      <c r="F31" s="42"/>
      <c r="G31" s="42"/>
      <c r="H31" s="42"/>
      <c r="I31" s="42"/>
      <c r="J31" s="42"/>
      <c r="K31" s="42"/>
      <c r="L31" s="42"/>
      <c r="M31" s="61">
        <f t="shared" si="10"/>
        <v>0</v>
      </c>
      <c r="N31" s="44"/>
      <c r="O31" s="44"/>
      <c r="P31" s="44"/>
      <c r="Q31" s="44"/>
      <c r="R31" s="44"/>
      <c r="S31" s="44"/>
      <c r="T31" s="44"/>
      <c r="U31" s="61">
        <f t="shared" si="11"/>
        <v>0</v>
      </c>
      <c r="V31" s="44"/>
      <c r="W31" s="44"/>
      <c r="X31" s="44"/>
      <c r="Y31" s="44"/>
      <c r="Z31" s="44"/>
      <c r="AA31" s="44"/>
      <c r="AB31" s="44"/>
      <c r="AC31" s="61">
        <f t="shared" si="12"/>
        <v>0</v>
      </c>
      <c r="AD31" s="44"/>
      <c r="AE31" s="44"/>
      <c r="AF31" s="44"/>
      <c r="AG31" s="44"/>
      <c r="AH31" s="44"/>
      <c r="AI31" s="44"/>
      <c r="AJ31" s="44"/>
      <c r="AK31" s="61">
        <f t="shared" si="13"/>
        <v>0</v>
      </c>
      <c r="AL31" s="42"/>
      <c r="AM31" s="42"/>
      <c r="AN31" s="42"/>
      <c r="AO31" s="42"/>
      <c r="AP31" s="42"/>
      <c r="AQ31" s="42"/>
      <c r="AR31" s="42"/>
      <c r="AS31" s="61">
        <f t="shared" si="14"/>
        <v>0</v>
      </c>
      <c r="AT31" s="97"/>
      <c r="AU31" s="97"/>
      <c r="AV31" s="97"/>
      <c r="AW31" s="97"/>
      <c r="AX31" s="97"/>
      <c r="AY31" s="97"/>
      <c r="AZ31" s="97"/>
      <c r="BA31" s="61">
        <f t="shared" si="5"/>
        <v>0</v>
      </c>
      <c r="BB31" s="173"/>
      <c r="BC31" s="97"/>
      <c r="BD31" s="97"/>
      <c r="BE31" s="97"/>
      <c r="BF31" s="97"/>
      <c r="BG31" s="97"/>
      <c r="BH31" s="97"/>
      <c r="BI31" s="61">
        <f t="shared" si="6"/>
        <v>0</v>
      </c>
      <c r="BJ31" s="62">
        <f t="shared" si="9"/>
        <v>0</v>
      </c>
    </row>
    <row r="32" spans="1:69" ht="16" thickBot="1">
      <c r="A32" s="57">
        <v>3</v>
      </c>
      <c r="B32" s="65"/>
      <c r="C32" s="66"/>
      <c r="D32" s="42"/>
      <c r="E32" s="94" t="s">
        <v>117</v>
      </c>
      <c r="F32" s="42"/>
      <c r="G32" s="42"/>
      <c r="H32" s="42"/>
      <c r="I32" s="42"/>
      <c r="J32" s="42"/>
      <c r="K32" s="42"/>
      <c r="L32" s="42"/>
      <c r="M32" s="61">
        <f t="shared" si="10"/>
        <v>0</v>
      </c>
      <c r="N32" s="42"/>
      <c r="O32" s="42"/>
      <c r="P32" s="42"/>
      <c r="Q32" s="42"/>
      <c r="R32" s="42"/>
      <c r="S32" s="42"/>
      <c r="T32" s="42"/>
      <c r="U32" s="61">
        <f t="shared" si="11"/>
        <v>0</v>
      </c>
      <c r="V32" s="42"/>
      <c r="W32" s="42"/>
      <c r="X32" s="42"/>
      <c r="Y32" s="42"/>
      <c r="Z32" s="42"/>
      <c r="AA32" s="42"/>
      <c r="AB32" s="42"/>
      <c r="AC32" s="61">
        <f t="shared" si="12"/>
        <v>0</v>
      </c>
      <c r="AD32" s="42"/>
      <c r="AE32" s="42"/>
      <c r="AF32" s="42"/>
      <c r="AG32" s="42"/>
      <c r="AH32" s="42"/>
      <c r="AI32" s="42"/>
      <c r="AJ32" s="42"/>
      <c r="AK32" s="61">
        <f t="shared" si="13"/>
        <v>0</v>
      </c>
      <c r="AL32" s="42"/>
      <c r="AM32" s="42"/>
      <c r="AN32" s="42"/>
      <c r="AO32" s="42"/>
      <c r="AP32" s="42"/>
      <c r="AQ32" s="42"/>
      <c r="AR32" s="42"/>
      <c r="AS32" s="61">
        <f t="shared" si="14"/>
        <v>0</v>
      </c>
      <c r="AT32" s="42"/>
      <c r="AU32" s="42"/>
      <c r="AV32" s="42"/>
      <c r="AW32" s="42"/>
      <c r="AX32" s="42"/>
      <c r="AY32" s="42"/>
      <c r="AZ32" s="42"/>
      <c r="BA32" s="61">
        <f t="shared" si="5"/>
        <v>0</v>
      </c>
      <c r="BB32" s="42"/>
      <c r="BC32" s="42"/>
      <c r="BD32" s="42"/>
      <c r="BE32" s="42"/>
      <c r="BF32" s="42"/>
      <c r="BG32" s="42"/>
      <c r="BH32" s="42"/>
      <c r="BI32" s="61">
        <f t="shared" si="6"/>
        <v>0</v>
      </c>
      <c r="BJ32" s="62">
        <f t="shared" si="9"/>
        <v>0</v>
      </c>
    </row>
    <row r="33" spans="1:62" ht="16" thickBot="1">
      <c r="A33" s="57">
        <v>3</v>
      </c>
      <c r="B33" s="65"/>
      <c r="C33" s="66"/>
      <c r="D33" s="42"/>
      <c r="E33" s="94" t="s">
        <v>117</v>
      </c>
      <c r="F33" s="42"/>
      <c r="G33" s="42"/>
      <c r="H33" s="42"/>
      <c r="I33" s="42"/>
      <c r="J33" s="42"/>
      <c r="K33" s="42"/>
      <c r="L33" s="42"/>
      <c r="M33" s="61">
        <f t="shared" si="10"/>
        <v>0</v>
      </c>
      <c r="N33" s="42"/>
      <c r="O33" s="42"/>
      <c r="P33" s="42"/>
      <c r="Q33" s="42"/>
      <c r="R33" s="42"/>
      <c r="S33" s="42"/>
      <c r="T33" s="42"/>
      <c r="U33" s="61">
        <f t="shared" si="11"/>
        <v>0</v>
      </c>
      <c r="V33" s="42"/>
      <c r="W33" s="42"/>
      <c r="X33" s="42"/>
      <c r="Y33" s="42"/>
      <c r="Z33" s="42"/>
      <c r="AA33" s="42"/>
      <c r="AB33" s="42"/>
      <c r="AC33" s="61">
        <f t="shared" si="12"/>
        <v>0</v>
      </c>
      <c r="AD33" s="42"/>
      <c r="AE33" s="42"/>
      <c r="AF33" s="42"/>
      <c r="AG33" s="42"/>
      <c r="AH33" s="42"/>
      <c r="AI33" s="42"/>
      <c r="AJ33" s="42"/>
      <c r="AK33" s="61">
        <f t="shared" si="13"/>
        <v>0</v>
      </c>
      <c r="AL33" s="42"/>
      <c r="AM33" s="42"/>
      <c r="AN33" s="42"/>
      <c r="AO33" s="42"/>
      <c r="AP33" s="42"/>
      <c r="AQ33" s="42"/>
      <c r="AR33" s="42"/>
      <c r="AS33" s="61">
        <f t="shared" si="14"/>
        <v>0</v>
      </c>
      <c r="AT33" s="42"/>
      <c r="AU33" s="42"/>
      <c r="AV33" s="42"/>
      <c r="AW33" s="42"/>
      <c r="AX33" s="42"/>
      <c r="AY33" s="42"/>
      <c r="AZ33" s="42"/>
      <c r="BA33" s="61">
        <f t="shared" si="5"/>
        <v>0</v>
      </c>
      <c r="BB33" s="42"/>
      <c r="BC33" s="42"/>
      <c r="BD33" s="42"/>
      <c r="BE33" s="42"/>
      <c r="BF33" s="42"/>
      <c r="BG33" s="42"/>
      <c r="BH33" s="42"/>
      <c r="BI33" s="61">
        <f t="shared" si="6"/>
        <v>0</v>
      </c>
      <c r="BJ33" s="62">
        <f t="shared" si="9"/>
        <v>0</v>
      </c>
    </row>
    <row r="34" spans="1:62" ht="16" thickBot="1">
      <c r="A34" s="57">
        <v>3</v>
      </c>
      <c r="B34" s="65"/>
      <c r="C34" s="66"/>
      <c r="D34" s="42"/>
      <c r="E34" s="94" t="s">
        <v>117</v>
      </c>
      <c r="F34" s="42"/>
      <c r="G34" s="42"/>
      <c r="H34" s="42"/>
      <c r="I34" s="42"/>
      <c r="J34" s="42"/>
      <c r="K34" s="42"/>
      <c r="L34" s="42"/>
      <c r="M34" s="61">
        <f t="shared" si="10"/>
        <v>0</v>
      </c>
      <c r="N34" s="42"/>
      <c r="O34" s="42"/>
      <c r="P34" s="42"/>
      <c r="Q34" s="42"/>
      <c r="R34" s="42"/>
      <c r="S34" s="42"/>
      <c r="T34" s="42"/>
      <c r="U34" s="61">
        <f t="shared" si="11"/>
        <v>0</v>
      </c>
      <c r="V34" s="42"/>
      <c r="W34" s="42"/>
      <c r="X34" s="42"/>
      <c r="Y34" s="42"/>
      <c r="Z34" s="42"/>
      <c r="AA34" s="42"/>
      <c r="AB34" s="42"/>
      <c r="AC34" s="61">
        <f t="shared" si="12"/>
        <v>0</v>
      </c>
      <c r="AD34" s="42"/>
      <c r="AE34" s="42"/>
      <c r="AF34" s="42"/>
      <c r="AG34" s="42"/>
      <c r="AH34" s="42"/>
      <c r="AI34" s="42"/>
      <c r="AJ34" s="42"/>
      <c r="AK34" s="61">
        <f t="shared" si="13"/>
        <v>0</v>
      </c>
      <c r="AL34" s="42"/>
      <c r="AM34" s="42"/>
      <c r="AN34" s="42"/>
      <c r="AO34" s="42"/>
      <c r="AP34" s="42"/>
      <c r="AQ34" s="42"/>
      <c r="AR34" s="42"/>
      <c r="AS34" s="61">
        <f t="shared" si="14"/>
        <v>0</v>
      </c>
      <c r="AT34" s="42"/>
      <c r="AU34" s="42"/>
      <c r="AV34" s="42"/>
      <c r="AW34" s="42"/>
      <c r="AX34" s="42"/>
      <c r="AY34" s="42"/>
      <c r="AZ34" s="42"/>
      <c r="BA34" s="61">
        <f t="shared" si="5"/>
        <v>0</v>
      </c>
      <c r="BB34" s="42"/>
      <c r="BC34" s="42"/>
      <c r="BD34" s="42"/>
      <c r="BE34" s="42"/>
      <c r="BF34" s="42"/>
      <c r="BG34" s="42"/>
      <c r="BH34" s="42"/>
      <c r="BI34" s="61">
        <f t="shared" si="6"/>
        <v>0</v>
      </c>
      <c r="BJ34" s="62">
        <f t="shared" si="9"/>
        <v>0</v>
      </c>
    </row>
    <row r="35" spans="1:62" ht="16" thickBot="1">
      <c r="A35" s="57">
        <v>3</v>
      </c>
      <c r="B35" s="115"/>
      <c r="C35" s="93"/>
      <c r="D35" s="94"/>
      <c r="E35" s="94"/>
      <c r="F35" s="94"/>
      <c r="G35" s="94"/>
      <c r="H35" s="94"/>
      <c r="I35" s="94"/>
      <c r="J35" s="94"/>
      <c r="K35" s="94"/>
      <c r="L35" s="94"/>
      <c r="M35" s="173">
        <f t="shared" si="10"/>
        <v>0</v>
      </c>
      <c r="N35" s="94"/>
      <c r="O35" s="94"/>
      <c r="P35" s="94"/>
      <c r="Q35" s="94"/>
      <c r="R35" s="94"/>
      <c r="S35" s="94"/>
      <c r="T35" s="94"/>
      <c r="U35" s="173">
        <f t="shared" si="11"/>
        <v>0</v>
      </c>
      <c r="V35" s="94"/>
      <c r="W35" s="94"/>
      <c r="X35" s="94"/>
      <c r="Y35" s="94"/>
      <c r="Z35" s="94"/>
      <c r="AA35" s="94"/>
      <c r="AB35" s="94"/>
      <c r="AC35" s="173">
        <f t="shared" si="12"/>
        <v>0</v>
      </c>
      <c r="AD35" s="94"/>
      <c r="AE35" s="94"/>
      <c r="AF35" s="94"/>
      <c r="AG35" s="94"/>
      <c r="AH35" s="94"/>
      <c r="AI35" s="94"/>
      <c r="AJ35" s="94"/>
      <c r="AK35" s="173">
        <f t="shared" si="13"/>
        <v>0</v>
      </c>
      <c r="AL35" s="94"/>
      <c r="AM35" s="94"/>
      <c r="AN35" s="94"/>
      <c r="AO35" s="94"/>
      <c r="AP35" s="94"/>
      <c r="AQ35" s="94"/>
      <c r="AR35" s="94"/>
      <c r="AS35" s="173">
        <f t="shared" si="14"/>
        <v>0</v>
      </c>
      <c r="AT35" s="94"/>
      <c r="AU35" s="94"/>
      <c r="AV35" s="94"/>
      <c r="AW35" s="94"/>
      <c r="AX35" s="94"/>
      <c r="AY35" s="94"/>
      <c r="AZ35" s="94"/>
      <c r="BA35" s="61">
        <f t="shared" si="5"/>
        <v>0</v>
      </c>
      <c r="BB35" s="42"/>
      <c r="BC35" s="42"/>
      <c r="BD35" s="42"/>
      <c r="BE35" s="42"/>
      <c r="BF35" s="42"/>
      <c r="BG35" s="42"/>
      <c r="BH35" s="42"/>
      <c r="BI35" s="61">
        <f t="shared" si="6"/>
        <v>0</v>
      </c>
      <c r="BJ35" s="62">
        <f t="shared" si="9"/>
        <v>0</v>
      </c>
    </row>
    <row r="36" spans="1:62" ht="16" thickBot="1">
      <c r="A36" s="57">
        <v>3</v>
      </c>
      <c r="B36" s="116"/>
      <c r="C36" s="96"/>
      <c r="D36" s="97"/>
      <c r="E36" s="94"/>
      <c r="F36" s="97"/>
      <c r="G36" s="97"/>
      <c r="H36" s="97"/>
      <c r="I36" s="97"/>
      <c r="J36" s="97"/>
      <c r="K36" s="97"/>
      <c r="L36" s="97"/>
      <c r="M36" s="173">
        <f t="shared" si="10"/>
        <v>0</v>
      </c>
      <c r="N36" s="97"/>
      <c r="O36" s="97"/>
      <c r="P36" s="97"/>
      <c r="Q36" s="97"/>
      <c r="R36" s="97"/>
      <c r="S36" s="97"/>
      <c r="T36" s="97"/>
      <c r="U36" s="173">
        <f t="shared" si="11"/>
        <v>0</v>
      </c>
      <c r="V36" s="97"/>
      <c r="W36" s="97"/>
      <c r="X36" s="97"/>
      <c r="Y36" s="97"/>
      <c r="Z36" s="97"/>
      <c r="AA36" s="97"/>
      <c r="AB36" s="97"/>
      <c r="AC36" s="173">
        <f t="shared" si="12"/>
        <v>0</v>
      </c>
      <c r="AD36" s="97"/>
      <c r="AE36" s="97"/>
      <c r="AF36" s="97"/>
      <c r="AG36" s="97"/>
      <c r="AH36" s="97"/>
      <c r="AI36" s="97"/>
      <c r="AJ36" s="97"/>
      <c r="AK36" s="173">
        <f t="shared" si="13"/>
        <v>0</v>
      </c>
      <c r="AL36" s="97"/>
      <c r="AM36" s="97"/>
      <c r="AN36" s="97"/>
      <c r="AO36" s="97"/>
      <c r="AP36" s="97"/>
      <c r="AQ36" s="97"/>
      <c r="AR36" s="97"/>
      <c r="AS36" s="173">
        <f t="shared" si="14"/>
        <v>0</v>
      </c>
      <c r="AT36" s="97"/>
      <c r="AU36" s="97"/>
      <c r="AV36" s="97"/>
      <c r="AW36" s="97"/>
      <c r="AX36" s="97"/>
      <c r="AY36" s="97"/>
      <c r="AZ36" s="97"/>
      <c r="BA36" s="61">
        <f t="shared" si="5"/>
        <v>0</v>
      </c>
      <c r="BB36" s="94"/>
      <c r="BC36" s="94"/>
      <c r="BD36" s="94"/>
      <c r="BE36" s="94"/>
      <c r="BF36" s="94"/>
      <c r="BG36" s="94"/>
      <c r="BH36" s="94"/>
      <c r="BI36" s="61">
        <f t="shared" si="6"/>
        <v>0</v>
      </c>
      <c r="BJ36" s="62">
        <f t="shared" si="9"/>
        <v>0</v>
      </c>
    </row>
    <row r="37" spans="1:62" ht="16" thickBot="1">
      <c r="A37" s="57">
        <v>3</v>
      </c>
      <c r="B37" s="422" t="s">
        <v>431</v>
      </c>
      <c r="C37" s="391" t="s">
        <v>250</v>
      </c>
      <c r="D37" s="427">
        <v>32</v>
      </c>
      <c r="E37" s="426" t="s">
        <v>112</v>
      </c>
      <c r="F37" s="427">
        <v>3.5</v>
      </c>
      <c r="G37" s="426"/>
      <c r="H37" s="426"/>
      <c r="I37" s="426"/>
      <c r="J37" s="426"/>
      <c r="K37" s="426"/>
      <c r="L37" s="426"/>
      <c r="M37" s="173">
        <f t="shared" si="10"/>
        <v>7</v>
      </c>
      <c r="N37" s="426">
        <v>1.5</v>
      </c>
      <c r="O37" s="426"/>
      <c r="P37" s="426"/>
      <c r="Q37" s="426"/>
      <c r="R37" s="426"/>
      <c r="S37" s="426"/>
      <c r="T37" s="426"/>
      <c r="U37" s="173">
        <f t="shared" si="11"/>
        <v>3</v>
      </c>
      <c r="V37" s="484">
        <v>3</v>
      </c>
      <c r="W37" s="483"/>
      <c r="X37" s="483"/>
      <c r="Y37" s="483"/>
      <c r="Z37" s="483"/>
      <c r="AA37" s="483"/>
      <c r="AB37" s="483"/>
      <c r="AC37" s="173">
        <f t="shared" si="12"/>
        <v>6</v>
      </c>
      <c r="AD37" s="511">
        <v>1</v>
      </c>
      <c r="AE37" s="511"/>
      <c r="AF37" s="511"/>
      <c r="AG37" s="511"/>
      <c r="AH37" s="511"/>
      <c r="AI37" s="511"/>
      <c r="AJ37" s="511"/>
      <c r="AK37" s="173">
        <f t="shared" si="13"/>
        <v>2</v>
      </c>
      <c r="AL37" s="97"/>
      <c r="AM37" s="97"/>
      <c r="AN37" s="97"/>
      <c r="AO37" s="97"/>
      <c r="AP37" s="97"/>
      <c r="AQ37" s="97"/>
      <c r="AR37" s="97"/>
      <c r="AS37" s="173">
        <f t="shared" si="14"/>
        <v>0</v>
      </c>
      <c r="AT37" s="97"/>
      <c r="AU37" s="97"/>
      <c r="AV37" s="97"/>
      <c r="AW37" s="97"/>
      <c r="AX37" s="97"/>
      <c r="AY37" s="97"/>
      <c r="AZ37" s="97"/>
      <c r="BA37" s="61">
        <f t="shared" si="5"/>
        <v>0</v>
      </c>
      <c r="BB37" s="97"/>
      <c r="BC37" s="97"/>
      <c r="BD37" s="97"/>
      <c r="BE37" s="97"/>
      <c r="BF37" s="97"/>
      <c r="BG37" s="97"/>
      <c r="BH37" s="97"/>
      <c r="BI37" s="61">
        <f t="shared" si="6"/>
        <v>0</v>
      </c>
      <c r="BJ37" s="62">
        <f t="shared" si="9"/>
        <v>18</v>
      </c>
    </row>
    <row r="38" spans="1:62" ht="16" thickBot="1">
      <c r="A38" s="57">
        <v>3</v>
      </c>
      <c r="B38" s="422" t="s">
        <v>432</v>
      </c>
      <c r="C38" s="391" t="s">
        <v>433</v>
      </c>
      <c r="D38" s="427">
        <v>47</v>
      </c>
      <c r="E38" s="426" t="s">
        <v>112</v>
      </c>
      <c r="F38" s="427">
        <v>0.5</v>
      </c>
      <c r="G38" s="427">
        <v>2.5</v>
      </c>
      <c r="H38" s="427"/>
      <c r="I38" s="427"/>
      <c r="J38" s="427"/>
      <c r="K38" s="427">
        <v>1</v>
      </c>
      <c r="L38" s="427"/>
      <c r="M38" s="173">
        <f t="shared" si="10"/>
        <v>18.5</v>
      </c>
      <c r="N38" s="426">
        <v>2</v>
      </c>
      <c r="O38" s="427"/>
      <c r="P38" s="427"/>
      <c r="Q38" s="427"/>
      <c r="R38" s="427"/>
      <c r="S38" s="427"/>
      <c r="T38" s="427"/>
      <c r="U38" s="173">
        <f t="shared" si="11"/>
        <v>4</v>
      </c>
      <c r="V38" s="484">
        <v>1.5</v>
      </c>
      <c r="W38" s="484"/>
      <c r="X38" s="484"/>
      <c r="Y38" s="484"/>
      <c r="Z38" s="484"/>
      <c r="AA38" s="484"/>
      <c r="AB38" s="484"/>
      <c r="AC38" s="173">
        <f t="shared" si="12"/>
        <v>3</v>
      </c>
      <c r="AD38" s="511">
        <v>0</v>
      </c>
      <c r="AE38" s="512"/>
      <c r="AF38" s="512"/>
      <c r="AG38" s="512"/>
      <c r="AH38" s="512"/>
      <c r="AI38" s="512"/>
      <c r="AJ38" s="512"/>
      <c r="AK38" s="173">
        <f t="shared" si="13"/>
        <v>0</v>
      </c>
      <c r="AL38" s="97"/>
      <c r="AM38" s="97"/>
      <c r="AN38" s="97"/>
      <c r="AO38" s="97"/>
      <c r="AP38" s="97"/>
      <c r="AQ38" s="97"/>
      <c r="AR38" s="97"/>
      <c r="AS38" s="173">
        <f t="shared" si="14"/>
        <v>0</v>
      </c>
      <c r="AT38" s="97"/>
      <c r="AU38" s="97"/>
      <c r="AV38" s="97"/>
      <c r="AW38" s="97"/>
      <c r="AX38" s="97"/>
      <c r="AY38" s="97"/>
      <c r="AZ38" s="97"/>
      <c r="BA38" s="61">
        <f t="shared" si="5"/>
        <v>0</v>
      </c>
      <c r="BB38" s="97"/>
      <c r="BC38" s="97"/>
      <c r="BD38" s="97"/>
      <c r="BE38" s="97"/>
      <c r="BF38" s="97"/>
      <c r="BG38" s="97"/>
      <c r="BH38" s="97"/>
      <c r="BI38" s="61">
        <f t="shared" si="6"/>
        <v>0</v>
      </c>
      <c r="BJ38" s="62">
        <f t="shared" si="9"/>
        <v>25.5</v>
      </c>
    </row>
    <row r="39" spans="1:62" ht="16" thickBot="1">
      <c r="A39" s="57">
        <v>3</v>
      </c>
      <c r="B39" s="422" t="s">
        <v>434</v>
      </c>
      <c r="C39" s="391" t="s">
        <v>435</v>
      </c>
      <c r="D39" s="427">
        <v>67</v>
      </c>
      <c r="E39" s="426" t="s">
        <v>112</v>
      </c>
      <c r="F39" s="427">
        <v>0.5</v>
      </c>
      <c r="G39" s="427">
        <v>0.5</v>
      </c>
      <c r="H39" s="427">
        <v>1</v>
      </c>
      <c r="I39" s="427">
        <v>1</v>
      </c>
      <c r="J39" s="427"/>
      <c r="K39" s="427"/>
      <c r="L39" s="427"/>
      <c r="M39" s="173">
        <f t="shared" si="10"/>
        <v>11.5</v>
      </c>
      <c r="N39" s="426">
        <v>0</v>
      </c>
      <c r="O39" s="427">
        <v>0.5</v>
      </c>
      <c r="P39" s="427"/>
      <c r="Q39" s="427"/>
      <c r="R39" s="427"/>
      <c r="S39" s="427"/>
      <c r="T39" s="427"/>
      <c r="U39" s="173">
        <f t="shared" si="11"/>
        <v>2.5</v>
      </c>
      <c r="V39" s="484">
        <v>5</v>
      </c>
      <c r="W39" s="484"/>
      <c r="X39" s="484"/>
      <c r="Y39" s="484"/>
      <c r="Z39" s="484"/>
      <c r="AA39" s="484"/>
      <c r="AB39" s="484"/>
      <c r="AC39" s="173">
        <f t="shared" si="12"/>
        <v>10</v>
      </c>
      <c r="AD39" s="511">
        <v>2.5</v>
      </c>
      <c r="AE39" s="512">
        <v>1</v>
      </c>
      <c r="AF39" s="512">
        <v>1</v>
      </c>
      <c r="AG39" s="512"/>
      <c r="AH39" s="512"/>
      <c r="AI39" s="512"/>
      <c r="AJ39" s="512"/>
      <c r="AK39" s="173">
        <f t="shared" si="13"/>
        <v>13</v>
      </c>
      <c r="AL39" s="97"/>
      <c r="AM39" s="97"/>
      <c r="AN39" s="97"/>
      <c r="AO39" s="97"/>
      <c r="AP39" s="97"/>
      <c r="AQ39" s="97"/>
      <c r="AR39" s="97"/>
      <c r="AS39" s="173">
        <f t="shared" si="14"/>
        <v>0</v>
      </c>
      <c r="AT39" s="97"/>
      <c r="AU39" s="97"/>
      <c r="AV39" s="97"/>
      <c r="AW39" s="97"/>
      <c r="AX39" s="97"/>
      <c r="AY39" s="97"/>
      <c r="AZ39" s="97"/>
      <c r="BA39" s="61">
        <f t="shared" si="5"/>
        <v>0</v>
      </c>
      <c r="BB39" s="97"/>
      <c r="BC39" s="97"/>
      <c r="BD39" s="97"/>
      <c r="BE39" s="97"/>
      <c r="BF39" s="97"/>
      <c r="BG39" s="97"/>
      <c r="BH39" s="97"/>
      <c r="BI39" s="61">
        <f t="shared" si="6"/>
        <v>0</v>
      </c>
      <c r="BJ39" s="62">
        <f t="shared" si="9"/>
        <v>37</v>
      </c>
    </row>
    <row r="40" spans="1:62" ht="16" thickBot="1">
      <c r="A40" s="57">
        <v>3</v>
      </c>
      <c r="B40" s="422" t="s">
        <v>436</v>
      </c>
      <c r="C40" s="391" t="s">
        <v>401</v>
      </c>
      <c r="D40" s="427">
        <v>14</v>
      </c>
      <c r="E40" s="426" t="s">
        <v>112</v>
      </c>
      <c r="F40" s="427">
        <v>2</v>
      </c>
      <c r="G40" s="427"/>
      <c r="H40" s="427"/>
      <c r="I40" s="427"/>
      <c r="J40" s="427"/>
      <c r="K40" s="427"/>
      <c r="L40" s="427"/>
      <c r="M40" s="173">
        <f t="shared" si="10"/>
        <v>4</v>
      </c>
      <c r="N40" s="426">
        <v>2</v>
      </c>
      <c r="O40" s="427"/>
      <c r="P40" s="427"/>
      <c r="Q40" s="427"/>
      <c r="R40" s="427"/>
      <c r="S40" s="427"/>
      <c r="T40" s="427"/>
      <c r="U40" s="173">
        <f t="shared" si="11"/>
        <v>4</v>
      </c>
      <c r="V40" s="484">
        <v>0.5</v>
      </c>
      <c r="W40" s="484"/>
      <c r="X40" s="484">
        <v>2</v>
      </c>
      <c r="Y40" s="484"/>
      <c r="Z40" s="484">
        <v>1</v>
      </c>
      <c r="AA40" s="484"/>
      <c r="AB40" s="484"/>
      <c r="AC40" s="173">
        <f t="shared" si="12"/>
        <v>12</v>
      </c>
      <c r="AD40" s="511">
        <v>2.5</v>
      </c>
      <c r="AE40" s="512"/>
      <c r="AF40" s="512"/>
      <c r="AG40" s="512"/>
      <c r="AH40" s="512"/>
      <c r="AI40" s="512"/>
      <c r="AJ40" s="512"/>
      <c r="AK40" s="173">
        <f t="shared" si="13"/>
        <v>5</v>
      </c>
      <c r="AL40" s="97"/>
      <c r="AM40" s="97"/>
      <c r="AN40" s="97"/>
      <c r="AO40" s="97"/>
      <c r="AP40" s="97"/>
      <c r="AQ40" s="97"/>
      <c r="AR40" s="97"/>
      <c r="AS40" s="173">
        <f t="shared" si="14"/>
        <v>0</v>
      </c>
      <c r="AT40" s="97"/>
      <c r="AU40" s="97"/>
      <c r="AV40" s="97"/>
      <c r="AW40" s="97"/>
      <c r="AX40" s="97"/>
      <c r="AY40" s="97"/>
      <c r="AZ40" s="97"/>
      <c r="BA40" s="61">
        <f t="shared" si="5"/>
        <v>0</v>
      </c>
      <c r="BB40" s="97"/>
      <c r="BC40" s="97"/>
      <c r="BD40" s="97"/>
      <c r="BE40" s="97"/>
      <c r="BF40" s="97"/>
      <c r="BG40" s="97"/>
      <c r="BH40" s="97"/>
      <c r="BI40" s="61">
        <f t="shared" si="6"/>
        <v>0</v>
      </c>
      <c r="BJ40" s="62">
        <f t="shared" si="9"/>
        <v>25</v>
      </c>
    </row>
    <row r="41" spans="1:62" ht="16" thickBot="1">
      <c r="A41" s="57">
        <v>3</v>
      </c>
      <c r="B41" s="422" t="s">
        <v>437</v>
      </c>
      <c r="C41" s="391" t="s">
        <v>438</v>
      </c>
      <c r="D41" s="427">
        <v>28</v>
      </c>
      <c r="E41" s="426" t="s">
        <v>112</v>
      </c>
      <c r="F41" s="427">
        <v>5</v>
      </c>
      <c r="G41" s="427"/>
      <c r="H41" s="427"/>
      <c r="I41" s="427"/>
      <c r="J41" s="427">
        <v>1</v>
      </c>
      <c r="K41" s="427"/>
      <c r="L41" s="427"/>
      <c r="M41" s="173">
        <f t="shared" si="10"/>
        <v>15</v>
      </c>
      <c r="N41" s="426">
        <v>4.5</v>
      </c>
      <c r="O41" s="427">
        <v>1</v>
      </c>
      <c r="P41" s="427"/>
      <c r="Q41" s="427"/>
      <c r="R41" s="427"/>
      <c r="S41" s="427"/>
      <c r="T41" s="427"/>
      <c r="U41" s="173">
        <f t="shared" si="11"/>
        <v>14</v>
      </c>
      <c r="V41" s="484">
        <v>2.5</v>
      </c>
      <c r="W41" s="484"/>
      <c r="X41" s="484"/>
      <c r="Y41" s="484"/>
      <c r="Z41" s="484"/>
      <c r="AA41" s="484"/>
      <c r="AB41" s="484"/>
      <c r="AC41" s="173">
        <f t="shared" si="12"/>
        <v>5</v>
      </c>
      <c r="AD41" s="511">
        <v>0</v>
      </c>
      <c r="AE41" s="512"/>
      <c r="AF41" s="512"/>
      <c r="AG41" s="512"/>
      <c r="AH41" s="512"/>
      <c r="AI41" s="512"/>
      <c r="AJ41" s="512"/>
      <c r="AK41" s="173">
        <f t="shared" si="13"/>
        <v>0</v>
      </c>
      <c r="AL41" s="97"/>
      <c r="AM41" s="97"/>
      <c r="AN41" s="97"/>
      <c r="AO41" s="97"/>
      <c r="AP41" s="97"/>
      <c r="AQ41" s="97"/>
      <c r="AR41" s="97"/>
      <c r="AS41" s="173">
        <f t="shared" si="14"/>
        <v>0</v>
      </c>
      <c r="AT41" s="97"/>
      <c r="AU41" s="97"/>
      <c r="AV41" s="97"/>
      <c r="AW41" s="97"/>
      <c r="AX41" s="97"/>
      <c r="AY41" s="97"/>
      <c r="AZ41" s="97"/>
      <c r="BA41" s="61">
        <f t="shared" si="5"/>
        <v>0</v>
      </c>
      <c r="BB41" s="97"/>
      <c r="BC41" s="97"/>
      <c r="BD41" s="97"/>
      <c r="BE41" s="97"/>
      <c r="BF41" s="97"/>
      <c r="BG41" s="97"/>
      <c r="BH41" s="97"/>
      <c r="BI41" s="61">
        <f t="shared" si="6"/>
        <v>0</v>
      </c>
      <c r="BJ41" s="62">
        <f t="shared" si="9"/>
        <v>34</v>
      </c>
    </row>
    <row r="42" spans="1:62" ht="16" thickBot="1">
      <c r="A42" s="57">
        <v>3</v>
      </c>
      <c r="B42" s="422" t="s">
        <v>439</v>
      </c>
      <c r="C42" s="391" t="s">
        <v>440</v>
      </c>
      <c r="D42" s="427">
        <v>94</v>
      </c>
      <c r="E42" s="426" t="s">
        <v>112</v>
      </c>
      <c r="F42" s="427">
        <v>0.5</v>
      </c>
      <c r="G42" s="427"/>
      <c r="H42" s="427"/>
      <c r="I42" s="427"/>
      <c r="J42" s="427"/>
      <c r="K42" s="427"/>
      <c r="L42" s="427"/>
      <c r="M42" s="173">
        <f t="shared" si="10"/>
        <v>1</v>
      </c>
      <c r="N42" s="426">
        <v>2.5</v>
      </c>
      <c r="O42" s="427">
        <v>0.5</v>
      </c>
      <c r="P42" s="427"/>
      <c r="Q42" s="427"/>
      <c r="R42" s="427"/>
      <c r="S42" s="427"/>
      <c r="T42" s="427"/>
      <c r="U42" s="173">
        <f t="shared" si="11"/>
        <v>7.5</v>
      </c>
      <c r="V42" s="484">
        <v>1.5</v>
      </c>
      <c r="W42" s="484"/>
      <c r="X42" s="484"/>
      <c r="Y42" s="484"/>
      <c r="Z42" s="484"/>
      <c r="AA42" s="484">
        <v>1</v>
      </c>
      <c r="AB42" s="484"/>
      <c r="AC42" s="173">
        <f t="shared" si="12"/>
        <v>8</v>
      </c>
      <c r="AD42" s="511">
        <v>1.5</v>
      </c>
      <c r="AE42" s="512"/>
      <c r="AF42" s="512"/>
      <c r="AG42" s="512"/>
      <c r="AH42" s="512"/>
      <c r="AI42" s="512"/>
      <c r="AJ42" s="512"/>
      <c r="AK42" s="173">
        <f t="shared" si="13"/>
        <v>3</v>
      </c>
      <c r="AL42" s="97"/>
      <c r="AM42" s="97"/>
      <c r="AN42" s="97"/>
      <c r="AO42" s="97"/>
      <c r="AP42" s="97"/>
      <c r="AQ42" s="97"/>
      <c r="AR42" s="97"/>
      <c r="AS42" s="173">
        <f t="shared" si="14"/>
        <v>0</v>
      </c>
      <c r="AT42" s="97"/>
      <c r="AU42" s="97"/>
      <c r="AV42" s="97"/>
      <c r="AW42" s="97"/>
      <c r="AX42" s="97"/>
      <c r="AY42" s="97"/>
      <c r="AZ42" s="97"/>
      <c r="BA42" s="61">
        <f t="shared" si="5"/>
        <v>0</v>
      </c>
      <c r="BB42" s="97"/>
      <c r="BC42" s="97"/>
      <c r="BD42" s="97"/>
      <c r="BE42" s="97"/>
      <c r="BF42" s="97"/>
      <c r="BG42" s="97"/>
      <c r="BH42" s="97"/>
      <c r="BI42" s="61">
        <f t="shared" si="6"/>
        <v>0</v>
      </c>
      <c r="BJ42" s="62">
        <f t="shared" si="9"/>
        <v>19.5</v>
      </c>
    </row>
    <row r="43" spans="1:62" ht="16" thickBot="1">
      <c r="A43" s="57">
        <v>3</v>
      </c>
      <c r="B43" s="422" t="s">
        <v>441</v>
      </c>
      <c r="C43" s="391" t="s">
        <v>412</v>
      </c>
      <c r="D43" s="427">
        <v>27</v>
      </c>
      <c r="E43" s="426" t="s">
        <v>112</v>
      </c>
      <c r="F43" s="427">
        <v>1</v>
      </c>
      <c r="G43" s="427"/>
      <c r="H43" s="427"/>
      <c r="I43" s="427"/>
      <c r="J43" s="427"/>
      <c r="K43" s="427"/>
      <c r="L43" s="427"/>
      <c r="M43" s="173">
        <f t="shared" si="10"/>
        <v>2</v>
      </c>
      <c r="N43" s="426">
        <v>2</v>
      </c>
      <c r="O43" s="427"/>
      <c r="P43" s="427"/>
      <c r="Q43" s="427"/>
      <c r="R43" s="427"/>
      <c r="S43" s="427"/>
      <c r="T43" s="427"/>
      <c r="U43" s="173">
        <f t="shared" si="11"/>
        <v>4</v>
      </c>
      <c r="V43" s="484">
        <v>3.5</v>
      </c>
      <c r="W43" s="484"/>
      <c r="X43" s="484"/>
      <c r="Y43" s="484"/>
      <c r="Z43" s="484"/>
      <c r="AA43" s="484"/>
      <c r="AB43" s="484"/>
      <c r="AC43" s="173">
        <f t="shared" si="12"/>
        <v>7</v>
      </c>
      <c r="AD43" s="511">
        <v>3.5</v>
      </c>
      <c r="AE43" s="512"/>
      <c r="AF43" s="512"/>
      <c r="AG43" s="512"/>
      <c r="AH43" s="512"/>
      <c r="AI43" s="512"/>
      <c r="AJ43" s="512"/>
      <c r="AK43" s="173">
        <f t="shared" si="13"/>
        <v>7</v>
      </c>
      <c r="AL43" s="97"/>
      <c r="AM43" s="97"/>
      <c r="AN43" s="97"/>
      <c r="AO43" s="97"/>
      <c r="AP43" s="97"/>
      <c r="AQ43" s="97"/>
      <c r="AR43" s="97"/>
      <c r="AS43" s="173">
        <f t="shared" si="14"/>
        <v>0</v>
      </c>
      <c r="AT43" s="97"/>
      <c r="AU43" s="97"/>
      <c r="AV43" s="97"/>
      <c r="AW43" s="97"/>
      <c r="AX43" s="97"/>
      <c r="AY43" s="97"/>
      <c r="AZ43" s="97"/>
      <c r="BA43" s="61">
        <f t="shared" si="5"/>
        <v>0</v>
      </c>
      <c r="BB43" s="97"/>
      <c r="BC43" s="97"/>
      <c r="BD43" s="97"/>
      <c r="BE43" s="97"/>
      <c r="BF43" s="97"/>
      <c r="BG43" s="97"/>
      <c r="BH43" s="97"/>
      <c r="BI43" s="61">
        <f t="shared" si="6"/>
        <v>0</v>
      </c>
      <c r="BJ43" s="62">
        <f t="shared" si="9"/>
        <v>20</v>
      </c>
    </row>
    <row r="44" spans="1:62" ht="16" thickBot="1">
      <c r="A44" s="57">
        <v>3</v>
      </c>
      <c r="B44" s="422" t="s">
        <v>442</v>
      </c>
      <c r="C44" s="391" t="s">
        <v>443</v>
      </c>
      <c r="D44" s="427">
        <v>15</v>
      </c>
      <c r="E44" s="426" t="s">
        <v>112</v>
      </c>
      <c r="F44" s="427">
        <v>1</v>
      </c>
      <c r="G44" s="427"/>
      <c r="H44" s="427"/>
      <c r="I44" s="427"/>
      <c r="J44" s="427"/>
      <c r="K44" s="427"/>
      <c r="L44" s="427"/>
      <c r="M44" s="173">
        <f t="shared" si="10"/>
        <v>2</v>
      </c>
      <c r="N44" s="426">
        <v>0</v>
      </c>
      <c r="O44" s="427"/>
      <c r="P44" s="427"/>
      <c r="Q44" s="427"/>
      <c r="R44" s="427"/>
      <c r="S44" s="427"/>
      <c r="T44" s="427"/>
      <c r="U44" s="173">
        <f t="shared" si="11"/>
        <v>0</v>
      </c>
      <c r="V44" s="484">
        <v>2</v>
      </c>
      <c r="W44" s="484"/>
      <c r="X44" s="484"/>
      <c r="Y44" s="484"/>
      <c r="Z44" s="484"/>
      <c r="AA44" s="484"/>
      <c r="AB44" s="484"/>
      <c r="AC44" s="173">
        <f t="shared" si="12"/>
        <v>4</v>
      </c>
      <c r="AD44" s="511">
        <v>0.5</v>
      </c>
      <c r="AE44" s="512"/>
      <c r="AF44" s="512">
        <v>1</v>
      </c>
      <c r="AG44" s="512"/>
      <c r="AH44" s="512"/>
      <c r="AI44" s="512"/>
      <c r="AJ44" s="512"/>
      <c r="AK44" s="173">
        <f t="shared" si="13"/>
        <v>4</v>
      </c>
      <c r="AL44" s="97"/>
      <c r="AM44" s="97"/>
      <c r="AN44" s="97"/>
      <c r="AO44" s="97"/>
      <c r="AP44" s="97"/>
      <c r="AQ44" s="97"/>
      <c r="AR44" s="97"/>
      <c r="AS44" s="173">
        <f t="shared" si="14"/>
        <v>0</v>
      </c>
      <c r="AT44" s="97"/>
      <c r="AU44" s="97"/>
      <c r="AV44" s="97"/>
      <c r="AW44" s="97"/>
      <c r="AX44" s="97"/>
      <c r="AY44" s="97"/>
      <c r="AZ44" s="97"/>
      <c r="BA44" s="61">
        <f t="shared" si="5"/>
        <v>0</v>
      </c>
      <c r="BB44" s="97"/>
      <c r="BC44" s="97"/>
      <c r="BD44" s="97"/>
      <c r="BE44" s="97"/>
      <c r="BF44" s="97"/>
      <c r="BG44" s="97"/>
      <c r="BH44" s="97"/>
      <c r="BI44" s="61">
        <f t="shared" si="6"/>
        <v>0</v>
      </c>
      <c r="BJ44" s="62">
        <f t="shared" si="9"/>
        <v>10</v>
      </c>
    </row>
    <row r="45" spans="1:62" ht="16" thickBot="1">
      <c r="A45" s="57">
        <v>3</v>
      </c>
      <c r="B45" s="422" t="s">
        <v>444</v>
      </c>
      <c r="C45" s="391" t="s">
        <v>322</v>
      </c>
      <c r="D45" s="427">
        <v>30</v>
      </c>
      <c r="E45" s="426" t="s">
        <v>112</v>
      </c>
      <c r="F45" s="427">
        <v>1</v>
      </c>
      <c r="G45" s="427"/>
      <c r="H45" s="427"/>
      <c r="I45" s="427"/>
      <c r="J45" s="427"/>
      <c r="K45" s="427"/>
      <c r="L45" s="427"/>
      <c r="M45" s="173">
        <f t="shared" si="10"/>
        <v>2</v>
      </c>
      <c r="N45" s="426">
        <v>2.5</v>
      </c>
      <c r="O45" s="427"/>
      <c r="P45" s="427"/>
      <c r="Q45" s="427"/>
      <c r="R45" s="427"/>
      <c r="S45" s="427"/>
      <c r="T45" s="427"/>
      <c r="U45" s="173">
        <f t="shared" si="11"/>
        <v>5</v>
      </c>
      <c r="V45" s="484">
        <v>1.5</v>
      </c>
      <c r="W45" s="484"/>
      <c r="X45" s="484"/>
      <c r="Y45" s="484"/>
      <c r="Z45" s="484"/>
      <c r="AA45" s="484"/>
      <c r="AB45" s="484"/>
      <c r="AC45" s="173">
        <f t="shared" si="12"/>
        <v>3</v>
      </c>
      <c r="AD45" s="511">
        <v>0.5</v>
      </c>
      <c r="AE45" s="512"/>
      <c r="AF45" s="512"/>
      <c r="AG45" s="512"/>
      <c r="AH45" s="512"/>
      <c r="AI45" s="512"/>
      <c r="AJ45" s="512"/>
      <c r="AK45" s="173">
        <f t="shared" si="13"/>
        <v>1</v>
      </c>
      <c r="AL45" s="97"/>
      <c r="AM45" s="97"/>
      <c r="AN45" s="97"/>
      <c r="AO45" s="97"/>
      <c r="AP45" s="97"/>
      <c r="AQ45" s="97"/>
      <c r="AR45" s="97"/>
      <c r="AS45" s="173">
        <f t="shared" si="14"/>
        <v>0</v>
      </c>
      <c r="AT45" s="97"/>
      <c r="AU45" s="97"/>
      <c r="AV45" s="97"/>
      <c r="AW45" s="97"/>
      <c r="AX45" s="97"/>
      <c r="AY45" s="97"/>
      <c r="AZ45" s="97"/>
      <c r="BA45" s="61">
        <f t="shared" si="5"/>
        <v>0</v>
      </c>
      <c r="BB45" s="97"/>
      <c r="BC45" s="97"/>
      <c r="BD45" s="97"/>
      <c r="BE45" s="97"/>
      <c r="BF45" s="97"/>
      <c r="BG45" s="97"/>
      <c r="BH45" s="97"/>
      <c r="BI45" s="61">
        <f t="shared" si="6"/>
        <v>0</v>
      </c>
      <c r="BJ45" s="62">
        <f t="shared" si="9"/>
        <v>11</v>
      </c>
    </row>
    <row r="46" spans="1:62" ht="16" thickBot="1">
      <c r="A46" s="57">
        <v>3</v>
      </c>
      <c r="B46" s="422" t="s">
        <v>445</v>
      </c>
      <c r="C46" s="391" t="s">
        <v>235</v>
      </c>
      <c r="D46" s="427">
        <v>25</v>
      </c>
      <c r="E46" s="426" t="s">
        <v>112</v>
      </c>
      <c r="F46" s="427">
        <v>1.5</v>
      </c>
      <c r="G46" s="427"/>
      <c r="H46" s="427"/>
      <c r="I46" s="427"/>
      <c r="J46" s="427"/>
      <c r="K46" s="427"/>
      <c r="L46" s="427"/>
      <c r="M46" s="173">
        <f t="shared" si="10"/>
        <v>3</v>
      </c>
      <c r="N46" s="426">
        <v>2</v>
      </c>
      <c r="O46" s="427"/>
      <c r="P46" s="427"/>
      <c r="Q46" s="427"/>
      <c r="R46" s="427">
        <v>1</v>
      </c>
      <c r="S46" s="427"/>
      <c r="T46" s="427"/>
      <c r="U46" s="173">
        <f t="shared" si="11"/>
        <v>9</v>
      </c>
      <c r="V46" s="484">
        <v>4</v>
      </c>
      <c r="W46" s="484"/>
      <c r="X46" s="484"/>
      <c r="Y46" s="484"/>
      <c r="Z46" s="484"/>
      <c r="AA46" s="484"/>
      <c r="AB46" s="484"/>
      <c r="AC46" s="173">
        <f t="shared" si="12"/>
        <v>8</v>
      </c>
      <c r="AD46" s="511">
        <v>5</v>
      </c>
      <c r="AE46" s="512"/>
      <c r="AF46" s="512"/>
      <c r="AG46" s="512">
        <v>1</v>
      </c>
      <c r="AH46" s="512"/>
      <c r="AI46" s="512"/>
      <c r="AJ46" s="512"/>
      <c r="AK46" s="173">
        <f t="shared" si="13"/>
        <v>15</v>
      </c>
      <c r="AL46" s="97"/>
      <c r="AM46" s="97"/>
      <c r="AN46" s="97"/>
      <c r="AO46" s="97"/>
      <c r="AP46" s="97"/>
      <c r="AQ46" s="97"/>
      <c r="AR46" s="97"/>
      <c r="AS46" s="173">
        <f t="shared" si="14"/>
        <v>0</v>
      </c>
      <c r="AT46" s="97"/>
      <c r="AU46" s="97"/>
      <c r="AV46" s="97"/>
      <c r="AW46" s="97"/>
      <c r="AX46" s="97"/>
      <c r="AY46" s="97"/>
      <c r="AZ46" s="97"/>
      <c r="BA46" s="61">
        <f t="shared" si="5"/>
        <v>0</v>
      </c>
      <c r="BB46" s="97"/>
      <c r="BC46" s="97"/>
      <c r="BD46" s="97"/>
      <c r="BE46" s="97"/>
      <c r="BF46" s="97"/>
      <c r="BG46" s="97"/>
      <c r="BH46" s="97"/>
      <c r="BI46" s="61">
        <f t="shared" si="6"/>
        <v>0</v>
      </c>
      <c r="BJ46" s="62">
        <f t="shared" si="9"/>
        <v>35</v>
      </c>
    </row>
    <row r="47" spans="1:62" ht="16" thickBot="1">
      <c r="A47" s="57">
        <v>3</v>
      </c>
      <c r="B47" s="422" t="s">
        <v>446</v>
      </c>
      <c r="C47" s="391" t="s">
        <v>247</v>
      </c>
      <c r="D47" s="427">
        <v>71</v>
      </c>
      <c r="E47" s="426" t="s">
        <v>112</v>
      </c>
      <c r="F47" s="427">
        <v>0.5</v>
      </c>
      <c r="G47" s="427"/>
      <c r="H47" s="427"/>
      <c r="I47" s="427"/>
      <c r="J47" s="427"/>
      <c r="K47" s="427"/>
      <c r="L47" s="427"/>
      <c r="M47" s="173">
        <f t="shared" si="10"/>
        <v>1</v>
      </c>
      <c r="N47" s="426">
        <v>1</v>
      </c>
      <c r="O47" s="427"/>
      <c r="P47" s="427"/>
      <c r="Q47" s="427"/>
      <c r="R47" s="427"/>
      <c r="S47" s="427"/>
      <c r="T47" s="427"/>
      <c r="U47" s="173">
        <f t="shared" si="11"/>
        <v>2</v>
      </c>
      <c r="V47" s="484">
        <v>1.5</v>
      </c>
      <c r="W47" s="484"/>
      <c r="X47" s="484"/>
      <c r="Y47" s="484"/>
      <c r="Z47" s="484"/>
      <c r="AA47" s="484"/>
      <c r="AB47" s="484"/>
      <c r="AC47" s="173">
        <f t="shared" si="12"/>
        <v>3</v>
      </c>
      <c r="AD47" s="511">
        <v>0.5</v>
      </c>
      <c r="AE47" s="512"/>
      <c r="AF47" s="512"/>
      <c r="AG47" s="512"/>
      <c r="AH47" s="512"/>
      <c r="AI47" s="512"/>
      <c r="AJ47" s="512"/>
      <c r="AK47" s="173">
        <f t="shared" si="13"/>
        <v>1</v>
      </c>
      <c r="AL47" s="97"/>
      <c r="AM47" s="97"/>
      <c r="AN47" s="97"/>
      <c r="AO47" s="97"/>
      <c r="AP47" s="97"/>
      <c r="AQ47" s="97"/>
      <c r="AR47" s="97"/>
      <c r="AS47" s="173">
        <f t="shared" si="14"/>
        <v>0</v>
      </c>
      <c r="AT47" s="97"/>
      <c r="AU47" s="97"/>
      <c r="AV47" s="97"/>
      <c r="AW47" s="97"/>
      <c r="AX47" s="97"/>
      <c r="AY47" s="97"/>
      <c r="AZ47" s="97"/>
      <c r="BA47" s="61">
        <f t="shared" si="5"/>
        <v>0</v>
      </c>
      <c r="BB47" s="97"/>
      <c r="BC47" s="97"/>
      <c r="BD47" s="97"/>
      <c r="BE47" s="97"/>
      <c r="BF47" s="97"/>
      <c r="BG47" s="97"/>
      <c r="BH47" s="97"/>
      <c r="BI47" s="61">
        <f t="shared" si="6"/>
        <v>0</v>
      </c>
      <c r="BJ47" s="62">
        <f t="shared" si="9"/>
        <v>7</v>
      </c>
    </row>
    <row r="48" spans="1:62" ht="16" thickBot="1">
      <c r="A48" s="57">
        <v>3</v>
      </c>
      <c r="B48" s="422" t="s">
        <v>447</v>
      </c>
      <c r="C48" s="391" t="s">
        <v>343</v>
      </c>
      <c r="D48" s="427">
        <v>37</v>
      </c>
      <c r="E48" s="426" t="s">
        <v>112</v>
      </c>
      <c r="F48" s="427">
        <v>0</v>
      </c>
      <c r="G48" s="427"/>
      <c r="H48" s="427"/>
      <c r="I48" s="427">
        <v>1</v>
      </c>
      <c r="J48" s="427"/>
      <c r="K48" s="427"/>
      <c r="L48" s="427"/>
      <c r="M48" s="173">
        <f t="shared" si="10"/>
        <v>5</v>
      </c>
      <c r="N48" s="426">
        <v>1.5</v>
      </c>
      <c r="O48" s="427"/>
      <c r="P48" s="427"/>
      <c r="Q48" s="427"/>
      <c r="R48" s="427"/>
      <c r="S48" s="427"/>
      <c r="T48" s="427"/>
      <c r="U48" s="173">
        <f t="shared" si="11"/>
        <v>3</v>
      </c>
      <c r="V48" s="484">
        <v>2</v>
      </c>
      <c r="W48" s="484"/>
      <c r="X48" s="484"/>
      <c r="Y48" s="484"/>
      <c r="Z48" s="484"/>
      <c r="AA48" s="484"/>
      <c r="AB48" s="484"/>
      <c r="AC48" s="173">
        <f t="shared" si="12"/>
        <v>4</v>
      </c>
      <c r="AD48" s="511">
        <v>3</v>
      </c>
      <c r="AE48" s="512"/>
      <c r="AF48" s="512"/>
      <c r="AG48" s="512"/>
      <c r="AH48" s="512"/>
      <c r="AI48" s="512"/>
      <c r="AJ48" s="512"/>
      <c r="AK48" s="173">
        <f t="shared" si="13"/>
        <v>6</v>
      </c>
      <c r="AL48" s="97"/>
      <c r="AM48" s="97"/>
      <c r="AN48" s="97"/>
      <c r="AO48" s="97"/>
      <c r="AP48" s="97"/>
      <c r="AQ48" s="97"/>
      <c r="AR48" s="97"/>
      <c r="AS48" s="173">
        <f t="shared" si="14"/>
        <v>0</v>
      </c>
      <c r="AT48" s="97"/>
      <c r="AU48" s="97"/>
      <c r="AV48" s="97"/>
      <c r="AW48" s="97"/>
      <c r="AX48" s="97"/>
      <c r="AY48" s="97"/>
      <c r="AZ48" s="97"/>
      <c r="BA48" s="61">
        <f t="shared" si="5"/>
        <v>0</v>
      </c>
      <c r="BB48" s="97"/>
      <c r="BC48" s="97"/>
      <c r="BD48" s="97"/>
      <c r="BE48" s="97"/>
      <c r="BF48" s="97"/>
      <c r="BG48" s="97"/>
      <c r="BH48" s="97"/>
      <c r="BI48" s="61">
        <f t="shared" si="6"/>
        <v>0</v>
      </c>
      <c r="BJ48" s="62">
        <f t="shared" si="9"/>
        <v>18</v>
      </c>
    </row>
    <row r="49" spans="1:69" ht="16" thickBot="1">
      <c r="A49" s="57">
        <v>3</v>
      </c>
      <c r="B49" s="422" t="s">
        <v>700</v>
      </c>
      <c r="C49" s="391" t="s">
        <v>217</v>
      </c>
      <c r="D49" s="427">
        <v>91</v>
      </c>
      <c r="E49" s="426" t="s">
        <v>112</v>
      </c>
      <c r="F49" s="427"/>
      <c r="G49" s="427"/>
      <c r="H49" s="427"/>
      <c r="I49" s="427"/>
      <c r="J49" s="427"/>
      <c r="K49" s="427"/>
      <c r="L49" s="427"/>
      <c r="M49" s="173">
        <f t="shared" si="10"/>
        <v>0</v>
      </c>
      <c r="N49" s="426">
        <v>1.5</v>
      </c>
      <c r="O49" s="427"/>
      <c r="P49" s="427"/>
      <c r="Q49" s="427"/>
      <c r="R49" s="427"/>
      <c r="S49" s="427"/>
      <c r="T49" s="427"/>
      <c r="U49" s="173">
        <f t="shared" si="11"/>
        <v>3</v>
      </c>
      <c r="V49" s="484">
        <v>0.5</v>
      </c>
      <c r="W49" s="484"/>
      <c r="X49" s="484"/>
      <c r="Y49" s="484"/>
      <c r="Z49" s="484"/>
      <c r="AA49" s="484"/>
      <c r="AB49" s="484"/>
      <c r="AC49" s="173">
        <f t="shared" si="12"/>
        <v>1</v>
      </c>
      <c r="AD49" s="511">
        <v>1</v>
      </c>
      <c r="AE49" s="512"/>
      <c r="AF49" s="512"/>
      <c r="AG49" s="512"/>
      <c r="AH49" s="512"/>
      <c r="AI49" s="512"/>
      <c r="AJ49" s="512"/>
      <c r="AK49" s="173">
        <f t="shared" si="13"/>
        <v>2</v>
      </c>
      <c r="AL49" s="97"/>
      <c r="AM49" s="97"/>
      <c r="AN49" s="97"/>
      <c r="AO49" s="97"/>
      <c r="AP49" s="97"/>
      <c r="AQ49" s="97"/>
      <c r="AR49" s="97"/>
      <c r="AS49" s="173">
        <f t="shared" si="14"/>
        <v>0</v>
      </c>
      <c r="AT49" s="97"/>
      <c r="AU49" s="97"/>
      <c r="AV49" s="97"/>
      <c r="AW49" s="97"/>
      <c r="AX49" s="97"/>
      <c r="AY49" s="97"/>
      <c r="AZ49" s="97"/>
      <c r="BA49" s="61">
        <f t="shared" si="5"/>
        <v>0</v>
      </c>
      <c r="BB49" s="97"/>
      <c r="BC49" s="97"/>
      <c r="BD49" s="97"/>
      <c r="BE49" s="97"/>
      <c r="BF49" s="97"/>
      <c r="BG49" s="97"/>
      <c r="BH49" s="97"/>
      <c r="BI49" s="61">
        <f t="shared" si="6"/>
        <v>0</v>
      </c>
      <c r="BJ49" s="62">
        <f t="shared" si="9"/>
        <v>6</v>
      </c>
    </row>
    <row r="50" spans="1:69" ht="16" thickBot="1">
      <c r="A50" s="57">
        <v>3</v>
      </c>
      <c r="B50" s="422" t="s">
        <v>702</v>
      </c>
      <c r="C50" s="391" t="s">
        <v>701</v>
      </c>
      <c r="D50" s="427">
        <v>20</v>
      </c>
      <c r="E50" s="426" t="s">
        <v>112</v>
      </c>
      <c r="F50" s="427"/>
      <c r="G50" s="427"/>
      <c r="H50" s="427"/>
      <c r="I50" s="427"/>
      <c r="J50" s="427"/>
      <c r="K50" s="427"/>
      <c r="L50" s="427"/>
      <c r="M50" s="173">
        <f t="shared" si="10"/>
        <v>0</v>
      </c>
      <c r="N50" s="426">
        <v>0</v>
      </c>
      <c r="O50" s="427"/>
      <c r="P50" s="427">
        <v>1</v>
      </c>
      <c r="Q50" s="427"/>
      <c r="R50" s="427"/>
      <c r="S50" s="427"/>
      <c r="T50" s="427"/>
      <c r="U50" s="173">
        <f t="shared" si="11"/>
        <v>3</v>
      </c>
      <c r="V50" s="484">
        <v>0</v>
      </c>
      <c r="W50" s="484"/>
      <c r="X50" s="484"/>
      <c r="Y50" s="484"/>
      <c r="Z50" s="484"/>
      <c r="AA50" s="484"/>
      <c r="AB50" s="484"/>
      <c r="AC50" s="173">
        <f t="shared" si="12"/>
        <v>0</v>
      </c>
      <c r="AD50" s="511">
        <v>3</v>
      </c>
      <c r="AE50" s="512"/>
      <c r="AF50" s="512"/>
      <c r="AG50" s="512"/>
      <c r="AH50" s="512">
        <v>1</v>
      </c>
      <c r="AI50" s="512"/>
      <c r="AJ50" s="512"/>
      <c r="AK50" s="173">
        <f t="shared" si="13"/>
        <v>11</v>
      </c>
      <c r="AL50" s="97"/>
      <c r="AM50" s="97"/>
      <c r="AN50" s="97"/>
      <c r="AO50" s="97"/>
      <c r="AP50" s="97"/>
      <c r="AQ50" s="97"/>
      <c r="AR50" s="97"/>
      <c r="AS50" s="173">
        <f t="shared" si="14"/>
        <v>0</v>
      </c>
      <c r="AT50" s="97"/>
      <c r="AU50" s="97"/>
      <c r="AV50" s="97"/>
      <c r="AW50" s="97"/>
      <c r="AX50" s="97"/>
      <c r="AY50" s="97"/>
      <c r="AZ50" s="97"/>
      <c r="BA50" s="61">
        <f t="shared" si="5"/>
        <v>0</v>
      </c>
      <c r="BB50" s="97"/>
      <c r="BC50" s="97"/>
      <c r="BD50" s="97"/>
      <c r="BE50" s="97"/>
      <c r="BF50" s="97"/>
      <c r="BG50" s="97"/>
      <c r="BH50" s="97"/>
      <c r="BI50" s="61">
        <f t="shared" si="6"/>
        <v>0</v>
      </c>
      <c r="BJ50" s="62">
        <f t="shared" si="9"/>
        <v>14</v>
      </c>
    </row>
    <row r="51" spans="1:69" ht="16" thickBot="1">
      <c r="A51" s="57">
        <v>3</v>
      </c>
      <c r="B51" s="422" t="s">
        <v>703</v>
      </c>
      <c r="C51" s="391" t="s">
        <v>270</v>
      </c>
      <c r="D51" s="427">
        <v>45</v>
      </c>
      <c r="E51" s="426" t="s">
        <v>112</v>
      </c>
      <c r="F51" s="427"/>
      <c r="G51" s="427"/>
      <c r="H51" s="427"/>
      <c r="I51" s="427"/>
      <c r="J51" s="427"/>
      <c r="K51" s="427"/>
      <c r="L51" s="427"/>
      <c r="M51" s="173">
        <f t="shared" si="10"/>
        <v>0</v>
      </c>
      <c r="N51" s="426">
        <v>1</v>
      </c>
      <c r="O51" s="427"/>
      <c r="P51" s="427"/>
      <c r="Q51" s="427"/>
      <c r="R51" s="427"/>
      <c r="S51" s="427"/>
      <c r="T51" s="427"/>
      <c r="U51" s="173">
        <f t="shared" si="11"/>
        <v>2</v>
      </c>
      <c r="V51" s="484">
        <v>1.5</v>
      </c>
      <c r="W51" s="484"/>
      <c r="X51" s="484"/>
      <c r="Y51" s="484"/>
      <c r="Z51" s="484"/>
      <c r="AA51" s="484"/>
      <c r="AB51" s="484"/>
      <c r="AC51" s="173">
        <f t="shared" si="12"/>
        <v>3</v>
      </c>
      <c r="AD51" s="511">
        <v>0</v>
      </c>
      <c r="AE51" s="512"/>
      <c r="AF51" s="512"/>
      <c r="AG51" s="512"/>
      <c r="AH51" s="512"/>
      <c r="AI51" s="512"/>
      <c r="AJ51" s="512"/>
      <c r="AK51" s="173">
        <f t="shared" si="13"/>
        <v>0</v>
      </c>
      <c r="AL51" s="97"/>
      <c r="AM51" s="97"/>
      <c r="AN51" s="97"/>
      <c r="AO51" s="97"/>
      <c r="AP51" s="97"/>
      <c r="AQ51" s="97"/>
      <c r="AR51" s="97"/>
      <c r="AS51" s="173">
        <f t="shared" si="14"/>
        <v>0</v>
      </c>
      <c r="AT51" s="97"/>
      <c r="AU51" s="97"/>
      <c r="AV51" s="97"/>
      <c r="AW51" s="97"/>
      <c r="AX51" s="97"/>
      <c r="AY51" s="97"/>
      <c r="AZ51" s="97"/>
      <c r="BA51" s="61">
        <f t="shared" si="5"/>
        <v>0</v>
      </c>
      <c r="BB51" s="97"/>
      <c r="BC51" s="97"/>
      <c r="BD51" s="97"/>
      <c r="BE51" s="97"/>
      <c r="BF51" s="97"/>
      <c r="BG51" s="97"/>
      <c r="BH51" s="97"/>
      <c r="BI51" s="61">
        <f t="shared" si="6"/>
        <v>0</v>
      </c>
      <c r="BJ51" s="62">
        <f t="shared" si="9"/>
        <v>5</v>
      </c>
    </row>
    <row r="52" spans="1:69" ht="16" thickBot="1">
      <c r="A52" s="57">
        <v>3</v>
      </c>
      <c r="B52" s="422" t="s">
        <v>704</v>
      </c>
      <c r="C52" s="391" t="s">
        <v>793</v>
      </c>
      <c r="D52" s="427">
        <v>24</v>
      </c>
      <c r="E52" s="426" t="s">
        <v>112</v>
      </c>
      <c r="F52" s="427"/>
      <c r="G52" s="427"/>
      <c r="H52" s="427"/>
      <c r="I52" s="427"/>
      <c r="J52" s="427"/>
      <c r="K52" s="427"/>
      <c r="L52" s="427"/>
      <c r="M52" s="173">
        <f t="shared" si="10"/>
        <v>0</v>
      </c>
      <c r="N52" s="426">
        <v>0</v>
      </c>
      <c r="O52" s="427"/>
      <c r="P52" s="427">
        <v>1</v>
      </c>
      <c r="Q52" s="427"/>
      <c r="R52" s="427"/>
      <c r="S52" s="427"/>
      <c r="T52" s="427"/>
      <c r="U52" s="173">
        <f t="shared" si="11"/>
        <v>3</v>
      </c>
      <c r="V52" s="484">
        <v>0</v>
      </c>
      <c r="W52" s="484"/>
      <c r="X52" s="484"/>
      <c r="Y52" s="484"/>
      <c r="Z52" s="484"/>
      <c r="AA52" s="484"/>
      <c r="AB52" s="484"/>
      <c r="AC52" s="173">
        <f t="shared" si="12"/>
        <v>0</v>
      </c>
      <c r="AD52" s="511">
        <v>0.5</v>
      </c>
      <c r="AE52" s="512"/>
      <c r="AF52" s="512"/>
      <c r="AG52" s="512"/>
      <c r="AH52" s="512">
        <v>1</v>
      </c>
      <c r="AI52" s="512"/>
      <c r="AJ52" s="512"/>
      <c r="AK52" s="173">
        <f t="shared" si="13"/>
        <v>6</v>
      </c>
      <c r="AL52" s="97"/>
      <c r="AM52" s="97"/>
      <c r="AN52" s="97"/>
      <c r="AO52" s="97"/>
      <c r="AP52" s="97"/>
      <c r="AQ52" s="97"/>
      <c r="AR52" s="97"/>
      <c r="AS52" s="173">
        <f t="shared" si="14"/>
        <v>0</v>
      </c>
      <c r="AT52" s="97"/>
      <c r="AU52" s="97"/>
      <c r="AV52" s="97"/>
      <c r="AW52" s="97"/>
      <c r="AX52" s="97"/>
      <c r="AY52" s="97"/>
      <c r="AZ52" s="97"/>
      <c r="BA52" s="61">
        <f t="shared" si="5"/>
        <v>0</v>
      </c>
      <c r="BB52" s="97"/>
      <c r="BC52" s="97"/>
      <c r="BD52" s="97"/>
      <c r="BE52" s="97"/>
      <c r="BF52" s="97"/>
      <c r="BG52" s="97"/>
      <c r="BH52" s="97"/>
      <c r="BI52" s="61">
        <f t="shared" si="6"/>
        <v>0</v>
      </c>
      <c r="BJ52" s="62">
        <f t="shared" si="9"/>
        <v>9</v>
      </c>
    </row>
    <row r="53" spans="1:69" ht="16" thickBot="1">
      <c r="A53" s="57">
        <v>3</v>
      </c>
      <c r="B53" s="486" t="s">
        <v>755</v>
      </c>
      <c r="C53" s="391" t="s">
        <v>754</v>
      </c>
      <c r="D53" s="484">
        <v>21</v>
      </c>
      <c r="E53" s="483" t="s">
        <v>112</v>
      </c>
      <c r="F53" s="97"/>
      <c r="G53" s="97"/>
      <c r="H53" s="97"/>
      <c r="I53" s="97"/>
      <c r="J53" s="97"/>
      <c r="K53" s="97"/>
      <c r="L53" s="97"/>
      <c r="M53" s="173">
        <f t="shared" si="10"/>
        <v>0</v>
      </c>
      <c r="N53" s="97"/>
      <c r="O53" s="97"/>
      <c r="P53" s="97"/>
      <c r="Q53" s="97"/>
      <c r="R53" s="97"/>
      <c r="S53" s="97"/>
      <c r="T53" s="97"/>
      <c r="U53" s="173">
        <f t="shared" si="11"/>
        <v>0</v>
      </c>
      <c r="V53" s="484">
        <v>0.5</v>
      </c>
      <c r="W53" s="484"/>
      <c r="X53" s="484"/>
      <c r="Y53" s="484">
        <v>1</v>
      </c>
      <c r="Z53" s="484"/>
      <c r="AA53" s="484"/>
      <c r="AB53" s="484"/>
      <c r="AC53" s="173">
        <f t="shared" si="12"/>
        <v>6</v>
      </c>
      <c r="AD53" s="511">
        <v>0</v>
      </c>
      <c r="AE53" s="512"/>
      <c r="AF53" s="512"/>
      <c r="AG53" s="512"/>
      <c r="AH53" s="512"/>
      <c r="AI53" s="512"/>
      <c r="AJ53" s="512"/>
      <c r="AK53" s="173">
        <f t="shared" si="13"/>
        <v>0</v>
      </c>
      <c r="AL53" s="97"/>
      <c r="AM53" s="97"/>
      <c r="AN53" s="97"/>
      <c r="AO53" s="97"/>
      <c r="AP53" s="97"/>
      <c r="AQ53" s="97"/>
      <c r="AR53" s="97"/>
      <c r="AS53" s="173">
        <f t="shared" si="14"/>
        <v>0</v>
      </c>
      <c r="AT53" s="97"/>
      <c r="AU53" s="97"/>
      <c r="AV53" s="97"/>
      <c r="AW53" s="97"/>
      <c r="AX53" s="97"/>
      <c r="AY53" s="97"/>
      <c r="AZ53" s="97"/>
      <c r="BA53" s="61">
        <f t="shared" si="5"/>
        <v>0</v>
      </c>
      <c r="BB53" s="97"/>
      <c r="BC53" s="97"/>
      <c r="BD53" s="97"/>
      <c r="BE53" s="97"/>
      <c r="BF53" s="97"/>
      <c r="BG53" s="97"/>
      <c r="BH53" s="97"/>
      <c r="BI53" s="61">
        <f t="shared" si="6"/>
        <v>0</v>
      </c>
      <c r="BJ53" s="62">
        <f t="shared" si="9"/>
        <v>6</v>
      </c>
    </row>
    <row r="54" spans="1:69" ht="16" thickBot="1">
      <c r="A54" s="57">
        <v>3</v>
      </c>
      <c r="B54" s="486" t="s">
        <v>757</v>
      </c>
      <c r="C54" s="391" t="s">
        <v>756</v>
      </c>
      <c r="D54" s="484">
        <v>35</v>
      </c>
      <c r="E54" s="483" t="s">
        <v>112</v>
      </c>
      <c r="F54" s="97"/>
      <c r="G54" s="97"/>
      <c r="H54" s="97"/>
      <c r="I54" s="97"/>
      <c r="J54" s="97"/>
      <c r="K54" s="97"/>
      <c r="L54" s="97"/>
      <c r="M54" s="173">
        <f t="shared" si="10"/>
        <v>0</v>
      </c>
      <c r="N54" s="97"/>
      <c r="O54" s="97"/>
      <c r="P54" s="97"/>
      <c r="Q54" s="97"/>
      <c r="R54" s="97"/>
      <c r="S54" s="97"/>
      <c r="T54" s="97"/>
      <c r="U54" s="173">
        <f t="shared" si="11"/>
        <v>0</v>
      </c>
      <c r="V54" s="484">
        <v>1</v>
      </c>
      <c r="W54" s="484"/>
      <c r="X54" s="484"/>
      <c r="Y54" s="484"/>
      <c r="Z54" s="484"/>
      <c r="AA54" s="484"/>
      <c r="AB54" s="484"/>
      <c r="AC54" s="173">
        <f t="shared" si="12"/>
        <v>2</v>
      </c>
      <c r="AD54" s="511">
        <v>0.5</v>
      </c>
      <c r="AE54" s="512"/>
      <c r="AF54" s="512"/>
      <c r="AG54" s="512"/>
      <c r="AH54" s="512">
        <v>2</v>
      </c>
      <c r="AI54" s="512"/>
      <c r="AJ54" s="512"/>
      <c r="AK54" s="173">
        <f t="shared" si="13"/>
        <v>11</v>
      </c>
      <c r="AL54" s="97"/>
      <c r="AM54" s="97"/>
      <c r="AN54" s="97"/>
      <c r="AO54" s="97"/>
      <c r="AP54" s="97"/>
      <c r="AQ54" s="97"/>
      <c r="AR54" s="97"/>
      <c r="AS54" s="173">
        <f t="shared" si="14"/>
        <v>0</v>
      </c>
      <c r="AT54" s="97"/>
      <c r="AU54" s="97"/>
      <c r="AV54" s="97"/>
      <c r="AW54" s="97"/>
      <c r="AX54" s="97"/>
      <c r="AY54" s="97"/>
      <c r="AZ54" s="97"/>
      <c r="BA54" s="61">
        <f t="shared" si="5"/>
        <v>0</v>
      </c>
      <c r="BB54" s="97"/>
      <c r="BC54" s="97"/>
      <c r="BD54" s="97"/>
      <c r="BE54" s="97"/>
      <c r="BF54" s="97"/>
      <c r="BG54" s="97"/>
      <c r="BH54" s="97"/>
      <c r="BI54" s="61">
        <f t="shared" si="6"/>
        <v>0</v>
      </c>
      <c r="BJ54" s="62">
        <f t="shared" si="9"/>
        <v>13</v>
      </c>
    </row>
    <row r="55" spans="1:69" ht="16" thickBot="1">
      <c r="A55" s="57">
        <v>3</v>
      </c>
      <c r="B55" s="486" t="s">
        <v>759</v>
      </c>
      <c r="C55" s="391" t="s">
        <v>758</v>
      </c>
      <c r="D55" s="484">
        <v>74</v>
      </c>
      <c r="E55" s="483" t="s">
        <v>112</v>
      </c>
      <c r="F55" s="97"/>
      <c r="G55" s="97"/>
      <c r="H55" s="97"/>
      <c r="I55" s="97"/>
      <c r="J55" s="97"/>
      <c r="K55" s="97"/>
      <c r="L55" s="97"/>
      <c r="M55" s="173">
        <f t="shared" si="10"/>
        <v>0</v>
      </c>
      <c r="N55" s="97"/>
      <c r="O55" s="97"/>
      <c r="P55" s="97"/>
      <c r="Q55" s="97"/>
      <c r="R55" s="97"/>
      <c r="S55" s="97"/>
      <c r="T55" s="97"/>
      <c r="U55" s="173">
        <f t="shared" si="11"/>
        <v>0</v>
      </c>
      <c r="V55" s="484">
        <v>1</v>
      </c>
      <c r="W55" s="484"/>
      <c r="X55" s="484"/>
      <c r="Y55" s="484"/>
      <c r="Z55" s="484"/>
      <c r="AA55" s="484"/>
      <c r="AB55" s="484"/>
      <c r="AC55" s="173">
        <f t="shared" si="12"/>
        <v>2</v>
      </c>
      <c r="AD55" s="511">
        <v>0.5</v>
      </c>
      <c r="AE55" s="512"/>
      <c r="AF55" s="512"/>
      <c r="AG55" s="512"/>
      <c r="AH55" s="512"/>
      <c r="AI55" s="512"/>
      <c r="AJ55" s="512"/>
      <c r="AK55" s="173">
        <f t="shared" si="13"/>
        <v>1</v>
      </c>
      <c r="AL55" s="97"/>
      <c r="AM55" s="97"/>
      <c r="AN55" s="97"/>
      <c r="AO55" s="97"/>
      <c r="AP55" s="97"/>
      <c r="AQ55" s="97"/>
      <c r="AR55" s="97"/>
      <c r="AS55" s="173">
        <f t="shared" si="14"/>
        <v>0</v>
      </c>
      <c r="AT55" s="97"/>
      <c r="AU55" s="97"/>
      <c r="AV55" s="97"/>
      <c r="AW55" s="97"/>
      <c r="AX55" s="97"/>
      <c r="AY55" s="97"/>
      <c r="AZ55" s="97"/>
      <c r="BA55" s="61">
        <f t="shared" si="5"/>
        <v>0</v>
      </c>
      <c r="BB55" s="97"/>
      <c r="BC55" s="97"/>
      <c r="BD55" s="97"/>
      <c r="BE55" s="97"/>
      <c r="BF55" s="97"/>
      <c r="BG55" s="97"/>
      <c r="BH55" s="97"/>
      <c r="BI55" s="61">
        <f t="shared" si="6"/>
        <v>0</v>
      </c>
      <c r="BJ55" s="62">
        <f t="shared" si="9"/>
        <v>3</v>
      </c>
    </row>
    <row r="56" spans="1:69" ht="16" thickBot="1">
      <c r="A56" s="57">
        <v>3</v>
      </c>
      <c r="B56" s="133"/>
      <c r="C56" s="96"/>
      <c r="D56" s="97"/>
      <c r="E56" s="94" t="s">
        <v>112</v>
      </c>
      <c r="F56" s="97"/>
      <c r="G56" s="97"/>
      <c r="H56" s="97"/>
      <c r="I56" s="97"/>
      <c r="J56" s="97"/>
      <c r="K56" s="97"/>
      <c r="L56" s="97"/>
      <c r="M56" s="173">
        <f t="shared" si="10"/>
        <v>0</v>
      </c>
      <c r="N56" s="97"/>
      <c r="O56" s="97"/>
      <c r="P56" s="97"/>
      <c r="Q56" s="97"/>
      <c r="R56" s="97"/>
      <c r="S56" s="97"/>
      <c r="T56" s="97"/>
      <c r="U56" s="173">
        <f t="shared" si="11"/>
        <v>0</v>
      </c>
      <c r="V56" s="97"/>
      <c r="W56" s="97"/>
      <c r="X56" s="97"/>
      <c r="Y56" s="97"/>
      <c r="Z56" s="97"/>
      <c r="AA56" s="97"/>
      <c r="AB56" s="97"/>
      <c r="AC56" s="173">
        <f t="shared" si="12"/>
        <v>0</v>
      </c>
      <c r="AD56" s="97"/>
      <c r="AE56" s="97"/>
      <c r="AF56" s="97"/>
      <c r="AG56" s="97"/>
      <c r="AH56" s="97"/>
      <c r="AI56" s="97"/>
      <c r="AJ56" s="97"/>
      <c r="AK56" s="173">
        <f t="shared" si="13"/>
        <v>0</v>
      </c>
      <c r="AL56" s="97"/>
      <c r="AM56" s="97"/>
      <c r="AN56" s="97"/>
      <c r="AO56" s="97"/>
      <c r="AP56" s="97"/>
      <c r="AQ56" s="97"/>
      <c r="AR56" s="97"/>
      <c r="AS56" s="173">
        <f t="shared" si="14"/>
        <v>0</v>
      </c>
      <c r="AT56" s="97"/>
      <c r="AU56" s="97"/>
      <c r="AV56" s="97"/>
      <c r="AW56" s="97"/>
      <c r="AX56" s="97"/>
      <c r="AY56" s="97"/>
      <c r="AZ56" s="97"/>
      <c r="BA56" s="61">
        <f t="shared" si="5"/>
        <v>0</v>
      </c>
      <c r="BB56" s="97"/>
      <c r="BC56" s="97"/>
      <c r="BD56" s="97"/>
      <c r="BE56" s="97"/>
      <c r="BF56" s="97"/>
      <c r="BG56" s="97"/>
      <c r="BH56" s="97"/>
      <c r="BI56" s="61">
        <f t="shared" si="6"/>
        <v>0</v>
      </c>
      <c r="BJ56" s="62">
        <f t="shared" si="9"/>
        <v>0</v>
      </c>
    </row>
    <row r="57" spans="1:69" ht="16" thickBot="1">
      <c r="A57" s="57">
        <v>3</v>
      </c>
      <c r="B57" s="116"/>
      <c r="C57" s="96"/>
      <c r="D57" s="97"/>
      <c r="E57" s="94" t="s">
        <v>112</v>
      </c>
      <c r="F57" s="97"/>
      <c r="G57" s="97"/>
      <c r="H57" s="97"/>
      <c r="I57" s="97"/>
      <c r="J57" s="97"/>
      <c r="K57" s="97"/>
      <c r="L57" s="97"/>
      <c r="M57" s="61">
        <f t="shared" si="10"/>
        <v>0</v>
      </c>
      <c r="N57" s="97"/>
      <c r="O57" s="97"/>
      <c r="P57" s="97"/>
      <c r="Q57" s="97"/>
      <c r="R57" s="97"/>
      <c r="S57" s="97"/>
      <c r="T57" s="97"/>
      <c r="U57" s="61">
        <f t="shared" ref="U57:U67" si="15">2*(N57)+5*(O57)+3*(P57)+5*(Q57)+5*(R57)+5*(S57)+5*(T57)</f>
        <v>0</v>
      </c>
      <c r="V57" s="97"/>
      <c r="W57" s="97"/>
      <c r="X57" s="97"/>
      <c r="Y57" s="97"/>
      <c r="Z57" s="97"/>
      <c r="AA57" s="97"/>
      <c r="AB57" s="97"/>
      <c r="AC57" s="61">
        <f t="shared" si="12"/>
        <v>0</v>
      </c>
      <c r="AD57" s="97"/>
      <c r="AE57" s="97"/>
      <c r="AF57" s="97"/>
      <c r="AG57" s="97"/>
      <c r="AH57" s="97"/>
      <c r="AI57" s="97"/>
      <c r="AJ57" s="97"/>
      <c r="AK57" s="61">
        <f t="shared" si="13"/>
        <v>0</v>
      </c>
      <c r="AL57" s="97"/>
      <c r="AM57" s="97"/>
      <c r="AN57" s="97"/>
      <c r="AO57" s="97"/>
      <c r="AP57" s="97"/>
      <c r="AQ57" s="97"/>
      <c r="AR57" s="97"/>
      <c r="AS57" s="61">
        <f t="shared" si="14"/>
        <v>0</v>
      </c>
      <c r="AT57" s="97"/>
      <c r="AU57" s="97"/>
      <c r="AV57" s="97"/>
      <c r="AW57" s="97"/>
      <c r="AX57" s="97"/>
      <c r="AY57" s="97"/>
      <c r="AZ57" s="97"/>
      <c r="BA57" s="61">
        <f t="shared" si="5"/>
        <v>0</v>
      </c>
      <c r="BB57" s="97"/>
      <c r="BC57" s="97"/>
      <c r="BD57" s="97"/>
      <c r="BE57" s="97"/>
      <c r="BF57" s="97"/>
      <c r="BG57" s="97"/>
      <c r="BH57" s="97"/>
      <c r="BI57" s="61">
        <f t="shared" si="6"/>
        <v>0</v>
      </c>
      <c r="BJ57" s="62">
        <f t="shared" si="9"/>
        <v>0</v>
      </c>
    </row>
    <row r="58" spans="1:69" ht="16" thickBot="1">
      <c r="A58" s="57">
        <v>3</v>
      </c>
      <c r="B58" s="116"/>
      <c r="C58" s="96"/>
      <c r="D58" s="97"/>
      <c r="E58" s="94" t="s">
        <v>112</v>
      </c>
      <c r="F58" s="97"/>
      <c r="G58" s="97"/>
      <c r="H58" s="97"/>
      <c r="I58" s="97"/>
      <c r="J58" s="97"/>
      <c r="K58" s="97"/>
      <c r="L58" s="97"/>
      <c r="M58" s="61">
        <f t="shared" si="10"/>
        <v>0</v>
      </c>
      <c r="N58" s="97"/>
      <c r="O58" s="97"/>
      <c r="P58" s="97"/>
      <c r="Q58" s="97"/>
      <c r="R58" s="97"/>
      <c r="S58" s="97"/>
      <c r="T58" s="97"/>
      <c r="U58" s="61">
        <f t="shared" si="15"/>
        <v>0</v>
      </c>
      <c r="V58" s="97"/>
      <c r="W58" s="97"/>
      <c r="X58" s="97"/>
      <c r="Y58" s="97"/>
      <c r="Z58" s="97"/>
      <c r="AA58" s="97"/>
      <c r="AB58" s="97"/>
      <c r="AC58" s="61">
        <f t="shared" si="12"/>
        <v>0</v>
      </c>
      <c r="AD58" s="97"/>
      <c r="AE58" s="97"/>
      <c r="AF58" s="97"/>
      <c r="AG58" s="97"/>
      <c r="AH58" s="97"/>
      <c r="AI58" s="97"/>
      <c r="AJ58" s="97"/>
      <c r="AK58" s="61">
        <f t="shared" si="13"/>
        <v>0</v>
      </c>
      <c r="AL58" s="97"/>
      <c r="AM58" s="97"/>
      <c r="AN58" s="97"/>
      <c r="AO58" s="97"/>
      <c r="AP58" s="97"/>
      <c r="AQ58" s="97"/>
      <c r="AR58" s="97"/>
      <c r="AS58" s="61">
        <f t="shared" si="14"/>
        <v>0</v>
      </c>
      <c r="AT58" s="97"/>
      <c r="AU58" s="97"/>
      <c r="AV58" s="97"/>
      <c r="AW58" s="97"/>
      <c r="AX58" s="97"/>
      <c r="AY58" s="97"/>
      <c r="AZ58" s="97"/>
      <c r="BA58" s="61">
        <f t="shared" si="5"/>
        <v>0</v>
      </c>
      <c r="BB58" s="97"/>
      <c r="BC58" s="97"/>
      <c r="BD58" s="97"/>
      <c r="BE58" s="97"/>
      <c r="BF58" s="97"/>
      <c r="BG58" s="97"/>
      <c r="BH58" s="97"/>
      <c r="BI58" s="61">
        <f t="shared" si="6"/>
        <v>0</v>
      </c>
      <c r="BJ58" s="62">
        <f t="shared" si="9"/>
        <v>0</v>
      </c>
    </row>
    <row r="59" spans="1:69" ht="16" thickBot="1">
      <c r="A59" s="57">
        <v>3</v>
      </c>
      <c r="B59" s="116"/>
      <c r="C59" s="96"/>
      <c r="D59" s="97"/>
      <c r="E59" s="94" t="s">
        <v>112</v>
      </c>
      <c r="F59" s="97"/>
      <c r="G59" s="97"/>
      <c r="H59" s="97"/>
      <c r="I59" s="97"/>
      <c r="J59" s="97"/>
      <c r="K59" s="97"/>
      <c r="L59" s="97"/>
      <c r="M59" s="61">
        <f t="shared" si="10"/>
        <v>0</v>
      </c>
      <c r="N59" s="97"/>
      <c r="O59" s="97"/>
      <c r="P59" s="97"/>
      <c r="Q59" s="97"/>
      <c r="R59" s="97"/>
      <c r="S59" s="97"/>
      <c r="T59" s="97"/>
      <c r="U59" s="61">
        <f t="shared" si="15"/>
        <v>0</v>
      </c>
      <c r="V59" s="97"/>
      <c r="W59" s="97"/>
      <c r="X59" s="97"/>
      <c r="Y59" s="97"/>
      <c r="Z59" s="97"/>
      <c r="AA59" s="97"/>
      <c r="AB59" s="97"/>
      <c r="AC59" s="61">
        <f t="shared" si="12"/>
        <v>0</v>
      </c>
      <c r="AD59" s="97"/>
      <c r="AE59" s="97"/>
      <c r="AF59" s="97"/>
      <c r="AG59" s="97"/>
      <c r="AH59" s="97"/>
      <c r="AI59" s="97"/>
      <c r="AJ59" s="97"/>
      <c r="AK59" s="61">
        <f t="shared" si="13"/>
        <v>0</v>
      </c>
      <c r="AL59" s="97"/>
      <c r="AM59" s="97"/>
      <c r="AN59" s="97"/>
      <c r="AO59" s="97"/>
      <c r="AP59" s="97"/>
      <c r="AQ59" s="97"/>
      <c r="AR59" s="97"/>
      <c r="AS59" s="61">
        <f t="shared" si="14"/>
        <v>0</v>
      </c>
      <c r="AT59" s="97"/>
      <c r="AU59" s="97"/>
      <c r="AV59" s="97"/>
      <c r="AW59" s="97"/>
      <c r="AX59" s="97"/>
      <c r="AY59" s="97"/>
      <c r="AZ59" s="97"/>
      <c r="BA59" s="61">
        <f t="shared" si="5"/>
        <v>0</v>
      </c>
      <c r="BB59" s="97"/>
      <c r="BC59" s="97"/>
      <c r="BD59" s="97"/>
      <c r="BE59" s="97"/>
      <c r="BF59" s="97"/>
      <c r="BG59" s="97"/>
      <c r="BH59" s="97"/>
      <c r="BI59" s="61">
        <f t="shared" si="6"/>
        <v>0</v>
      </c>
      <c r="BJ59" s="62">
        <f t="shared" si="9"/>
        <v>0</v>
      </c>
      <c r="BK59" s="7"/>
      <c r="BL59" s="7"/>
      <c r="BM59" s="7"/>
      <c r="BN59" s="7"/>
      <c r="BO59" s="7"/>
      <c r="BP59" s="7"/>
      <c r="BQ59" s="7"/>
    </row>
    <row r="60" spans="1:69" ht="16" thickBot="1">
      <c r="A60" s="57">
        <v>3</v>
      </c>
      <c r="B60" s="116"/>
      <c r="C60" s="96"/>
      <c r="D60" s="97"/>
      <c r="E60" s="94" t="s">
        <v>112</v>
      </c>
      <c r="F60" s="97"/>
      <c r="G60" s="97"/>
      <c r="H60" s="97"/>
      <c r="I60" s="97"/>
      <c r="J60" s="97"/>
      <c r="K60" s="97"/>
      <c r="L60" s="97"/>
      <c r="M60" s="61">
        <f t="shared" si="10"/>
        <v>0</v>
      </c>
      <c r="N60" s="97"/>
      <c r="O60" s="97"/>
      <c r="P60" s="97"/>
      <c r="Q60" s="97"/>
      <c r="R60" s="97"/>
      <c r="S60" s="97"/>
      <c r="T60" s="97"/>
      <c r="U60" s="61">
        <f t="shared" si="15"/>
        <v>0</v>
      </c>
      <c r="V60" s="97"/>
      <c r="W60" s="97"/>
      <c r="X60" s="97"/>
      <c r="Y60" s="97"/>
      <c r="Z60" s="97"/>
      <c r="AA60" s="97"/>
      <c r="AB60" s="97"/>
      <c r="AC60" s="61">
        <f t="shared" si="12"/>
        <v>0</v>
      </c>
      <c r="AD60" s="97"/>
      <c r="AE60" s="97"/>
      <c r="AF60" s="97"/>
      <c r="AG60" s="97"/>
      <c r="AH60" s="97"/>
      <c r="AI60" s="97"/>
      <c r="AJ60" s="97"/>
      <c r="AK60" s="61">
        <f t="shared" si="13"/>
        <v>0</v>
      </c>
      <c r="AL60" s="97"/>
      <c r="AM60" s="97"/>
      <c r="AN60" s="97"/>
      <c r="AO60" s="97"/>
      <c r="AP60" s="97"/>
      <c r="AQ60" s="97"/>
      <c r="AR60" s="97"/>
      <c r="AS60" s="61">
        <f t="shared" si="14"/>
        <v>0</v>
      </c>
      <c r="AT60" s="97"/>
      <c r="AU60" s="97"/>
      <c r="AV60" s="97"/>
      <c r="AW60" s="97"/>
      <c r="AX60" s="97"/>
      <c r="AY60" s="97"/>
      <c r="AZ60" s="97"/>
      <c r="BA60" s="61">
        <f t="shared" si="5"/>
        <v>0</v>
      </c>
      <c r="BB60" s="97"/>
      <c r="BC60" s="97"/>
      <c r="BD60" s="97"/>
      <c r="BE60" s="97"/>
      <c r="BF60" s="97"/>
      <c r="BG60" s="97"/>
      <c r="BH60" s="97"/>
      <c r="BI60" s="61">
        <f t="shared" si="6"/>
        <v>0</v>
      </c>
      <c r="BJ60" s="62">
        <f t="shared" si="9"/>
        <v>0</v>
      </c>
      <c r="BK60" s="7"/>
      <c r="BL60" s="7"/>
      <c r="BM60" s="7"/>
      <c r="BN60" s="7"/>
      <c r="BO60" s="7"/>
      <c r="BP60" s="7"/>
      <c r="BQ60" s="7"/>
    </row>
    <row r="61" spans="1:69" ht="16" thickBot="1">
      <c r="A61" s="57">
        <v>3</v>
      </c>
      <c r="B61" s="116"/>
      <c r="C61" s="96"/>
      <c r="D61" s="97"/>
      <c r="E61" s="94" t="s">
        <v>112</v>
      </c>
      <c r="F61" s="97"/>
      <c r="G61" s="97"/>
      <c r="H61" s="97"/>
      <c r="I61" s="97"/>
      <c r="J61" s="97"/>
      <c r="K61" s="97"/>
      <c r="L61" s="97"/>
      <c r="M61" s="61">
        <f t="shared" si="10"/>
        <v>0</v>
      </c>
      <c r="N61" s="97"/>
      <c r="O61" s="97"/>
      <c r="P61" s="97"/>
      <c r="Q61" s="97"/>
      <c r="R61" s="97"/>
      <c r="S61" s="97"/>
      <c r="T61" s="97"/>
      <c r="U61" s="61">
        <f t="shared" si="15"/>
        <v>0</v>
      </c>
      <c r="V61" s="97"/>
      <c r="W61" s="97"/>
      <c r="X61" s="97"/>
      <c r="Y61" s="97"/>
      <c r="Z61" s="97"/>
      <c r="AA61" s="97"/>
      <c r="AB61" s="97"/>
      <c r="AC61" s="61">
        <f t="shared" si="12"/>
        <v>0</v>
      </c>
      <c r="AD61" s="97"/>
      <c r="AE61" s="97"/>
      <c r="AF61" s="97"/>
      <c r="AG61" s="97"/>
      <c r="AH61" s="97"/>
      <c r="AI61" s="97"/>
      <c r="AJ61" s="97"/>
      <c r="AK61" s="61">
        <f t="shared" si="13"/>
        <v>0</v>
      </c>
      <c r="AL61" s="97"/>
      <c r="AM61" s="97"/>
      <c r="AN61" s="97"/>
      <c r="AO61" s="97"/>
      <c r="AP61" s="97"/>
      <c r="AQ61" s="97"/>
      <c r="AR61" s="97"/>
      <c r="AS61" s="61">
        <f t="shared" si="14"/>
        <v>0</v>
      </c>
      <c r="AT61" s="97"/>
      <c r="AU61" s="97"/>
      <c r="AV61" s="97"/>
      <c r="AW61" s="97"/>
      <c r="AX61" s="97"/>
      <c r="AY61" s="97"/>
      <c r="AZ61" s="97"/>
      <c r="BA61" s="61">
        <f t="shared" si="5"/>
        <v>0</v>
      </c>
      <c r="BB61" s="97"/>
      <c r="BC61" s="97"/>
      <c r="BD61" s="97"/>
      <c r="BE61" s="97"/>
      <c r="BF61" s="97"/>
      <c r="BG61" s="97"/>
      <c r="BH61" s="97"/>
      <c r="BI61" s="61">
        <f t="shared" si="6"/>
        <v>0</v>
      </c>
      <c r="BJ61" s="62">
        <f t="shared" si="9"/>
        <v>0</v>
      </c>
      <c r="BK61" s="7"/>
      <c r="BL61" s="7"/>
      <c r="BM61" s="7"/>
      <c r="BN61" s="7"/>
      <c r="BO61" s="7"/>
      <c r="BP61" s="7"/>
      <c r="BQ61" s="7"/>
    </row>
    <row r="62" spans="1:69" ht="16" thickBot="1">
      <c r="A62" s="57">
        <v>3</v>
      </c>
      <c r="B62" s="116"/>
      <c r="C62" s="96"/>
      <c r="D62" s="97"/>
      <c r="E62" s="94" t="s">
        <v>112</v>
      </c>
      <c r="F62" s="97"/>
      <c r="G62" s="97"/>
      <c r="H62" s="97"/>
      <c r="I62" s="97"/>
      <c r="J62" s="97"/>
      <c r="K62" s="97"/>
      <c r="L62" s="97"/>
      <c r="M62" s="61">
        <f t="shared" si="10"/>
        <v>0</v>
      </c>
      <c r="N62" s="97"/>
      <c r="O62" s="97"/>
      <c r="P62" s="97"/>
      <c r="Q62" s="97"/>
      <c r="R62" s="97"/>
      <c r="S62" s="97"/>
      <c r="T62" s="97"/>
      <c r="U62" s="61">
        <f t="shared" si="15"/>
        <v>0</v>
      </c>
      <c r="V62" s="97"/>
      <c r="W62" s="97"/>
      <c r="X62" s="97"/>
      <c r="Y62" s="97"/>
      <c r="Z62" s="97"/>
      <c r="AA62" s="97"/>
      <c r="AB62" s="97"/>
      <c r="AC62" s="61">
        <f t="shared" si="12"/>
        <v>0</v>
      </c>
      <c r="AD62" s="97"/>
      <c r="AE62" s="97"/>
      <c r="AF62" s="97"/>
      <c r="AG62" s="97"/>
      <c r="AH62" s="97"/>
      <c r="AI62" s="97"/>
      <c r="AJ62" s="97"/>
      <c r="AK62" s="61">
        <f t="shared" si="13"/>
        <v>0</v>
      </c>
      <c r="AL62" s="97"/>
      <c r="AM62" s="97"/>
      <c r="AN62" s="97"/>
      <c r="AO62" s="97"/>
      <c r="AP62" s="97"/>
      <c r="AQ62" s="97"/>
      <c r="AR62" s="97"/>
      <c r="AS62" s="61">
        <f t="shared" si="14"/>
        <v>0</v>
      </c>
      <c r="AT62" s="97"/>
      <c r="AU62" s="97"/>
      <c r="AV62" s="97"/>
      <c r="AW62" s="97"/>
      <c r="AX62" s="97"/>
      <c r="AY62" s="97"/>
      <c r="AZ62" s="97"/>
      <c r="BA62" s="61">
        <f t="shared" si="5"/>
        <v>0</v>
      </c>
      <c r="BB62" s="97"/>
      <c r="BC62" s="97"/>
      <c r="BD62" s="97"/>
      <c r="BE62" s="97"/>
      <c r="BF62" s="97"/>
      <c r="BG62" s="97"/>
      <c r="BH62" s="97"/>
      <c r="BI62" s="61">
        <f t="shared" si="6"/>
        <v>0</v>
      </c>
      <c r="BJ62" s="62">
        <f t="shared" si="9"/>
        <v>0</v>
      </c>
      <c r="BK62" s="7"/>
      <c r="BL62" s="7"/>
      <c r="BM62" s="7"/>
      <c r="BN62" s="7"/>
      <c r="BO62" s="7"/>
      <c r="BP62" s="7"/>
      <c r="BQ62" s="7"/>
    </row>
    <row r="63" spans="1:69" ht="16" thickBot="1">
      <c r="A63" s="57">
        <v>3</v>
      </c>
      <c r="B63" s="95"/>
      <c r="C63" s="96"/>
      <c r="D63" s="97"/>
      <c r="E63" s="94" t="s">
        <v>112</v>
      </c>
      <c r="F63" s="97"/>
      <c r="G63" s="97"/>
      <c r="H63" s="97"/>
      <c r="I63" s="97"/>
      <c r="J63" s="97"/>
      <c r="K63" s="97"/>
      <c r="L63" s="97"/>
      <c r="M63" s="61">
        <f t="shared" si="10"/>
        <v>0</v>
      </c>
      <c r="N63" s="97"/>
      <c r="O63" s="97"/>
      <c r="P63" s="97"/>
      <c r="Q63" s="97"/>
      <c r="R63" s="97"/>
      <c r="S63" s="97"/>
      <c r="T63" s="97"/>
      <c r="U63" s="61">
        <f t="shared" si="15"/>
        <v>0</v>
      </c>
      <c r="V63" s="97"/>
      <c r="W63" s="97"/>
      <c r="X63" s="97"/>
      <c r="Y63" s="97"/>
      <c r="Z63" s="97"/>
      <c r="AA63" s="97"/>
      <c r="AB63" s="97"/>
      <c r="AC63" s="61">
        <f t="shared" si="12"/>
        <v>0</v>
      </c>
      <c r="AD63" s="97"/>
      <c r="AE63" s="97"/>
      <c r="AF63" s="97"/>
      <c r="AG63" s="97"/>
      <c r="AH63" s="97"/>
      <c r="AI63" s="97"/>
      <c r="AJ63" s="97"/>
      <c r="AK63" s="61">
        <f t="shared" si="13"/>
        <v>0</v>
      </c>
      <c r="AL63" s="97"/>
      <c r="AM63" s="97"/>
      <c r="AN63" s="97"/>
      <c r="AO63" s="97"/>
      <c r="AP63" s="97"/>
      <c r="AQ63" s="97"/>
      <c r="AR63" s="97"/>
      <c r="AS63" s="61">
        <f t="shared" si="14"/>
        <v>0</v>
      </c>
      <c r="AT63" s="97"/>
      <c r="AU63" s="97"/>
      <c r="AV63" s="97"/>
      <c r="AW63" s="97"/>
      <c r="AX63" s="97"/>
      <c r="AY63" s="97"/>
      <c r="AZ63" s="97"/>
      <c r="BA63" s="61">
        <f t="shared" si="5"/>
        <v>0</v>
      </c>
      <c r="BB63" s="97"/>
      <c r="BC63" s="97"/>
      <c r="BD63" s="97"/>
      <c r="BE63" s="97"/>
      <c r="BF63" s="97"/>
      <c r="BG63" s="97"/>
      <c r="BH63" s="97"/>
      <c r="BI63" s="61">
        <f t="shared" si="6"/>
        <v>0</v>
      </c>
      <c r="BJ63" s="62">
        <f t="shared" si="9"/>
        <v>0</v>
      </c>
      <c r="BK63" s="7"/>
      <c r="BL63" s="7"/>
      <c r="BM63" s="7"/>
      <c r="BN63" s="7"/>
      <c r="BO63" s="7"/>
      <c r="BP63" s="7"/>
      <c r="BQ63" s="7"/>
    </row>
    <row r="64" spans="1:69" ht="16" thickBot="1">
      <c r="A64" s="57">
        <v>3</v>
      </c>
      <c r="B64" s="95"/>
      <c r="C64" s="96"/>
      <c r="D64" s="97"/>
      <c r="E64" s="94" t="s">
        <v>112</v>
      </c>
      <c r="F64" s="97"/>
      <c r="G64" s="97"/>
      <c r="H64" s="97"/>
      <c r="I64" s="97"/>
      <c r="J64" s="97"/>
      <c r="K64" s="97"/>
      <c r="L64" s="97"/>
      <c r="M64" s="61">
        <f t="shared" si="10"/>
        <v>0</v>
      </c>
      <c r="N64" s="97"/>
      <c r="O64" s="97"/>
      <c r="P64" s="97"/>
      <c r="Q64" s="97"/>
      <c r="R64" s="97"/>
      <c r="S64" s="97"/>
      <c r="T64" s="97"/>
      <c r="U64" s="61">
        <f t="shared" si="15"/>
        <v>0</v>
      </c>
      <c r="V64" s="97"/>
      <c r="W64" s="97"/>
      <c r="X64" s="97"/>
      <c r="Y64" s="97"/>
      <c r="Z64" s="97"/>
      <c r="AA64" s="97"/>
      <c r="AB64" s="97"/>
      <c r="AC64" s="61">
        <f t="shared" si="12"/>
        <v>0</v>
      </c>
      <c r="AD64" s="97"/>
      <c r="AE64" s="97"/>
      <c r="AF64" s="97"/>
      <c r="AG64" s="97"/>
      <c r="AH64" s="97"/>
      <c r="AI64" s="97"/>
      <c r="AJ64" s="97"/>
      <c r="AK64" s="61">
        <f t="shared" si="13"/>
        <v>0</v>
      </c>
      <c r="AL64" s="97"/>
      <c r="AM64" s="97"/>
      <c r="AN64" s="97"/>
      <c r="AO64" s="97"/>
      <c r="AP64" s="97"/>
      <c r="AQ64" s="97"/>
      <c r="AR64" s="97"/>
      <c r="AS64" s="61">
        <f t="shared" si="14"/>
        <v>0</v>
      </c>
      <c r="AT64" s="97"/>
      <c r="AU64" s="97"/>
      <c r="AV64" s="97"/>
      <c r="AW64" s="97"/>
      <c r="AX64" s="97"/>
      <c r="AY64" s="97"/>
      <c r="AZ64" s="97"/>
      <c r="BA64" s="61">
        <f t="shared" si="5"/>
        <v>0</v>
      </c>
      <c r="BB64" s="97"/>
      <c r="BC64" s="97"/>
      <c r="BD64" s="97"/>
      <c r="BE64" s="97"/>
      <c r="BF64" s="97"/>
      <c r="BG64" s="97"/>
      <c r="BH64" s="97"/>
      <c r="BI64" s="61">
        <f t="shared" si="6"/>
        <v>0</v>
      </c>
      <c r="BJ64" s="62">
        <f t="shared" si="9"/>
        <v>0</v>
      </c>
      <c r="BK64" s="7"/>
      <c r="BL64" s="7"/>
      <c r="BM64" s="7"/>
      <c r="BN64" s="7"/>
      <c r="BO64" s="7"/>
      <c r="BP64" s="7"/>
      <c r="BQ64" s="7"/>
    </row>
    <row r="65" spans="1:69" ht="16" thickBot="1">
      <c r="A65" s="57">
        <v>3</v>
      </c>
      <c r="B65" s="270"/>
      <c r="C65" s="271"/>
      <c r="D65" s="272"/>
      <c r="E65" s="94" t="s">
        <v>112</v>
      </c>
      <c r="F65" s="272"/>
      <c r="G65" s="272"/>
      <c r="H65" s="272"/>
      <c r="I65" s="272"/>
      <c r="J65" s="272"/>
      <c r="K65" s="272"/>
      <c r="L65" s="272"/>
      <c r="M65" s="61">
        <f t="shared" si="10"/>
        <v>0</v>
      </c>
      <c r="N65" s="272"/>
      <c r="O65" s="272"/>
      <c r="P65" s="272"/>
      <c r="Q65" s="272"/>
      <c r="R65" s="272"/>
      <c r="S65" s="272"/>
      <c r="T65" s="272"/>
      <c r="U65" s="61">
        <f t="shared" si="15"/>
        <v>0</v>
      </c>
      <c r="V65" s="272"/>
      <c r="W65" s="272"/>
      <c r="X65" s="272"/>
      <c r="Y65" s="272"/>
      <c r="Z65" s="272"/>
      <c r="AA65" s="272"/>
      <c r="AB65" s="272"/>
      <c r="AC65" s="61">
        <f t="shared" si="12"/>
        <v>0</v>
      </c>
      <c r="AD65" s="272"/>
      <c r="AE65" s="272"/>
      <c r="AF65" s="272"/>
      <c r="AG65" s="272"/>
      <c r="AH65" s="272"/>
      <c r="AI65" s="272"/>
      <c r="AJ65" s="272"/>
      <c r="AK65" s="61">
        <f t="shared" si="13"/>
        <v>0</v>
      </c>
      <c r="AL65" s="272"/>
      <c r="AM65" s="272"/>
      <c r="AN65" s="272"/>
      <c r="AO65" s="272"/>
      <c r="AP65" s="272"/>
      <c r="AQ65" s="272"/>
      <c r="AR65" s="272"/>
      <c r="AS65" s="61">
        <f t="shared" si="14"/>
        <v>0</v>
      </c>
      <c r="AT65" s="272"/>
      <c r="AU65" s="272"/>
      <c r="AV65" s="272"/>
      <c r="AW65" s="272"/>
      <c r="AX65" s="272"/>
      <c r="AY65" s="272"/>
      <c r="AZ65" s="272"/>
      <c r="BA65" s="61">
        <f t="shared" ref="BA65:BA72" si="16">2*(AT65)+5*(AU65)+3*(AV65)+5*(AW65)+5*(AX65)+5*(AY65)+5*(AZ65)</f>
        <v>0</v>
      </c>
      <c r="BB65" s="97"/>
      <c r="BC65" s="97"/>
      <c r="BD65" s="97"/>
      <c r="BE65" s="97"/>
      <c r="BF65" s="97"/>
      <c r="BG65" s="97"/>
      <c r="BH65" s="97"/>
      <c r="BI65" s="61">
        <f t="shared" si="6"/>
        <v>0</v>
      </c>
      <c r="BJ65" s="62">
        <f t="shared" si="9"/>
        <v>0</v>
      </c>
      <c r="BK65" s="7"/>
      <c r="BL65" s="7"/>
      <c r="BM65" s="7"/>
      <c r="BN65" s="7"/>
      <c r="BO65" s="7"/>
      <c r="BP65" s="7"/>
      <c r="BQ65" s="7"/>
    </row>
    <row r="66" spans="1:69" ht="16" thickBot="1">
      <c r="A66" s="57">
        <v>3</v>
      </c>
      <c r="B66" s="273"/>
      <c r="C66" s="274"/>
      <c r="D66" s="275"/>
      <c r="E66" s="94" t="s">
        <v>112</v>
      </c>
      <c r="F66" s="275"/>
      <c r="G66" s="275"/>
      <c r="H66" s="275"/>
      <c r="I66" s="275"/>
      <c r="J66" s="275"/>
      <c r="K66" s="275"/>
      <c r="L66" s="275"/>
      <c r="M66" s="61">
        <f t="shared" si="10"/>
        <v>0</v>
      </c>
      <c r="N66" s="275"/>
      <c r="O66" s="275"/>
      <c r="P66" s="275"/>
      <c r="Q66" s="275"/>
      <c r="R66" s="275"/>
      <c r="S66" s="275"/>
      <c r="T66" s="275"/>
      <c r="U66" s="61">
        <f t="shared" si="15"/>
        <v>0</v>
      </c>
      <c r="V66" s="275"/>
      <c r="W66" s="275"/>
      <c r="X66" s="275"/>
      <c r="Y66" s="275"/>
      <c r="Z66" s="275"/>
      <c r="AA66" s="275"/>
      <c r="AB66" s="275"/>
      <c r="AC66" s="61">
        <f t="shared" si="12"/>
        <v>0</v>
      </c>
      <c r="AD66" s="275"/>
      <c r="AE66" s="275"/>
      <c r="AF66" s="275"/>
      <c r="AG66" s="275"/>
      <c r="AH66" s="275"/>
      <c r="AI66" s="275"/>
      <c r="AJ66" s="275"/>
      <c r="AK66" s="61">
        <f t="shared" si="13"/>
        <v>0</v>
      </c>
      <c r="AL66" s="275"/>
      <c r="AM66" s="275"/>
      <c r="AN66" s="275"/>
      <c r="AO66" s="275"/>
      <c r="AP66" s="275"/>
      <c r="AQ66" s="275"/>
      <c r="AR66" s="275"/>
      <c r="AS66" s="61">
        <f t="shared" si="14"/>
        <v>0</v>
      </c>
      <c r="AT66" s="275"/>
      <c r="AU66" s="275"/>
      <c r="AV66" s="275"/>
      <c r="AW66" s="275"/>
      <c r="AX66" s="275"/>
      <c r="AY66" s="275"/>
      <c r="AZ66" s="275"/>
      <c r="BA66" s="61">
        <f t="shared" si="16"/>
        <v>0</v>
      </c>
      <c r="BB66" s="134"/>
      <c r="BC66" s="134"/>
      <c r="BD66" s="134"/>
      <c r="BE66" s="134"/>
      <c r="BF66" s="134"/>
      <c r="BG66" s="134"/>
      <c r="BH66" s="134"/>
      <c r="BI66" s="61">
        <f t="shared" si="6"/>
        <v>0</v>
      </c>
      <c r="BJ66" s="62">
        <f t="shared" si="9"/>
        <v>0</v>
      </c>
      <c r="BK66" s="7"/>
      <c r="BL66" s="7"/>
      <c r="BM66" s="7"/>
      <c r="BN66" s="7"/>
      <c r="BO66" s="7"/>
      <c r="BP66" s="7"/>
      <c r="BQ66" s="7"/>
    </row>
    <row r="67" spans="1:69" ht="16" thickBot="1">
      <c r="A67" s="57">
        <v>3</v>
      </c>
      <c r="B67" s="273"/>
      <c r="C67" s="274"/>
      <c r="D67" s="275"/>
      <c r="E67" s="94" t="s">
        <v>112</v>
      </c>
      <c r="F67" s="275"/>
      <c r="G67" s="275"/>
      <c r="H67" s="275"/>
      <c r="I67" s="275"/>
      <c r="J67" s="275"/>
      <c r="K67" s="275"/>
      <c r="L67" s="275"/>
      <c r="M67" s="61">
        <f t="shared" si="10"/>
        <v>0</v>
      </c>
      <c r="N67" s="275"/>
      <c r="O67" s="275"/>
      <c r="P67" s="275"/>
      <c r="Q67" s="275"/>
      <c r="R67" s="275"/>
      <c r="S67" s="275"/>
      <c r="T67" s="275"/>
      <c r="U67" s="61">
        <f t="shared" si="15"/>
        <v>0</v>
      </c>
      <c r="V67" s="275"/>
      <c r="W67" s="275"/>
      <c r="X67" s="275"/>
      <c r="Y67" s="275"/>
      <c r="Z67" s="275"/>
      <c r="AA67" s="275"/>
      <c r="AB67" s="275"/>
      <c r="AC67" s="61">
        <f t="shared" si="12"/>
        <v>0</v>
      </c>
      <c r="AD67" s="275"/>
      <c r="AE67" s="275"/>
      <c r="AF67" s="275"/>
      <c r="AG67" s="275"/>
      <c r="AH67" s="275"/>
      <c r="AI67" s="275"/>
      <c r="AJ67" s="275"/>
      <c r="AK67" s="61">
        <f t="shared" si="13"/>
        <v>0</v>
      </c>
      <c r="AL67" s="275"/>
      <c r="AM67" s="275"/>
      <c r="AN67" s="275"/>
      <c r="AO67" s="275"/>
      <c r="AP67" s="275"/>
      <c r="AQ67" s="275"/>
      <c r="AR67" s="275"/>
      <c r="AS67" s="61">
        <f t="shared" si="14"/>
        <v>0</v>
      </c>
      <c r="AT67" s="275"/>
      <c r="AU67" s="275"/>
      <c r="AV67" s="275"/>
      <c r="AW67" s="275"/>
      <c r="AX67" s="275"/>
      <c r="AY67" s="275"/>
      <c r="AZ67" s="275"/>
      <c r="BA67" s="61">
        <f t="shared" si="16"/>
        <v>0</v>
      </c>
      <c r="BB67" s="135"/>
      <c r="BC67" s="135"/>
      <c r="BD67" s="135"/>
      <c r="BE67" s="135"/>
      <c r="BF67" s="135"/>
      <c r="BG67" s="135"/>
      <c r="BH67" s="135"/>
      <c r="BI67" s="61">
        <f t="shared" si="6"/>
        <v>0</v>
      </c>
      <c r="BJ67" s="62">
        <f t="shared" si="9"/>
        <v>0</v>
      </c>
      <c r="BK67" s="7"/>
      <c r="BL67" s="7"/>
      <c r="BM67" s="7"/>
      <c r="BN67" s="7"/>
      <c r="BO67" s="7"/>
      <c r="BP67" s="7"/>
      <c r="BQ67" s="7"/>
    </row>
    <row r="68" spans="1:69" ht="16" thickBot="1">
      <c r="A68" s="57">
        <v>3</v>
      </c>
      <c r="B68" s="273"/>
      <c r="C68" s="274"/>
      <c r="D68" s="275"/>
      <c r="E68" s="272"/>
      <c r="F68" s="275"/>
      <c r="G68" s="275"/>
      <c r="H68" s="275"/>
      <c r="I68" s="275"/>
      <c r="J68" s="275"/>
      <c r="K68" s="275"/>
      <c r="L68" s="275"/>
      <c r="M68" s="61">
        <f t="shared" ref="M68:M133" si="17">2*(F68)+5*(G68)+3*(H68)+5*(I68)+5*(J68)+5*(K68)+5*(L68)</f>
        <v>0</v>
      </c>
      <c r="N68" s="275"/>
      <c r="O68" s="275"/>
      <c r="P68" s="275"/>
      <c r="Q68" s="275"/>
      <c r="R68" s="275"/>
      <c r="S68" s="275"/>
      <c r="T68" s="275"/>
      <c r="U68" s="61">
        <f t="shared" ref="U68:U132" si="18">2*(N68)+5*(O68)+3*(P68)+5*(Q68)+5*(R68)+5*(S68)+5*(T68)</f>
        <v>0</v>
      </c>
      <c r="V68" s="275"/>
      <c r="W68" s="275"/>
      <c r="X68" s="275"/>
      <c r="Y68" s="275"/>
      <c r="Z68" s="275"/>
      <c r="AA68" s="275"/>
      <c r="AB68" s="275"/>
      <c r="AC68" s="61">
        <f t="shared" ref="AC68:AC132" si="19">2*(V68)+5*(W68)+3*(X68)+5*(Y68)+5*(Z68)+5*(AA68)+5*(AB68)</f>
        <v>0</v>
      </c>
      <c r="AD68" s="275"/>
      <c r="AE68" s="275"/>
      <c r="AF68" s="275"/>
      <c r="AG68" s="275"/>
      <c r="AH68" s="275"/>
      <c r="AI68" s="275"/>
      <c r="AJ68" s="275"/>
      <c r="AK68" s="61">
        <f t="shared" ref="AK68:AK132" si="20">2*(AD68)+5*(AE68)+3*(AF68)+5*(AG68)+5*(AH68)+5*(AI68)+5*(AJ68)</f>
        <v>0</v>
      </c>
      <c r="AL68" s="275"/>
      <c r="AM68" s="275"/>
      <c r="AN68" s="275"/>
      <c r="AO68" s="275"/>
      <c r="AP68" s="275"/>
      <c r="AQ68" s="275"/>
      <c r="AR68" s="275"/>
      <c r="AS68" s="61">
        <f t="shared" ref="AS68:AS132" si="21">2*(AL68)+5*(AM68)+3*(AN68)+5*(AO68)+5*(AP68)+5*(AQ68)+5*(AR68)</f>
        <v>0</v>
      </c>
      <c r="AT68" s="275"/>
      <c r="AU68" s="275"/>
      <c r="AV68" s="275"/>
      <c r="AW68" s="275"/>
      <c r="AX68" s="275"/>
      <c r="AY68" s="275"/>
      <c r="AZ68" s="275"/>
      <c r="BA68" s="61">
        <f t="shared" si="16"/>
        <v>0</v>
      </c>
      <c r="BB68" s="135"/>
      <c r="BC68" s="135"/>
      <c r="BD68" s="135"/>
      <c r="BE68" s="135"/>
      <c r="BF68" s="135"/>
      <c r="BG68" s="135"/>
      <c r="BH68" s="135"/>
      <c r="BI68" s="61">
        <f t="shared" ref="BI68:BI132" si="22">2*(BB68)+5*(BC68)+3*(BD68)+5*(BE68)+5*(BF68)+5*(BG68)+5*(BH68)</f>
        <v>0</v>
      </c>
      <c r="BJ68" s="62">
        <f t="shared" si="9"/>
        <v>0</v>
      </c>
      <c r="BK68" s="7"/>
      <c r="BL68" s="7"/>
      <c r="BM68" s="7"/>
      <c r="BN68" s="7"/>
      <c r="BO68" s="7"/>
      <c r="BP68" s="7"/>
      <c r="BQ68" s="7"/>
    </row>
    <row r="69" spans="1:69" ht="16" thickBot="1">
      <c r="A69" s="57">
        <v>3</v>
      </c>
      <c r="B69" s="273"/>
      <c r="C69" s="274"/>
      <c r="D69" s="275"/>
      <c r="E69" s="272"/>
      <c r="F69" s="275"/>
      <c r="G69" s="275"/>
      <c r="H69" s="275"/>
      <c r="I69" s="275"/>
      <c r="J69" s="275"/>
      <c r="K69" s="275"/>
      <c r="L69" s="275"/>
      <c r="M69" s="61">
        <f t="shared" si="17"/>
        <v>0</v>
      </c>
      <c r="N69" s="275"/>
      <c r="O69" s="275"/>
      <c r="P69" s="275"/>
      <c r="Q69" s="275"/>
      <c r="R69" s="275"/>
      <c r="S69" s="275"/>
      <c r="T69" s="275"/>
      <c r="U69" s="61">
        <f t="shared" si="18"/>
        <v>0</v>
      </c>
      <c r="V69" s="275"/>
      <c r="W69" s="275"/>
      <c r="X69" s="275"/>
      <c r="Y69" s="275"/>
      <c r="Z69" s="275"/>
      <c r="AA69" s="275"/>
      <c r="AB69" s="275"/>
      <c r="AC69" s="61">
        <f t="shared" si="19"/>
        <v>0</v>
      </c>
      <c r="AD69" s="275"/>
      <c r="AE69" s="275"/>
      <c r="AF69" s="275"/>
      <c r="AG69" s="275"/>
      <c r="AH69" s="275"/>
      <c r="AI69" s="275"/>
      <c r="AJ69" s="275"/>
      <c r="AK69" s="61">
        <f t="shared" si="20"/>
        <v>0</v>
      </c>
      <c r="AL69" s="275"/>
      <c r="AM69" s="275"/>
      <c r="AN69" s="275"/>
      <c r="AO69" s="275"/>
      <c r="AP69" s="275"/>
      <c r="AQ69" s="275"/>
      <c r="AR69" s="275"/>
      <c r="AS69" s="61">
        <f t="shared" si="21"/>
        <v>0</v>
      </c>
      <c r="AT69" s="275"/>
      <c r="AU69" s="275"/>
      <c r="AV69" s="275"/>
      <c r="AW69" s="275"/>
      <c r="AX69" s="275"/>
      <c r="AY69" s="275"/>
      <c r="AZ69" s="275"/>
      <c r="BA69" s="61">
        <f t="shared" si="16"/>
        <v>0</v>
      </c>
      <c r="BB69" s="135"/>
      <c r="BC69" s="135"/>
      <c r="BD69" s="135"/>
      <c r="BE69" s="135"/>
      <c r="BF69" s="135"/>
      <c r="BG69" s="135"/>
      <c r="BH69" s="135"/>
      <c r="BI69" s="61">
        <f t="shared" si="22"/>
        <v>0</v>
      </c>
      <c r="BJ69" s="62">
        <f t="shared" ref="BJ69:BJ133" si="23">M69+U69+AC69+AK69+AS69+BA69+BI69</f>
        <v>0</v>
      </c>
      <c r="BK69" s="7"/>
      <c r="BL69" s="7"/>
      <c r="BM69" s="7"/>
      <c r="BN69" s="7"/>
      <c r="BO69" s="7"/>
      <c r="BP69" s="7"/>
      <c r="BQ69" s="7"/>
    </row>
    <row r="70" spans="1:69" ht="16" thickBot="1">
      <c r="A70" s="57">
        <v>3</v>
      </c>
      <c r="B70" s="115" t="s">
        <v>455</v>
      </c>
      <c r="C70" s="93" t="s">
        <v>456</v>
      </c>
      <c r="D70" s="94">
        <v>1</v>
      </c>
      <c r="E70" s="94" t="s">
        <v>113</v>
      </c>
      <c r="F70" s="94">
        <v>2</v>
      </c>
      <c r="G70" s="94"/>
      <c r="H70" s="94"/>
      <c r="I70" s="94"/>
      <c r="J70" s="94"/>
      <c r="K70" s="94"/>
      <c r="L70" s="94"/>
      <c r="M70" s="173">
        <f t="shared" si="17"/>
        <v>4</v>
      </c>
      <c r="N70" s="94">
        <v>2</v>
      </c>
      <c r="O70" s="94"/>
      <c r="P70" s="94"/>
      <c r="Q70" s="94"/>
      <c r="R70" s="94"/>
      <c r="S70" s="94"/>
      <c r="T70" s="94"/>
      <c r="U70" s="61">
        <f t="shared" si="18"/>
        <v>4</v>
      </c>
      <c r="V70" s="483"/>
      <c r="W70" s="483"/>
      <c r="X70" s="483"/>
      <c r="Y70" s="483"/>
      <c r="Z70" s="483"/>
      <c r="AA70" s="483"/>
      <c r="AB70" s="483"/>
      <c r="AC70" s="61">
        <f t="shared" si="19"/>
        <v>0</v>
      </c>
      <c r="AD70" s="511"/>
      <c r="AE70" s="511"/>
      <c r="AF70" s="511"/>
      <c r="AG70" s="511"/>
      <c r="AH70" s="511"/>
      <c r="AI70" s="511"/>
      <c r="AJ70" s="511"/>
      <c r="AK70" s="61">
        <f t="shared" si="20"/>
        <v>0</v>
      </c>
      <c r="AL70" s="275"/>
      <c r="AM70" s="275"/>
      <c r="AN70" s="275"/>
      <c r="AO70" s="275"/>
      <c r="AP70" s="275"/>
      <c r="AQ70" s="275"/>
      <c r="AR70" s="275"/>
      <c r="AS70" s="61">
        <f t="shared" si="21"/>
        <v>0</v>
      </c>
      <c r="AT70" s="275"/>
      <c r="AU70" s="275"/>
      <c r="AV70" s="275"/>
      <c r="AW70" s="275"/>
      <c r="AX70" s="275"/>
      <c r="AY70" s="275"/>
      <c r="AZ70" s="275"/>
      <c r="BA70" s="61">
        <f t="shared" si="16"/>
        <v>0</v>
      </c>
      <c r="BB70" s="135"/>
      <c r="BC70" s="135"/>
      <c r="BD70" s="135"/>
      <c r="BE70" s="135"/>
      <c r="BF70" s="135"/>
      <c r="BG70" s="135"/>
      <c r="BH70" s="135"/>
      <c r="BI70" s="61">
        <f t="shared" si="22"/>
        <v>0</v>
      </c>
      <c r="BJ70" s="62">
        <f t="shared" si="23"/>
        <v>8</v>
      </c>
      <c r="BK70" s="7"/>
      <c r="BL70" s="7"/>
      <c r="BM70" s="7"/>
      <c r="BN70" s="7"/>
      <c r="BO70" s="7"/>
      <c r="BP70" s="7"/>
      <c r="BQ70" s="7"/>
    </row>
    <row r="71" spans="1:69" ht="16" thickBot="1">
      <c r="A71" s="57">
        <v>3</v>
      </c>
      <c r="B71" s="116" t="s">
        <v>457</v>
      </c>
      <c r="C71" s="96" t="s">
        <v>458</v>
      </c>
      <c r="D71" s="97">
        <v>5</v>
      </c>
      <c r="E71" s="94" t="s">
        <v>113</v>
      </c>
      <c r="F71" s="97">
        <v>3.5</v>
      </c>
      <c r="G71" s="97"/>
      <c r="H71" s="97"/>
      <c r="I71" s="97"/>
      <c r="J71" s="97"/>
      <c r="K71" s="97"/>
      <c r="L71" s="97"/>
      <c r="M71" s="173">
        <f t="shared" si="17"/>
        <v>7</v>
      </c>
      <c r="N71" s="97">
        <v>3</v>
      </c>
      <c r="O71" s="97"/>
      <c r="P71" s="97"/>
      <c r="Q71" s="97"/>
      <c r="R71" s="97"/>
      <c r="S71" s="97"/>
      <c r="T71" s="97"/>
      <c r="U71" s="61">
        <f t="shared" si="18"/>
        <v>6</v>
      </c>
      <c r="V71" s="484">
        <v>3</v>
      </c>
      <c r="W71" s="484"/>
      <c r="X71" s="484"/>
      <c r="Y71" s="484"/>
      <c r="Z71" s="484">
        <v>1</v>
      </c>
      <c r="AA71" s="484"/>
      <c r="AB71" s="484"/>
      <c r="AC71" s="61">
        <f t="shared" si="19"/>
        <v>11</v>
      </c>
      <c r="AD71" s="512">
        <v>3</v>
      </c>
      <c r="AE71" s="512"/>
      <c r="AF71" s="512">
        <v>1</v>
      </c>
      <c r="AG71" s="512"/>
      <c r="AH71" s="512"/>
      <c r="AI71" s="512"/>
      <c r="AJ71" s="512"/>
      <c r="AK71" s="61">
        <f t="shared" si="20"/>
        <v>9</v>
      </c>
      <c r="AL71" s="275"/>
      <c r="AM71" s="275"/>
      <c r="AN71" s="275"/>
      <c r="AO71" s="275"/>
      <c r="AP71" s="275"/>
      <c r="AQ71" s="275"/>
      <c r="AR71" s="275"/>
      <c r="AS71" s="61">
        <f t="shared" si="21"/>
        <v>0</v>
      </c>
      <c r="AT71" s="275"/>
      <c r="AU71" s="275"/>
      <c r="AV71" s="275"/>
      <c r="AW71" s="275"/>
      <c r="AX71" s="275"/>
      <c r="AY71" s="275"/>
      <c r="AZ71" s="275"/>
      <c r="BA71" s="61">
        <f t="shared" si="16"/>
        <v>0</v>
      </c>
      <c r="BB71" s="135"/>
      <c r="BC71" s="135"/>
      <c r="BD71" s="135"/>
      <c r="BE71" s="135"/>
      <c r="BF71" s="135"/>
      <c r="BG71" s="135"/>
      <c r="BH71" s="135"/>
      <c r="BI71" s="61">
        <f t="shared" si="22"/>
        <v>0</v>
      </c>
      <c r="BJ71" s="62">
        <f t="shared" si="23"/>
        <v>33</v>
      </c>
      <c r="BK71" s="7"/>
      <c r="BL71" s="7"/>
      <c r="BM71" s="7"/>
      <c r="BN71" s="7"/>
      <c r="BO71" s="7"/>
      <c r="BP71" s="7"/>
      <c r="BQ71" s="7"/>
    </row>
    <row r="72" spans="1:69" ht="16" thickBot="1">
      <c r="A72" s="57">
        <v>3</v>
      </c>
      <c r="B72" s="116" t="s">
        <v>459</v>
      </c>
      <c r="C72" s="96" t="s">
        <v>460</v>
      </c>
      <c r="D72" s="97">
        <v>11</v>
      </c>
      <c r="E72" s="94" t="s">
        <v>113</v>
      </c>
      <c r="F72" s="97">
        <v>1</v>
      </c>
      <c r="G72" s="97"/>
      <c r="H72" s="97">
        <v>1</v>
      </c>
      <c r="I72" s="97"/>
      <c r="J72" s="97"/>
      <c r="K72" s="97"/>
      <c r="L72" s="97"/>
      <c r="M72" s="173">
        <f t="shared" si="17"/>
        <v>5</v>
      </c>
      <c r="N72" s="97">
        <v>4</v>
      </c>
      <c r="O72" s="97"/>
      <c r="P72" s="97"/>
      <c r="Q72" s="97"/>
      <c r="R72" s="97"/>
      <c r="S72" s="97"/>
      <c r="T72" s="97"/>
      <c r="U72" s="61">
        <f t="shared" si="18"/>
        <v>8</v>
      </c>
      <c r="V72" s="484">
        <v>5</v>
      </c>
      <c r="W72" s="484"/>
      <c r="X72" s="484"/>
      <c r="Y72" s="484"/>
      <c r="Z72" s="484"/>
      <c r="AA72" s="484"/>
      <c r="AB72" s="484"/>
      <c r="AC72" s="61">
        <f t="shared" si="19"/>
        <v>10</v>
      </c>
      <c r="AD72" s="512">
        <v>5</v>
      </c>
      <c r="AE72" s="512"/>
      <c r="AF72" s="512"/>
      <c r="AG72" s="512"/>
      <c r="AH72" s="512"/>
      <c r="AI72" s="512"/>
      <c r="AJ72" s="512"/>
      <c r="AK72" s="61">
        <f t="shared" si="20"/>
        <v>10</v>
      </c>
      <c r="AL72" s="275"/>
      <c r="AM72" s="275"/>
      <c r="AN72" s="275"/>
      <c r="AO72" s="275"/>
      <c r="AP72" s="275"/>
      <c r="AQ72" s="275"/>
      <c r="AR72" s="275"/>
      <c r="AS72" s="61">
        <f t="shared" si="21"/>
        <v>0</v>
      </c>
      <c r="AT72" s="275"/>
      <c r="AU72" s="275"/>
      <c r="AV72" s="275"/>
      <c r="AW72" s="275"/>
      <c r="AX72" s="275"/>
      <c r="AY72" s="275"/>
      <c r="AZ72" s="275"/>
      <c r="BA72" s="61">
        <f t="shared" si="16"/>
        <v>0</v>
      </c>
      <c r="BB72" s="135"/>
      <c r="BC72" s="135"/>
      <c r="BD72" s="135"/>
      <c r="BE72" s="135"/>
      <c r="BF72" s="135"/>
      <c r="BG72" s="135"/>
      <c r="BH72" s="135"/>
      <c r="BI72" s="61">
        <f t="shared" si="22"/>
        <v>0</v>
      </c>
      <c r="BJ72" s="62">
        <f t="shared" si="23"/>
        <v>33</v>
      </c>
      <c r="BK72" s="7"/>
      <c r="BL72" s="7"/>
      <c r="BM72" s="7"/>
      <c r="BN72" s="7"/>
      <c r="BO72" s="7"/>
      <c r="BP72" s="7"/>
      <c r="BQ72" s="7"/>
    </row>
    <row r="73" spans="1:69" ht="16" thickBot="1">
      <c r="A73" s="57">
        <v>3</v>
      </c>
      <c r="B73" s="116" t="s">
        <v>461</v>
      </c>
      <c r="C73" s="96" t="s">
        <v>462</v>
      </c>
      <c r="D73" s="97">
        <v>21</v>
      </c>
      <c r="E73" s="94" t="s">
        <v>113</v>
      </c>
      <c r="F73" s="97">
        <v>2</v>
      </c>
      <c r="G73" s="97">
        <v>1</v>
      </c>
      <c r="H73" s="97"/>
      <c r="I73" s="97"/>
      <c r="J73" s="97"/>
      <c r="K73" s="97"/>
      <c r="L73" s="97"/>
      <c r="M73" s="173">
        <f t="shared" si="17"/>
        <v>9</v>
      </c>
      <c r="N73" s="97"/>
      <c r="O73" s="97"/>
      <c r="P73" s="97"/>
      <c r="Q73" s="97"/>
      <c r="R73" s="97"/>
      <c r="S73" s="97"/>
      <c r="T73" s="97"/>
      <c r="U73" s="61">
        <f t="shared" si="18"/>
        <v>0</v>
      </c>
      <c r="V73" s="484">
        <v>4</v>
      </c>
      <c r="W73" s="484"/>
      <c r="X73" s="484"/>
      <c r="Y73" s="484"/>
      <c r="Z73" s="484"/>
      <c r="AA73" s="484"/>
      <c r="AB73" s="484"/>
      <c r="AC73" s="61">
        <f t="shared" si="19"/>
        <v>8</v>
      </c>
      <c r="AD73" s="512">
        <v>3</v>
      </c>
      <c r="AE73" s="512"/>
      <c r="AF73" s="512"/>
      <c r="AG73" s="512"/>
      <c r="AH73" s="512"/>
      <c r="AI73" s="512"/>
      <c r="AJ73" s="512"/>
      <c r="AK73" s="61">
        <f t="shared" si="20"/>
        <v>6</v>
      </c>
      <c r="AL73" s="275"/>
      <c r="AM73" s="275"/>
      <c r="AN73" s="275"/>
      <c r="AO73" s="275"/>
      <c r="AP73" s="275"/>
      <c r="AQ73" s="275"/>
      <c r="AR73" s="275"/>
      <c r="AS73" s="61">
        <f t="shared" si="21"/>
        <v>0</v>
      </c>
      <c r="AT73" s="275"/>
      <c r="AU73" s="275"/>
      <c r="AV73" s="275"/>
      <c r="AW73" s="275"/>
      <c r="AX73" s="275"/>
      <c r="AY73" s="275"/>
      <c r="AZ73" s="275"/>
      <c r="BA73" s="61">
        <f t="shared" ref="BA73:BA132" si="24">2*(AT73)+5*(AU73)+3*(AV73)+5*(AW73)+5*(AX73)+5*(AY73)+5*(AZ73)</f>
        <v>0</v>
      </c>
      <c r="BB73" s="135"/>
      <c r="BC73" s="135"/>
      <c r="BD73" s="135"/>
      <c r="BE73" s="135"/>
      <c r="BF73" s="135"/>
      <c r="BG73" s="135"/>
      <c r="BH73" s="135"/>
      <c r="BI73" s="61">
        <f t="shared" si="22"/>
        <v>0</v>
      </c>
      <c r="BJ73" s="62">
        <f t="shared" si="23"/>
        <v>23</v>
      </c>
      <c r="BK73" s="7"/>
      <c r="BL73" s="7"/>
      <c r="BM73" s="7"/>
      <c r="BN73" s="7"/>
      <c r="BO73" s="7"/>
      <c r="BP73" s="7"/>
      <c r="BQ73" s="7"/>
    </row>
    <row r="74" spans="1:69" ht="16" thickBot="1">
      <c r="A74" s="57">
        <v>3</v>
      </c>
      <c r="B74" s="116" t="s">
        <v>463</v>
      </c>
      <c r="C74" s="96" t="s">
        <v>188</v>
      </c>
      <c r="D74" s="97">
        <v>27</v>
      </c>
      <c r="E74" s="94" t="s">
        <v>113</v>
      </c>
      <c r="F74" s="97">
        <v>2</v>
      </c>
      <c r="G74" s="97"/>
      <c r="H74" s="97"/>
      <c r="I74" s="97"/>
      <c r="J74" s="97"/>
      <c r="K74" s="97"/>
      <c r="L74" s="97"/>
      <c r="M74" s="173">
        <f t="shared" si="17"/>
        <v>4</v>
      </c>
      <c r="N74" s="97">
        <v>6</v>
      </c>
      <c r="O74" s="97"/>
      <c r="P74" s="97"/>
      <c r="Q74" s="97"/>
      <c r="R74" s="97"/>
      <c r="S74" s="97"/>
      <c r="T74" s="97"/>
      <c r="U74" s="61">
        <f t="shared" si="18"/>
        <v>12</v>
      </c>
      <c r="V74" s="484">
        <v>1</v>
      </c>
      <c r="W74" s="484"/>
      <c r="X74" s="484">
        <v>1</v>
      </c>
      <c r="Y74" s="484"/>
      <c r="Z74" s="484"/>
      <c r="AA74" s="484"/>
      <c r="AB74" s="484"/>
      <c r="AC74" s="61">
        <f t="shared" si="19"/>
        <v>5</v>
      </c>
      <c r="AD74" s="512"/>
      <c r="AE74" s="512"/>
      <c r="AF74" s="512"/>
      <c r="AG74" s="512"/>
      <c r="AH74" s="512"/>
      <c r="AI74" s="512"/>
      <c r="AJ74" s="512"/>
      <c r="AK74" s="61">
        <f t="shared" si="20"/>
        <v>0</v>
      </c>
      <c r="AL74" s="275"/>
      <c r="AM74" s="275"/>
      <c r="AN74" s="275"/>
      <c r="AO74" s="275"/>
      <c r="AP74" s="275"/>
      <c r="AQ74" s="275"/>
      <c r="AR74" s="275"/>
      <c r="AS74" s="61">
        <f t="shared" si="21"/>
        <v>0</v>
      </c>
      <c r="AT74" s="275"/>
      <c r="AU74" s="275"/>
      <c r="AV74" s="275"/>
      <c r="AW74" s="275"/>
      <c r="AX74" s="275"/>
      <c r="AY74" s="275"/>
      <c r="AZ74" s="275"/>
      <c r="BA74" s="61">
        <f t="shared" si="24"/>
        <v>0</v>
      </c>
      <c r="BB74" s="135"/>
      <c r="BC74" s="135"/>
      <c r="BD74" s="135"/>
      <c r="BE74" s="135"/>
      <c r="BF74" s="135"/>
      <c r="BG74" s="135"/>
      <c r="BH74" s="135"/>
      <c r="BI74" s="61">
        <f t="shared" si="22"/>
        <v>0</v>
      </c>
      <c r="BJ74" s="62">
        <f t="shared" si="23"/>
        <v>21</v>
      </c>
      <c r="BK74" s="7"/>
      <c r="BL74" s="7"/>
      <c r="BM74" s="7"/>
      <c r="BN74" s="7"/>
      <c r="BO74" s="7"/>
      <c r="BP74" s="7"/>
      <c r="BQ74" s="7"/>
    </row>
    <row r="75" spans="1:69" ht="16" thickBot="1">
      <c r="A75" s="57">
        <v>3</v>
      </c>
      <c r="B75" s="116" t="s">
        <v>464</v>
      </c>
      <c r="C75" s="96" t="s">
        <v>465</v>
      </c>
      <c r="D75" s="97">
        <v>28</v>
      </c>
      <c r="E75" s="94" t="s">
        <v>113</v>
      </c>
      <c r="F75" s="97">
        <v>3</v>
      </c>
      <c r="G75" s="97"/>
      <c r="H75" s="97"/>
      <c r="I75" s="97"/>
      <c r="J75" s="97"/>
      <c r="K75" s="97"/>
      <c r="L75" s="97"/>
      <c r="M75" s="173">
        <f t="shared" si="17"/>
        <v>6</v>
      </c>
      <c r="N75" s="97">
        <v>3</v>
      </c>
      <c r="O75" s="97"/>
      <c r="P75" s="97"/>
      <c r="Q75" s="97"/>
      <c r="R75" s="97"/>
      <c r="S75" s="97"/>
      <c r="T75" s="97"/>
      <c r="U75" s="61">
        <f t="shared" si="18"/>
        <v>6</v>
      </c>
      <c r="V75" s="484">
        <v>4</v>
      </c>
      <c r="W75" s="484"/>
      <c r="X75" s="484"/>
      <c r="Y75" s="484"/>
      <c r="Z75" s="484"/>
      <c r="AA75" s="484"/>
      <c r="AB75" s="484"/>
      <c r="AC75" s="61">
        <f t="shared" si="19"/>
        <v>8</v>
      </c>
      <c r="AD75" s="512">
        <v>4</v>
      </c>
      <c r="AE75" s="512"/>
      <c r="AF75" s="512">
        <v>1</v>
      </c>
      <c r="AG75" s="512"/>
      <c r="AH75" s="512"/>
      <c r="AI75" s="512"/>
      <c r="AJ75" s="512"/>
      <c r="AK75" s="61">
        <f t="shared" si="20"/>
        <v>11</v>
      </c>
      <c r="AL75" s="275"/>
      <c r="AM75" s="275"/>
      <c r="AN75" s="275"/>
      <c r="AO75" s="275"/>
      <c r="AP75" s="275"/>
      <c r="AQ75" s="275"/>
      <c r="AR75" s="275"/>
      <c r="AS75" s="61">
        <f t="shared" si="21"/>
        <v>0</v>
      </c>
      <c r="AT75" s="275"/>
      <c r="AU75" s="275"/>
      <c r="AV75" s="275"/>
      <c r="AW75" s="275"/>
      <c r="AX75" s="275"/>
      <c r="AY75" s="275"/>
      <c r="AZ75" s="275"/>
      <c r="BA75" s="61">
        <f t="shared" si="24"/>
        <v>0</v>
      </c>
      <c r="BB75" s="135"/>
      <c r="BC75" s="135"/>
      <c r="BD75" s="135"/>
      <c r="BE75" s="135"/>
      <c r="BF75" s="135"/>
      <c r="BG75" s="135"/>
      <c r="BH75" s="135"/>
      <c r="BI75" s="61">
        <f t="shared" si="22"/>
        <v>0</v>
      </c>
      <c r="BJ75" s="62">
        <f t="shared" si="23"/>
        <v>31</v>
      </c>
      <c r="BK75" s="7"/>
      <c r="BL75" s="7"/>
      <c r="BM75" s="7"/>
      <c r="BN75" s="7"/>
      <c r="BO75" s="7"/>
      <c r="BP75" s="7"/>
      <c r="BQ75" s="7"/>
    </row>
    <row r="76" spans="1:69" ht="16" thickBot="1">
      <c r="A76" s="57">
        <v>3</v>
      </c>
      <c r="B76" s="116" t="s">
        <v>466</v>
      </c>
      <c r="C76" s="96" t="s">
        <v>440</v>
      </c>
      <c r="D76" s="97">
        <v>34</v>
      </c>
      <c r="E76" s="94" t="s">
        <v>113</v>
      </c>
      <c r="F76" s="97">
        <v>6.5</v>
      </c>
      <c r="G76" s="97"/>
      <c r="H76" s="97"/>
      <c r="I76" s="97"/>
      <c r="J76" s="97"/>
      <c r="K76" s="97"/>
      <c r="L76" s="97"/>
      <c r="M76" s="173">
        <f t="shared" si="17"/>
        <v>13</v>
      </c>
      <c r="N76" s="97">
        <v>1</v>
      </c>
      <c r="O76" s="97"/>
      <c r="P76" s="97"/>
      <c r="Q76" s="97"/>
      <c r="R76" s="97"/>
      <c r="S76" s="97"/>
      <c r="T76" s="97"/>
      <c r="U76" s="61">
        <f t="shared" si="18"/>
        <v>2</v>
      </c>
      <c r="V76" s="484"/>
      <c r="W76" s="484"/>
      <c r="X76" s="484"/>
      <c r="Y76" s="484"/>
      <c r="Z76" s="484"/>
      <c r="AA76" s="484"/>
      <c r="AB76" s="484"/>
      <c r="AC76" s="61">
        <f t="shared" si="19"/>
        <v>0</v>
      </c>
      <c r="AD76" s="512"/>
      <c r="AE76" s="512"/>
      <c r="AF76" s="512"/>
      <c r="AG76" s="512"/>
      <c r="AH76" s="512"/>
      <c r="AI76" s="512"/>
      <c r="AJ76" s="512"/>
      <c r="AK76" s="61">
        <f t="shared" si="20"/>
        <v>0</v>
      </c>
      <c r="AL76" s="275"/>
      <c r="AM76" s="275"/>
      <c r="AN76" s="275"/>
      <c r="AO76" s="275"/>
      <c r="AP76" s="275"/>
      <c r="AQ76" s="275"/>
      <c r="AR76" s="275"/>
      <c r="AS76" s="61">
        <f t="shared" si="21"/>
        <v>0</v>
      </c>
      <c r="AT76" s="275"/>
      <c r="AU76" s="275"/>
      <c r="AV76" s="275"/>
      <c r="AW76" s="275"/>
      <c r="AX76" s="275"/>
      <c r="AY76" s="275"/>
      <c r="AZ76" s="275"/>
      <c r="BA76" s="61">
        <f t="shared" si="24"/>
        <v>0</v>
      </c>
      <c r="BB76" s="135"/>
      <c r="BC76" s="135"/>
      <c r="BD76" s="135"/>
      <c r="BE76" s="135"/>
      <c r="BF76" s="135"/>
      <c r="BG76" s="135"/>
      <c r="BH76" s="135"/>
      <c r="BI76" s="61">
        <f t="shared" si="22"/>
        <v>0</v>
      </c>
      <c r="BJ76" s="62">
        <f t="shared" si="23"/>
        <v>15</v>
      </c>
      <c r="BK76" s="7"/>
      <c r="BL76" s="7"/>
      <c r="BM76" s="7"/>
      <c r="BN76" s="7"/>
      <c r="BO76" s="7"/>
      <c r="BP76" s="7"/>
      <c r="BQ76" s="7"/>
    </row>
    <row r="77" spans="1:69" ht="16" thickBot="1">
      <c r="A77" s="57">
        <v>3</v>
      </c>
      <c r="B77" s="116" t="s">
        <v>467</v>
      </c>
      <c r="C77" s="96" t="s">
        <v>468</v>
      </c>
      <c r="D77" s="97">
        <v>40</v>
      </c>
      <c r="E77" s="94" t="s">
        <v>113</v>
      </c>
      <c r="F77" s="97">
        <v>3.5</v>
      </c>
      <c r="G77" s="97"/>
      <c r="H77" s="97"/>
      <c r="I77" s="97"/>
      <c r="J77" s="97"/>
      <c r="K77" s="97"/>
      <c r="L77" s="97"/>
      <c r="M77" s="173">
        <f t="shared" si="17"/>
        <v>7</v>
      </c>
      <c r="N77" s="97">
        <v>1</v>
      </c>
      <c r="O77" s="97"/>
      <c r="P77" s="97"/>
      <c r="Q77" s="97"/>
      <c r="R77" s="97"/>
      <c r="S77" s="97"/>
      <c r="T77" s="97"/>
      <c r="U77" s="61">
        <f t="shared" si="18"/>
        <v>2</v>
      </c>
      <c r="V77" s="484"/>
      <c r="W77" s="484"/>
      <c r="X77" s="484"/>
      <c r="Y77" s="484"/>
      <c r="Z77" s="484"/>
      <c r="AA77" s="484"/>
      <c r="AB77" s="484"/>
      <c r="AC77" s="61">
        <f t="shared" si="19"/>
        <v>0</v>
      </c>
      <c r="AD77" s="512"/>
      <c r="AE77" s="512"/>
      <c r="AF77" s="512"/>
      <c r="AG77" s="512"/>
      <c r="AH77" s="512"/>
      <c r="AI77" s="512"/>
      <c r="AJ77" s="512"/>
      <c r="AK77" s="61">
        <f t="shared" si="20"/>
        <v>0</v>
      </c>
      <c r="AL77" s="275"/>
      <c r="AM77" s="275"/>
      <c r="AN77" s="275"/>
      <c r="AO77" s="275"/>
      <c r="AP77" s="275"/>
      <c r="AQ77" s="275"/>
      <c r="AR77" s="275"/>
      <c r="AS77" s="61">
        <f t="shared" si="21"/>
        <v>0</v>
      </c>
      <c r="AT77" s="275"/>
      <c r="AU77" s="275"/>
      <c r="AV77" s="275"/>
      <c r="AW77" s="275"/>
      <c r="AX77" s="275"/>
      <c r="AY77" s="275"/>
      <c r="AZ77" s="275"/>
      <c r="BA77" s="61">
        <f t="shared" si="24"/>
        <v>0</v>
      </c>
      <c r="BB77" s="135"/>
      <c r="BC77" s="135"/>
      <c r="BD77" s="135"/>
      <c r="BE77" s="135"/>
      <c r="BF77" s="135"/>
      <c r="BG77" s="135"/>
      <c r="BH77" s="135"/>
      <c r="BI77" s="61">
        <f t="shared" si="22"/>
        <v>0</v>
      </c>
      <c r="BJ77" s="62">
        <f t="shared" si="23"/>
        <v>9</v>
      </c>
      <c r="BK77" s="7"/>
      <c r="BL77" s="7"/>
      <c r="BM77" s="7"/>
      <c r="BN77" s="7"/>
      <c r="BO77" s="7"/>
      <c r="BP77" s="7"/>
      <c r="BQ77" s="7"/>
    </row>
    <row r="78" spans="1:69" ht="16" thickBot="1">
      <c r="A78" s="57">
        <v>3</v>
      </c>
      <c r="B78" s="116" t="s">
        <v>469</v>
      </c>
      <c r="C78" s="96" t="s">
        <v>470</v>
      </c>
      <c r="D78" s="97">
        <v>44</v>
      </c>
      <c r="E78" s="94" t="s">
        <v>113</v>
      </c>
      <c r="F78" s="97">
        <v>4</v>
      </c>
      <c r="G78" s="97"/>
      <c r="H78" s="97"/>
      <c r="I78" s="97"/>
      <c r="J78" s="97"/>
      <c r="K78" s="97"/>
      <c r="L78" s="97"/>
      <c r="M78" s="173">
        <f t="shared" si="17"/>
        <v>8</v>
      </c>
      <c r="N78" s="97">
        <v>2</v>
      </c>
      <c r="O78" s="97"/>
      <c r="P78" s="97"/>
      <c r="Q78" s="97"/>
      <c r="R78" s="97"/>
      <c r="S78" s="97"/>
      <c r="T78" s="97"/>
      <c r="U78" s="61">
        <f t="shared" si="18"/>
        <v>4</v>
      </c>
      <c r="V78" s="484"/>
      <c r="W78" s="484">
        <v>2</v>
      </c>
      <c r="X78" s="484"/>
      <c r="Y78" s="484">
        <v>1</v>
      </c>
      <c r="Z78" s="484"/>
      <c r="AA78" s="484"/>
      <c r="AB78" s="484"/>
      <c r="AC78" s="61">
        <f t="shared" si="19"/>
        <v>15</v>
      </c>
      <c r="AD78" s="512">
        <v>3</v>
      </c>
      <c r="AE78" s="512"/>
      <c r="AF78" s="512"/>
      <c r="AG78" s="512"/>
      <c r="AH78" s="512"/>
      <c r="AI78" s="512"/>
      <c r="AJ78" s="512"/>
      <c r="AK78" s="61">
        <f t="shared" si="20"/>
        <v>6</v>
      </c>
      <c r="AL78" s="275"/>
      <c r="AM78" s="275"/>
      <c r="AN78" s="275"/>
      <c r="AO78" s="275"/>
      <c r="AP78" s="275"/>
      <c r="AQ78" s="275"/>
      <c r="AR78" s="275"/>
      <c r="AS78" s="61">
        <f t="shared" si="21"/>
        <v>0</v>
      </c>
      <c r="AT78" s="275"/>
      <c r="AU78" s="275"/>
      <c r="AV78" s="275"/>
      <c r="AW78" s="275"/>
      <c r="AX78" s="275"/>
      <c r="AY78" s="275"/>
      <c r="AZ78" s="275"/>
      <c r="BA78" s="61">
        <f t="shared" si="24"/>
        <v>0</v>
      </c>
      <c r="BB78" s="135"/>
      <c r="BC78" s="135"/>
      <c r="BD78" s="135"/>
      <c r="BE78" s="135"/>
      <c r="BF78" s="135"/>
      <c r="BG78" s="135"/>
      <c r="BH78" s="135"/>
      <c r="BI78" s="61">
        <f t="shared" si="22"/>
        <v>0</v>
      </c>
      <c r="BJ78" s="62">
        <f t="shared" si="23"/>
        <v>33</v>
      </c>
      <c r="BK78" s="7"/>
      <c r="BL78" s="7"/>
      <c r="BM78" s="7"/>
      <c r="BN78" s="7"/>
      <c r="BO78" s="7"/>
      <c r="BP78" s="7"/>
      <c r="BQ78" s="7"/>
    </row>
    <row r="79" spans="1:69" ht="16" thickBot="1">
      <c r="A79" s="57">
        <v>3</v>
      </c>
      <c r="B79" s="116" t="s">
        <v>471</v>
      </c>
      <c r="C79" s="96" t="s">
        <v>229</v>
      </c>
      <c r="D79" s="97">
        <v>45</v>
      </c>
      <c r="E79" s="94" t="s">
        <v>113</v>
      </c>
      <c r="F79" s="97">
        <v>1</v>
      </c>
      <c r="G79" s="97"/>
      <c r="H79" s="97"/>
      <c r="I79" s="97"/>
      <c r="J79" s="97"/>
      <c r="K79" s="97"/>
      <c r="L79" s="97"/>
      <c r="M79" s="173">
        <f t="shared" si="17"/>
        <v>2</v>
      </c>
      <c r="N79" s="97">
        <v>2</v>
      </c>
      <c r="O79" s="97"/>
      <c r="P79" s="97"/>
      <c r="Q79" s="97"/>
      <c r="R79" s="97"/>
      <c r="S79" s="97"/>
      <c r="T79" s="97"/>
      <c r="U79" s="61">
        <f t="shared" si="18"/>
        <v>4</v>
      </c>
      <c r="V79" s="484">
        <v>1</v>
      </c>
      <c r="W79" s="484"/>
      <c r="X79" s="484"/>
      <c r="Y79" s="484"/>
      <c r="Z79" s="484"/>
      <c r="AA79" s="484"/>
      <c r="AB79" s="484"/>
      <c r="AC79" s="61">
        <f t="shared" si="19"/>
        <v>2</v>
      </c>
      <c r="AD79" s="512"/>
      <c r="AE79" s="512"/>
      <c r="AF79" s="512"/>
      <c r="AG79" s="512"/>
      <c r="AH79" s="512"/>
      <c r="AI79" s="512"/>
      <c r="AJ79" s="512"/>
      <c r="AK79" s="61">
        <f t="shared" si="20"/>
        <v>0</v>
      </c>
      <c r="AL79" s="275"/>
      <c r="AM79" s="275"/>
      <c r="AN79" s="275"/>
      <c r="AO79" s="275"/>
      <c r="AP79" s="275"/>
      <c r="AQ79" s="275"/>
      <c r="AR79" s="275"/>
      <c r="AS79" s="61">
        <f t="shared" si="21"/>
        <v>0</v>
      </c>
      <c r="AT79" s="275"/>
      <c r="AU79" s="275"/>
      <c r="AV79" s="275"/>
      <c r="AW79" s="275"/>
      <c r="AX79" s="275"/>
      <c r="AY79" s="275"/>
      <c r="AZ79" s="275"/>
      <c r="BA79" s="61">
        <f t="shared" si="24"/>
        <v>0</v>
      </c>
      <c r="BB79" s="135"/>
      <c r="BC79" s="135"/>
      <c r="BD79" s="135"/>
      <c r="BE79" s="135"/>
      <c r="BF79" s="135"/>
      <c r="BG79" s="135"/>
      <c r="BH79" s="135"/>
      <c r="BI79" s="61">
        <f t="shared" si="22"/>
        <v>0</v>
      </c>
      <c r="BJ79" s="62">
        <f t="shared" si="23"/>
        <v>8</v>
      </c>
      <c r="BK79" s="7"/>
      <c r="BL79" s="7"/>
      <c r="BM79" s="7"/>
      <c r="BN79" s="7"/>
      <c r="BO79" s="7"/>
      <c r="BP79" s="7"/>
      <c r="BQ79" s="7"/>
    </row>
    <row r="80" spans="1:69" ht="16" thickBot="1">
      <c r="A80" s="57">
        <v>3</v>
      </c>
      <c r="B80" s="116" t="s">
        <v>472</v>
      </c>
      <c r="C80" s="96" t="s">
        <v>473</v>
      </c>
      <c r="D80" s="97">
        <v>50</v>
      </c>
      <c r="E80" s="94" t="s">
        <v>113</v>
      </c>
      <c r="F80" s="97">
        <v>1</v>
      </c>
      <c r="G80" s="97"/>
      <c r="H80" s="97"/>
      <c r="I80" s="97"/>
      <c r="J80" s="97"/>
      <c r="K80" s="97"/>
      <c r="L80" s="97"/>
      <c r="M80" s="173">
        <f t="shared" si="17"/>
        <v>2</v>
      </c>
      <c r="N80" s="97"/>
      <c r="O80" s="97"/>
      <c r="P80" s="97"/>
      <c r="Q80" s="97"/>
      <c r="R80" s="97"/>
      <c r="S80" s="97"/>
      <c r="T80" s="97"/>
      <c r="U80" s="61">
        <f t="shared" si="18"/>
        <v>0</v>
      </c>
      <c r="V80" s="484"/>
      <c r="W80" s="484"/>
      <c r="X80" s="484"/>
      <c r="Y80" s="484"/>
      <c r="Z80" s="484"/>
      <c r="AA80" s="484"/>
      <c r="AB80" s="484"/>
      <c r="AC80" s="61">
        <f t="shared" si="19"/>
        <v>0</v>
      </c>
      <c r="AD80" s="512">
        <v>2</v>
      </c>
      <c r="AE80" s="512"/>
      <c r="AF80" s="512"/>
      <c r="AG80" s="512"/>
      <c r="AH80" s="512"/>
      <c r="AI80" s="512"/>
      <c r="AJ80" s="512"/>
      <c r="AK80" s="61">
        <f t="shared" si="20"/>
        <v>4</v>
      </c>
      <c r="AL80" s="275"/>
      <c r="AM80" s="275"/>
      <c r="AN80" s="275"/>
      <c r="AO80" s="275"/>
      <c r="AP80" s="275"/>
      <c r="AQ80" s="275"/>
      <c r="AR80" s="275"/>
      <c r="AS80" s="61">
        <f t="shared" si="21"/>
        <v>0</v>
      </c>
      <c r="AT80" s="275"/>
      <c r="AU80" s="275"/>
      <c r="AV80" s="275"/>
      <c r="AW80" s="275"/>
      <c r="AX80" s="275"/>
      <c r="AY80" s="275"/>
      <c r="AZ80" s="275"/>
      <c r="BA80" s="61">
        <f t="shared" si="24"/>
        <v>0</v>
      </c>
      <c r="BB80" s="135"/>
      <c r="BC80" s="135"/>
      <c r="BD80" s="135"/>
      <c r="BE80" s="135"/>
      <c r="BF80" s="135"/>
      <c r="BG80" s="135"/>
      <c r="BH80" s="135"/>
      <c r="BI80" s="61">
        <f t="shared" si="22"/>
        <v>0</v>
      </c>
      <c r="BJ80" s="62">
        <f t="shared" si="23"/>
        <v>6</v>
      </c>
      <c r="BK80" s="7"/>
      <c r="BL80" s="7"/>
      <c r="BM80" s="7"/>
      <c r="BN80" s="7"/>
      <c r="BO80" s="7"/>
      <c r="BP80" s="7"/>
      <c r="BQ80" s="7"/>
    </row>
    <row r="81" spans="1:69" ht="16" thickBot="1">
      <c r="A81" s="57">
        <v>3</v>
      </c>
      <c r="B81" s="116" t="s">
        <v>474</v>
      </c>
      <c r="C81" s="96" t="s">
        <v>398</v>
      </c>
      <c r="D81" s="97">
        <v>65</v>
      </c>
      <c r="E81" s="94" t="s">
        <v>113</v>
      </c>
      <c r="F81" s="97">
        <v>1</v>
      </c>
      <c r="G81" s="97"/>
      <c r="H81" s="97"/>
      <c r="I81" s="97"/>
      <c r="J81" s="97"/>
      <c r="K81" s="97"/>
      <c r="L81" s="97"/>
      <c r="M81" s="173">
        <f t="shared" si="17"/>
        <v>2</v>
      </c>
      <c r="N81" s="97">
        <v>1</v>
      </c>
      <c r="O81" s="97"/>
      <c r="P81" s="97"/>
      <c r="Q81" s="97"/>
      <c r="R81" s="97"/>
      <c r="S81" s="97"/>
      <c r="T81" s="97"/>
      <c r="U81" s="61">
        <f t="shared" si="18"/>
        <v>2</v>
      </c>
      <c r="V81" s="484">
        <v>1</v>
      </c>
      <c r="W81" s="484"/>
      <c r="X81" s="484"/>
      <c r="Y81" s="484"/>
      <c r="Z81" s="484"/>
      <c r="AA81" s="484"/>
      <c r="AB81" s="484"/>
      <c r="AC81" s="61">
        <f t="shared" si="19"/>
        <v>2</v>
      </c>
      <c r="AD81" s="512"/>
      <c r="AE81" s="512"/>
      <c r="AF81" s="512"/>
      <c r="AG81" s="512"/>
      <c r="AH81" s="512"/>
      <c r="AI81" s="512"/>
      <c r="AJ81" s="512"/>
      <c r="AK81" s="61">
        <f t="shared" si="20"/>
        <v>0</v>
      </c>
      <c r="AL81" s="275"/>
      <c r="AM81" s="275"/>
      <c r="AN81" s="275"/>
      <c r="AO81" s="275"/>
      <c r="AP81" s="275"/>
      <c r="AQ81" s="275"/>
      <c r="AR81" s="275"/>
      <c r="AS81" s="61">
        <f t="shared" si="21"/>
        <v>0</v>
      </c>
      <c r="AT81" s="275"/>
      <c r="AU81" s="275"/>
      <c r="AV81" s="275"/>
      <c r="AW81" s="275"/>
      <c r="AX81" s="275"/>
      <c r="AY81" s="275"/>
      <c r="AZ81" s="275"/>
      <c r="BA81" s="61">
        <f t="shared" ref="BA81:BA88" si="25">2*(AT81)+5*(AU81)+3*(AV81)+5*(AW81)+5*(AX81)+5*(AY81)+5*(AZ81)</f>
        <v>0</v>
      </c>
      <c r="BB81" s="135"/>
      <c r="BC81" s="135"/>
      <c r="BD81" s="135"/>
      <c r="BE81" s="135"/>
      <c r="BF81" s="135"/>
      <c r="BG81" s="135"/>
      <c r="BH81" s="135"/>
      <c r="BI81" s="61">
        <f t="shared" si="22"/>
        <v>0</v>
      </c>
      <c r="BJ81" s="62">
        <f t="shared" si="23"/>
        <v>6</v>
      </c>
      <c r="BK81" s="7"/>
      <c r="BL81" s="7"/>
      <c r="BM81" s="7"/>
      <c r="BN81" s="7"/>
      <c r="BO81" s="7"/>
      <c r="BP81" s="7"/>
      <c r="BQ81" s="7"/>
    </row>
    <row r="82" spans="1:69" ht="16" thickBot="1">
      <c r="A82" s="57">
        <v>3</v>
      </c>
      <c r="B82" s="116" t="s">
        <v>476</v>
      </c>
      <c r="C82" s="96" t="s">
        <v>475</v>
      </c>
      <c r="D82" s="97">
        <v>88</v>
      </c>
      <c r="E82" s="94" t="s">
        <v>113</v>
      </c>
      <c r="F82" s="97">
        <v>1</v>
      </c>
      <c r="G82" s="97"/>
      <c r="H82" s="97"/>
      <c r="I82" s="97"/>
      <c r="J82" s="97"/>
      <c r="K82" s="97"/>
      <c r="L82" s="97"/>
      <c r="M82" s="173">
        <f t="shared" si="17"/>
        <v>2</v>
      </c>
      <c r="N82" s="97"/>
      <c r="O82" s="97"/>
      <c r="P82" s="97"/>
      <c r="Q82" s="97"/>
      <c r="R82" s="97"/>
      <c r="S82" s="97"/>
      <c r="T82" s="97"/>
      <c r="U82" s="61">
        <f t="shared" si="18"/>
        <v>0</v>
      </c>
      <c r="V82" s="484"/>
      <c r="W82" s="484"/>
      <c r="X82" s="484">
        <v>1</v>
      </c>
      <c r="Y82" s="484"/>
      <c r="Z82" s="484"/>
      <c r="AA82" s="484"/>
      <c r="AB82" s="484"/>
      <c r="AC82" s="61">
        <f t="shared" si="19"/>
        <v>3</v>
      </c>
      <c r="AD82" s="512"/>
      <c r="AE82" s="512"/>
      <c r="AF82" s="512"/>
      <c r="AG82" s="512"/>
      <c r="AH82" s="512"/>
      <c r="AI82" s="512"/>
      <c r="AJ82" s="512"/>
      <c r="AK82" s="61">
        <f t="shared" si="20"/>
        <v>0</v>
      </c>
      <c r="AL82" s="275"/>
      <c r="AM82" s="275"/>
      <c r="AN82" s="275"/>
      <c r="AO82" s="275"/>
      <c r="AP82" s="275"/>
      <c r="AQ82" s="275"/>
      <c r="AR82" s="275"/>
      <c r="AS82" s="61">
        <f t="shared" si="21"/>
        <v>0</v>
      </c>
      <c r="AT82" s="275"/>
      <c r="AU82" s="275"/>
      <c r="AV82" s="275"/>
      <c r="AW82" s="275"/>
      <c r="AX82" s="275"/>
      <c r="AY82" s="275"/>
      <c r="AZ82" s="275"/>
      <c r="BA82" s="61">
        <f t="shared" si="25"/>
        <v>0</v>
      </c>
      <c r="BB82" s="135"/>
      <c r="BC82" s="135"/>
      <c r="BD82" s="135"/>
      <c r="BE82" s="135"/>
      <c r="BF82" s="135"/>
      <c r="BG82" s="135"/>
      <c r="BH82" s="135"/>
      <c r="BI82" s="61">
        <f t="shared" si="22"/>
        <v>0</v>
      </c>
      <c r="BJ82" s="62">
        <f t="shared" si="23"/>
        <v>5</v>
      </c>
      <c r="BK82" s="7"/>
      <c r="BL82" s="7"/>
      <c r="BM82" s="7"/>
      <c r="BN82" s="7"/>
      <c r="BO82" s="7"/>
      <c r="BP82" s="7"/>
      <c r="BQ82" s="7"/>
    </row>
    <row r="83" spans="1:69" ht="16" thickBot="1">
      <c r="A83" s="57">
        <v>3</v>
      </c>
      <c r="B83" s="116" t="s">
        <v>477</v>
      </c>
      <c r="C83" s="96" t="s">
        <v>167</v>
      </c>
      <c r="D83" s="97">
        <v>67</v>
      </c>
      <c r="E83" s="94" t="s">
        <v>113</v>
      </c>
      <c r="F83" s="97"/>
      <c r="G83" s="97">
        <v>1</v>
      </c>
      <c r="H83" s="97"/>
      <c r="I83" s="97"/>
      <c r="J83" s="97"/>
      <c r="K83" s="97"/>
      <c r="L83" s="97"/>
      <c r="M83" s="173">
        <f t="shared" si="17"/>
        <v>5</v>
      </c>
      <c r="N83" s="97">
        <v>2</v>
      </c>
      <c r="O83" s="97">
        <v>1</v>
      </c>
      <c r="P83" s="97"/>
      <c r="Q83" s="97"/>
      <c r="R83" s="97"/>
      <c r="S83" s="97"/>
      <c r="T83" s="97"/>
      <c r="U83" s="61">
        <f t="shared" si="18"/>
        <v>9</v>
      </c>
      <c r="V83" s="484">
        <v>1</v>
      </c>
      <c r="W83" s="484"/>
      <c r="X83" s="484"/>
      <c r="Y83" s="484"/>
      <c r="Z83" s="484"/>
      <c r="AA83" s="484"/>
      <c r="AB83" s="484"/>
      <c r="AC83" s="61">
        <f t="shared" si="19"/>
        <v>2</v>
      </c>
      <c r="AD83" s="512">
        <v>3</v>
      </c>
      <c r="AE83" s="512">
        <v>2</v>
      </c>
      <c r="AF83" s="512"/>
      <c r="AG83" s="512"/>
      <c r="AH83" s="512"/>
      <c r="AI83" s="512"/>
      <c r="AJ83" s="512"/>
      <c r="AK83" s="61">
        <f t="shared" si="20"/>
        <v>16</v>
      </c>
      <c r="AL83" s="275"/>
      <c r="AM83" s="275"/>
      <c r="AN83" s="275"/>
      <c r="AO83" s="275"/>
      <c r="AP83" s="275"/>
      <c r="AQ83" s="275"/>
      <c r="AR83" s="275"/>
      <c r="AS83" s="61">
        <f t="shared" si="21"/>
        <v>0</v>
      </c>
      <c r="AT83" s="275"/>
      <c r="AU83" s="275"/>
      <c r="AV83" s="275"/>
      <c r="AW83" s="275"/>
      <c r="AX83" s="275"/>
      <c r="AY83" s="275"/>
      <c r="AZ83" s="275"/>
      <c r="BA83" s="61">
        <f t="shared" si="25"/>
        <v>0</v>
      </c>
      <c r="BB83" s="135"/>
      <c r="BC83" s="135"/>
      <c r="BD83" s="135"/>
      <c r="BE83" s="135"/>
      <c r="BF83" s="135"/>
      <c r="BG83" s="135"/>
      <c r="BH83" s="135"/>
      <c r="BI83" s="61">
        <f t="shared" si="22"/>
        <v>0</v>
      </c>
      <c r="BJ83" s="62">
        <f t="shared" si="23"/>
        <v>32</v>
      </c>
      <c r="BK83" s="7"/>
      <c r="BL83" s="7"/>
      <c r="BM83" s="7"/>
      <c r="BN83" s="7"/>
      <c r="BO83" s="7"/>
      <c r="BP83" s="7"/>
      <c r="BQ83" s="7"/>
    </row>
    <row r="84" spans="1:69" ht="16" thickBot="1">
      <c r="A84" s="57">
        <v>3</v>
      </c>
      <c r="B84" s="116" t="s">
        <v>674</v>
      </c>
      <c r="C84" s="96" t="s">
        <v>646</v>
      </c>
      <c r="D84" s="97">
        <v>48</v>
      </c>
      <c r="E84" s="94" t="s">
        <v>113</v>
      </c>
      <c r="F84" s="97"/>
      <c r="G84" s="97"/>
      <c r="H84" s="97"/>
      <c r="I84" s="97"/>
      <c r="J84" s="97"/>
      <c r="K84" s="97"/>
      <c r="L84" s="97"/>
      <c r="M84" s="173">
        <f t="shared" si="17"/>
        <v>0</v>
      </c>
      <c r="N84" s="97">
        <v>2</v>
      </c>
      <c r="O84" s="97"/>
      <c r="P84" s="97"/>
      <c r="Q84" s="97"/>
      <c r="R84" s="97"/>
      <c r="S84" s="97"/>
      <c r="T84" s="97"/>
      <c r="U84" s="61">
        <f t="shared" si="18"/>
        <v>4</v>
      </c>
      <c r="V84" s="484">
        <v>1</v>
      </c>
      <c r="W84" s="484"/>
      <c r="X84" s="484"/>
      <c r="Y84" s="484"/>
      <c r="Z84" s="484"/>
      <c r="AA84" s="484"/>
      <c r="AB84" s="484"/>
      <c r="AC84" s="61">
        <f t="shared" si="19"/>
        <v>2</v>
      </c>
      <c r="AD84" s="512">
        <v>6</v>
      </c>
      <c r="AE84" s="512"/>
      <c r="AF84" s="512"/>
      <c r="AG84" s="512"/>
      <c r="AH84" s="512"/>
      <c r="AI84" s="512"/>
      <c r="AJ84" s="512"/>
      <c r="AK84" s="61">
        <f t="shared" si="20"/>
        <v>12</v>
      </c>
      <c r="AL84" s="275"/>
      <c r="AM84" s="275"/>
      <c r="AN84" s="275"/>
      <c r="AO84" s="275"/>
      <c r="AP84" s="275"/>
      <c r="AQ84" s="275"/>
      <c r="AR84" s="275"/>
      <c r="AS84" s="61">
        <f t="shared" si="21"/>
        <v>0</v>
      </c>
      <c r="AT84" s="275"/>
      <c r="AU84" s="275"/>
      <c r="AV84" s="275"/>
      <c r="AW84" s="275"/>
      <c r="AX84" s="275"/>
      <c r="AY84" s="275"/>
      <c r="AZ84" s="275"/>
      <c r="BA84" s="61">
        <f t="shared" si="25"/>
        <v>0</v>
      </c>
      <c r="BB84" s="135"/>
      <c r="BC84" s="135"/>
      <c r="BD84" s="135"/>
      <c r="BE84" s="135"/>
      <c r="BF84" s="135"/>
      <c r="BG84" s="135"/>
      <c r="BH84" s="135"/>
      <c r="BI84" s="61">
        <f t="shared" si="22"/>
        <v>0</v>
      </c>
      <c r="BJ84" s="62">
        <f t="shared" si="23"/>
        <v>18</v>
      </c>
      <c r="BK84" s="7"/>
      <c r="BL84" s="7"/>
      <c r="BM84" s="7"/>
      <c r="BN84" s="7"/>
      <c r="BO84" s="7"/>
      <c r="BP84" s="7"/>
      <c r="BQ84" s="7"/>
    </row>
    <row r="85" spans="1:69" ht="16" thickBot="1">
      <c r="A85" s="57">
        <v>3</v>
      </c>
      <c r="B85" s="116" t="s">
        <v>675</v>
      </c>
      <c r="C85" s="96" t="s">
        <v>676</v>
      </c>
      <c r="D85" s="97">
        <v>25</v>
      </c>
      <c r="E85" s="94" t="s">
        <v>113</v>
      </c>
      <c r="F85" s="97"/>
      <c r="G85" s="97"/>
      <c r="H85" s="97"/>
      <c r="I85" s="97"/>
      <c r="J85" s="97"/>
      <c r="K85" s="97"/>
      <c r="L85" s="97"/>
      <c r="M85" s="173">
        <f t="shared" si="17"/>
        <v>0</v>
      </c>
      <c r="N85" s="97">
        <v>2</v>
      </c>
      <c r="O85" s="97"/>
      <c r="P85" s="97"/>
      <c r="Q85" s="97"/>
      <c r="R85" s="97"/>
      <c r="S85" s="97"/>
      <c r="T85" s="97"/>
      <c r="U85" s="61">
        <f t="shared" si="18"/>
        <v>4</v>
      </c>
      <c r="V85" s="484">
        <v>3</v>
      </c>
      <c r="W85" s="484"/>
      <c r="X85" s="484"/>
      <c r="Y85" s="484"/>
      <c r="Z85" s="484"/>
      <c r="AA85" s="484"/>
      <c r="AB85" s="484"/>
      <c r="AC85" s="61">
        <f t="shared" si="19"/>
        <v>6</v>
      </c>
      <c r="AD85" s="512">
        <v>4</v>
      </c>
      <c r="AE85" s="512"/>
      <c r="AF85" s="512"/>
      <c r="AG85" s="512"/>
      <c r="AH85" s="512">
        <v>1</v>
      </c>
      <c r="AI85" s="512"/>
      <c r="AJ85" s="512"/>
      <c r="AK85" s="61">
        <f t="shared" si="20"/>
        <v>13</v>
      </c>
      <c r="AL85" s="275"/>
      <c r="AM85" s="275"/>
      <c r="AN85" s="275"/>
      <c r="AO85" s="275"/>
      <c r="AP85" s="275"/>
      <c r="AQ85" s="275"/>
      <c r="AR85" s="275"/>
      <c r="AS85" s="61">
        <f t="shared" si="21"/>
        <v>0</v>
      </c>
      <c r="AT85" s="275"/>
      <c r="AU85" s="275"/>
      <c r="AV85" s="275"/>
      <c r="AW85" s="275"/>
      <c r="AX85" s="275"/>
      <c r="AY85" s="275"/>
      <c r="AZ85" s="275"/>
      <c r="BA85" s="61">
        <f t="shared" si="25"/>
        <v>0</v>
      </c>
      <c r="BB85" s="135"/>
      <c r="BC85" s="135"/>
      <c r="BD85" s="135"/>
      <c r="BE85" s="135"/>
      <c r="BF85" s="135"/>
      <c r="BG85" s="135"/>
      <c r="BH85" s="135"/>
      <c r="BI85" s="61">
        <f t="shared" si="22"/>
        <v>0</v>
      </c>
      <c r="BJ85" s="62">
        <f t="shared" si="23"/>
        <v>23</v>
      </c>
      <c r="BK85" s="7"/>
      <c r="BL85" s="7"/>
      <c r="BM85" s="7"/>
      <c r="BN85" s="7"/>
      <c r="BO85" s="7"/>
      <c r="BP85" s="7"/>
      <c r="BQ85" s="7"/>
    </row>
    <row r="86" spans="1:69" ht="16" thickBot="1">
      <c r="A86" s="57">
        <v>3</v>
      </c>
      <c r="B86" s="116" t="s">
        <v>677</v>
      </c>
      <c r="C86" s="96" t="s">
        <v>504</v>
      </c>
      <c r="D86" s="97">
        <v>68</v>
      </c>
      <c r="E86" s="94" t="s">
        <v>113</v>
      </c>
      <c r="F86" s="97"/>
      <c r="G86" s="97"/>
      <c r="H86" s="97"/>
      <c r="I86" s="97"/>
      <c r="J86" s="97"/>
      <c r="K86" s="97"/>
      <c r="L86" s="97"/>
      <c r="M86" s="173">
        <f t="shared" si="17"/>
        <v>0</v>
      </c>
      <c r="N86" s="97">
        <v>1</v>
      </c>
      <c r="O86" s="97"/>
      <c r="P86" s="97"/>
      <c r="Q86" s="97"/>
      <c r="R86" s="97"/>
      <c r="S86" s="97"/>
      <c r="T86" s="97"/>
      <c r="U86" s="61">
        <f t="shared" si="18"/>
        <v>2</v>
      </c>
      <c r="V86" s="484"/>
      <c r="W86" s="484"/>
      <c r="X86" s="484"/>
      <c r="Y86" s="484"/>
      <c r="Z86" s="484"/>
      <c r="AA86" s="484"/>
      <c r="AB86" s="484"/>
      <c r="AC86" s="202">
        <f t="shared" si="19"/>
        <v>0</v>
      </c>
      <c r="AD86" s="512">
        <v>1</v>
      </c>
      <c r="AE86" s="512"/>
      <c r="AF86" s="512"/>
      <c r="AG86" s="512"/>
      <c r="AH86" s="512"/>
      <c r="AI86" s="512"/>
      <c r="AJ86" s="512"/>
      <c r="AK86" s="206">
        <f t="shared" si="20"/>
        <v>2</v>
      </c>
      <c r="AL86" s="142"/>
      <c r="AM86" s="142"/>
      <c r="AN86" s="142"/>
      <c r="AO86" s="142"/>
      <c r="AP86" s="142"/>
      <c r="AQ86" s="142"/>
      <c r="AR86" s="142"/>
      <c r="AS86" s="206">
        <f t="shared" si="21"/>
        <v>0</v>
      </c>
      <c r="AT86" s="135"/>
      <c r="AU86" s="135"/>
      <c r="AV86" s="135"/>
      <c r="AW86" s="135"/>
      <c r="AX86" s="135"/>
      <c r="AY86" s="135"/>
      <c r="AZ86" s="135"/>
      <c r="BA86" s="206">
        <f t="shared" si="25"/>
        <v>0</v>
      </c>
      <c r="BB86" s="135"/>
      <c r="BC86" s="135"/>
      <c r="BD86" s="135"/>
      <c r="BE86" s="135"/>
      <c r="BF86" s="135"/>
      <c r="BG86" s="135"/>
      <c r="BH86" s="135"/>
      <c r="BI86" s="203">
        <f t="shared" si="22"/>
        <v>0</v>
      </c>
      <c r="BJ86" s="62">
        <f t="shared" si="23"/>
        <v>4</v>
      </c>
    </row>
    <row r="87" spans="1:69" ht="16" thickBot="1">
      <c r="A87" s="57">
        <v>3</v>
      </c>
      <c r="B87" s="133" t="s">
        <v>482</v>
      </c>
      <c r="C87" s="96" t="s">
        <v>458</v>
      </c>
      <c r="D87" s="97">
        <v>7</v>
      </c>
      <c r="E87" s="94" t="s">
        <v>113</v>
      </c>
      <c r="F87" s="97"/>
      <c r="G87" s="97"/>
      <c r="H87" s="97"/>
      <c r="I87" s="97"/>
      <c r="J87" s="97"/>
      <c r="K87" s="97"/>
      <c r="L87" s="97"/>
      <c r="M87" s="173">
        <f t="shared" si="17"/>
        <v>0</v>
      </c>
      <c r="N87" s="97">
        <v>1</v>
      </c>
      <c r="O87" s="97"/>
      <c r="P87" s="97"/>
      <c r="Q87" s="97"/>
      <c r="R87" s="97"/>
      <c r="S87" s="97"/>
      <c r="T87" s="97"/>
      <c r="U87" s="61">
        <f t="shared" si="18"/>
        <v>2</v>
      </c>
      <c r="V87" s="484"/>
      <c r="W87" s="484"/>
      <c r="X87" s="484"/>
      <c r="Y87" s="484"/>
      <c r="Z87" s="484"/>
      <c r="AA87" s="484"/>
      <c r="AB87" s="484"/>
      <c r="AC87" s="202">
        <f t="shared" si="19"/>
        <v>0</v>
      </c>
      <c r="AD87" s="512"/>
      <c r="AE87" s="512"/>
      <c r="AF87" s="512"/>
      <c r="AG87" s="512"/>
      <c r="AH87" s="512"/>
      <c r="AI87" s="512"/>
      <c r="AJ87" s="512"/>
      <c r="AK87" s="206">
        <f t="shared" si="20"/>
        <v>0</v>
      </c>
      <c r="AL87" s="142"/>
      <c r="AM87" s="142"/>
      <c r="AN87" s="142"/>
      <c r="AO87" s="142"/>
      <c r="AP87" s="142"/>
      <c r="AQ87" s="142"/>
      <c r="AR87" s="142"/>
      <c r="AS87" s="206">
        <f t="shared" si="21"/>
        <v>0</v>
      </c>
      <c r="AT87" s="135"/>
      <c r="AU87" s="135"/>
      <c r="AV87" s="135"/>
      <c r="AW87" s="135"/>
      <c r="AX87" s="135"/>
      <c r="AY87" s="135"/>
      <c r="AZ87" s="135"/>
      <c r="BA87" s="206">
        <f t="shared" si="25"/>
        <v>0</v>
      </c>
      <c r="BB87" s="135"/>
      <c r="BC87" s="135"/>
      <c r="BD87" s="135"/>
      <c r="BE87" s="135"/>
      <c r="BF87" s="135"/>
      <c r="BG87" s="135"/>
      <c r="BH87" s="135"/>
      <c r="BI87" s="203">
        <f t="shared" si="22"/>
        <v>0</v>
      </c>
      <c r="BJ87" s="62">
        <f t="shared" si="23"/>
        <v>2</v>
      </c>
    </row>
    <row r="88" spans="1:69" ht="16" thickBot="1">
      <c r="A88" s="57">
        <v>3</v>
      </c>
      <c r="B88" s="490" t="s">
        <v>454</v>
      </c>
      <c r="C88" s="485" t="s">
        <v>305</v>
      </c>
      <c r="D88" s="484">
        <v>35</v>
      </c>
      <c r="E88" s="272" t="s">
        <v>113</v>
      </c>
      <c r="F88" s="97"/>
      <c r="G88" s="97"/>
      <c r="H88" s="97"/>
      <c r="I88" s="97"/>
      <c r="J88" s="97"/>
      <c r="K88" s="97"/>
      <c r="L88" s="97"/>
      <c r="M88" s="61">
        <f t="shared" si="17"/>
        <v>0</v>
      </c>
      <c r="N88" s="135"/>
      <c r="O88" s="135"/>
      <c r="P88" s="135"/>
      <c r="Q88" s="135"/>
      <c r="R88" s="135"/>
      <c r="S88" s="135"/>
      <c r="T88" s="135"/>
      <c r="U88" s="61">
        <f t="shared" si="18"/>
        <v>0</v>
      </c>
      <c r="V88" s="484">
        <v>2</v>
      </c>
      <c r="W88" s="484"/>
      <c r="X88" s="484"/>
      <c r="Y88" s="484"/>
      <c r="Z88" s="484"/>
      <c r="AA88" s="484"/>
      <c r="AB88" s="484"/>
      <c r="AC88" s="202">
        <f t="shared" si="19"/>
        <v>4</v>
      </c>
      <c r="AD88" s="512">
        <v>3</v>
      </c>
      <c r="AE88" s="512"/>
      <c r="AF88" s="512"/>
      <c r="AG88" s="512"/>
      <c r="AH88" s="512"/>
      <c r="AI88" s="512"/>
      <c r="AJ88" s="512"/>
      <c r="AK88" s="206">
        <f t="shared" si="20"/>
        <v>6</v>
      </c>
      <c r="AL88" s="142"/>
      <c r="AM88" s="142"/>
      <c r="AN88" s="142"/>
      <c r="AO88" s="142"/>
      <c r="AP88" s="142"/>
      <c r="AQ88" s="142"/>
      <c r="AR88" s="142"/>
      <c r="AS88" s="206">
        <f t="shared" si="21"/>
        <v>0</v>
      </c>
      <c r="AT88" s="135"/>
      <c r="AU88" s="135"/>
      <c r="AV88" s="135"/>
      <c r="AW88" s="135"/>
      <c r="AX88" s="135"/>
      <c r="AY88" s="135"/>
      <c r="AZ88" s="135"/>
      <c r="BA88" s="206">
        <f t="shared" si="25"/>
        <v>0</v>
      </c>
      <c r="BB88" s="135"/>
      <c r="BC88" s="135"/>
      <c r="BD88" s="135"/>
      <c r="BE88" s="135"/>
      <c r="BF88" s="135"/>
      <c r="BG88" s="135"/>
      <c r="BH88" s="135"/>
      <c r="BI88" s="203">
        <f t="shared" si="22"/>
        <v>0</v>
      </c>
      <c r="BJ88" s="62">
        <f t="shared" si="23"/>
        <v>10</v>
      </c>
    </row>
    <row r="89" spans="1:69" ht="16" thickBot="1">
      <c r="A89" s="57">
        <v>3</v>
      </c>
      <c r="B89" s="490" t="s">
        <v>113</v>
      </c>
      <c r="C89" s="485" t="s">
        <v>773</v>
      </c>
      <c r="D89" s="484">
        <v>55</v>
      </c>
      <c r="E89" s="272" t="s">
        <v>113</v>
      </c>
      <c r="F89" s="97"/>
      <c r="G89" s="97"/>
      <c r="H89" s="97"/>
      <c r="I89" s="97"/>
      <c r="J89" s="97"/>
      <c r="K89" s="97"/>
      <c r="L89" s="97"/>
      <c r="M89" s="61">
        <f t="shared" si="17"/>
        <v>0</v>
      </c>
      <c r="N89" s="135"/>
      <c r="O89" s="135"/>
      <c r="P89" s="135"/>
      <c r="Q89" s="135"/>
      <c r="R89" s="135"/>
      <c r="S89" s="135"/>
      <c r="T89" s="135"/>
      <c r="U89" s="61">
        <f t="shared" si="18"/>
        <v>0</v>
      </c>
      <c r="V89" s="484">
        <v>3</v>
      </c>
      <c r="W89" s="484"/>
      <c r="X89" s="484"/>
      <c r="Y89" s="484"/>
      <c r="Z89" s="484"/>
      <c r="AA89" s="484"/>
      <c r="AB89" s="484"/>
      <c r="AC89" s="202">
        <f t="shared" si="19"/>
        <v>6</v>
      </c>
      <c r="AD89" s="512"/>
      <c r="AE89" s="512"/>
      <c r="AF89" s="512"/>
      <c r="AG89" s="512"/>
      <c r="AH89" s="512"/>
      <c r="AI89" s="512"/>
      <c r="AJ89" s="512"/>
      <c r="AK89" s="206">
        <f t="shared" si="20"/>
        <v>0</v>
      </c>
      <c r="AL89" s="142"/>
      <c r="AM89" s="142"/>
      <c r="AN89" s="142"/>
      <c r="AO89" s="142"/>
      <c r="AP89" s="142"/>
      <c r="AQ89" s="142"/>
      <c r="AR89" s="142"/>
      <c r="AS89" s="206">
        <f t="shared" si="21"/>
        <v>0</v>
      </c>
      <c r="AT89" s="135"/>
      <c r="AU89" s="135"/>
      <c r="AV89" s="135"/>
      <c r="AW89" s="135"/>
      <c r="AX89" s="135"/>
      <c r="AY89" s="135"/>
      <c r="AZ89" s="135"/>
      <c r="BA89" s="206">
        <f t="shared" si="24"/>
        <v>0</v>
      </c>
      <c r="BB89" s="135"/>
      <c r="BC89" s="135"/>
      <c r="BD89" s="135"/>
      <c r="BE89" s="135"/>
      <c r="BF89" s="135"/>
      <c r="BG89" s="135"/>
      <c r="BH89" s="135"/>
      <c r="BI89" s="203">
        <f t="shared" si="22"/>
        <v>0</v>
      </c>
      <c r="BJ89" s="62">
        <f t="shared" si="23"/>
        <v>6</v>
      </c>
    </row>
    <row r="90" spans="1:69" ht="16" thickBot="1">
      <c r="A90" s="57">
        <v>3</v>
      </c>
      <c r="B90" s="490" t="s">
        <v>774</v>
      </c>
      <c r="C90" s="485" t="s">
        <v>775</v>
      </c>
      <c r="D90" s="484">
        <v>89</v>
      </c>
      <c r="E90" s="272" t="s">
        <v>113</v>
      </c>
      <c r="F90" s="97"/>
      <c r="G90" s="97"/>
      <c r="H90" s="97"/>
      <c r="I90" s="97"/>
      <c r="J90" s="97"/>
      <c r="K90" s="97"/>
      <c r="L90" s="97"/>
      <c r="M90" s="61">
        <f t="shared" si="17"/>
        <v>0</v>
      </c>
      <c r="N90" s="44"/>
      <c r="O90" s="44"/>
      <c r="P90" s="44"/>
      <c r="Q90" s="44"/>
      <c r="R90" s="44"/>
      <c r="S90" s="44"/>
      <c r="T90" s="44"/>
      <c r="U90" s="61">
        <f t="shared" si="18"/>
        <v>0</v>
      </c>
      <c r="V90" s="484">
        <v>3</v>
      </c>
      <c r="W90" s="484"/>
      <c r="X90" s="484"/>
      <c r="Y90" s="484"/>
      <c r="Z90" s="484"/>
      <c r="AA90" s="484"/>
      <c r="AB90" s="484"/>
      <c r="AC90" s="61">
        <f t="shared" si="19"/>
        <v>6</v>
      </c>
      <c r="AD90" s="512"/>
      <c r="AE90" s="512"/>
      <c r="AF90" s="512"/>
      <c r="AG90" s="512"/>
      <c r="AH90" s="512"/>
      <c r="AI90" s="512"/>
      <c r="AJ90" s="512"/>
      <c r="AK90" s="61">
        <f t="shared" si="20"/>
        <v>0</v>
      </c>
      <c r="AL90" s="142"/>
      <c r="AM90" s="142"/>
      <c r="AN90" s="142"/>
      <c r="AO90" s="142"/>
      <c r="AP90" s="142"/>
      <c r="AQ90" s="142"/>
      <c r="AR90" s="142"/>
      <c r="AS90" s="61">
        <f t="shared" si="21"/>
        <v>0</v>
      </c>
      <c r="AT90" s="135"/>
      <c r="AU90" s="135"/>
      <c r="AV90" s="135"/>
      <c r="AW90" s="135"/>
      <c r="AX90" s="135"/>
      <c r="AY90" s="135"/>
      <c r="AZ90" s="135"/>
      <c r="BA90" s="61">
        <f t="shared" si="24"/>
        <v>0</v>
      </c>
      <c r="BB90" s="135"/>
      <c r="BC90" s="135"/>
      <c r="BD90" s="135"/>
      <c r="BE90" s="135"/>
      <c r="BF90" s="135"/>
      <c r="BG90" s="135"/>
      <c r="BH90" s="135"/>
      <c r="BI90" s="61">
        <f t="shared" si="22"/>
        <v>0</v>
      </c>
      <c r="BJ90" s="62">
        <f t="shared" si="23"/>
        <v>6</v>
      </c>
    </row>
    <row r="91" spans="1:69" ht="16" thickBot="1">
      <c r="A91" s="57">
        <v>3</v>
      </c>
      <c r="B91" s="505" t="s">
        <v>197</v>
      </c>
      <c r="C91" s="504" t="s">
        <v>644</v>
      </c>
      <c r="D91" s="512">
        <v>22</v>
      </c>
      <c r="E91" s="272" t="s">
        <v>113</v>
      </c>
      <c r="F91" s="40"/>
      <c r="G91" s="40"/>
      <c r="H91" s="40"/>
      <c r="I91" s="40"/>
      <c r="J91" s="40"/>
      <c r="K91" s="40"/>
      <c r="L91" s="40"/>
      <c r="M91" s="61">
        <f t="shared" si="17"/>
        <v>0</v>
      </c>
      <c r="N91" s="40"/>
      <c r="O91" s="40"/>
      <c r="P91" s="40"/>
      <c r="Q91" s="40"/>
      <c r="R91" s="40"/>
      <c r="S91" s="40"/>
      <c r="T91" s="40"/>
      <c r="U91" s="61">
        <f t="shared" si="18"/>
        <v>0</v>
      </c>
      <c r="V91" s="135"/>
      <c r="W91" s="135"/>
      <c r="X91" s="135"/>
      <c r="Y91" s="135"/>
      <c r="Z91" s="135"/>
      <c r="AA91" s="135"/>
      <c r="AB91" s="135"/>
      <c r="AC91" s="61">
        <f t="shared" si="19"/>
        <v>0</v>
      </c>
      <c r="AD91" s="512">
        <v>2</v>
      </c>
      <c r="AE91" s="512"/>
      <c r="AF91" s="512"/>
      <c r="AG91" s="512"/>
      <c r="AH91" s="512"/>
      <c r="AI91" s="512"/>
      <c r="AJ91" s="512"/>
      <c r="AK91" s="61">
        <f t="shared" si="20"/>
        <v>4</v>
      </c>
      <c r="AL91" s="142"/>
      <c r="AM91" s="142"/>
      <c r="AN91" s="142"/>
      <c r="AO91" s="142"/>
      <c r="AP91" s="142"/>
      <c r="AQ91" s="142"/>
      <c r="AR91" s="142"/>
      <c r="AS91" s="61">
        <f t="shared" si="21"/>
        <v>0</v>
      </c>
      <c r="AT91" s="135"/>
      <c r="AU91" s="135"/>
      <c r="AV91" s="135"/>
      <c r="AW91" s="135"/>
      <c r="AX91" s="135"/>
      <c r="AY91" s="135"/>
      <c r="AZ91" s="135"/>
      <c r="BA91" s="61">
        <f t="shared" si="24"/>
        <v>0</v>
      </c>
      <c r="BB91" s="135"/>
      <c r="BC91" s="135"/>
      <c r="BD91" s="135"/>
      <c r="BE91" s="135"/>
      <c r="BF91" s="135"/>
      <c r="BG91" s="135"/>
      <c r="BH91" s="135"/>
      <c r="BI91" s="61">
        <f t="shared" si="22"/>
        <v>0</v>
      </c>
      <c r="BJ91" s="62">
        <f t="shared" si="23"/>
        <v>4</v>
      </c>
      <c r="BK91" s="53"/>
    </row>
    <row r="92" spans="1:69" ht="16" thickBot="1">
      <c r="A92" s="57">
        <v>3</v>
      </c>
      <c r="B92" s="505" t="s">
        <v>825</v>
      </c>
      <c r="C92" s="504" t="s">
        <v>235</v>
      </c>
      <c r="D92" s="512">
        <v>2</v>
      </c>
      <c r="E92" s="272" t="s">
        <v>113</v>
      </c>
      <c r="F92" s="40"/>
      <c r="G92" s="40"/>
      <c r="H92" s="40"/>
      <c r="I92" s="40"/>
      <c r="J92" s="40"/>
      <c r="K92" s="40"/>
      <c r="L92" s="40"/>
      <c r="M92" s="61">
        <f t="shared" si="17"/>
        <v>0</v>
      </c>
      <c r="N92" s="40"/>
      <c r="O92" s="40"/>
      <c r="P92" s="40"/>
      <c r="Q92" s="40"/>
      <c r="R92" s="40"/>
      <c r="S92" s="40"/>
      <c r="T92" s="40"/>
      <c r="U92" s="61">
        <f t="shared" si="18"/>
        <v>0</v>
      </c>
      <c r="V92" s="40"/>
      <c r="W92" s="40"/>
      <c r="X92" s="40"/>
      <c r="Y92" s="40"/>
      <c r="Z92" s="40"/>
      <c r="AA92" s="40"/>
      <c r="AB92" s="40"/>
      <c r="AC92" s="61">
        <f t="shared" si="19"/>
        <v>0</v>
      </c>
      <c r="AD92" s="512">
        <v>2</v>
      </c>
      <c r="AE92" s="512"/>
      <c r="AF92" s="512"/>
      <c r="AG92" s="512"/>
      <c r="AH92" s="512"/>
      <c r="AI92" s="512"/>
      <c r="AJ92" s="512"/>
      <c r="AK92" s="61">
        <f t="shared" si="20"/>
        <v>4</v>
      </c>
      <c r="AL92" s="142"/>
      <c r="AM92" s="142"/>
      <c r="AN92" s="142"/>
      <c r="AO92" s="142"/>
      <c r="AP92" s="142"/>
      <c r="AQ92" s="142"/>
      <c r="AR92" s="142"/>
      <c r="AS92" s="61">
        <f t="shared" si="21"/>
        <v>0</v>
      </c>
      <c r="AT92" s="135"/>
      <c r="AU92" s="135"/>
      <c r="AV92" s="135"/>
      <c r="AW92" s="135"/>
      <c r="AX92" s="135"/>
      <c r="AY92" s="135"/>
      <c r="AZ92" s="135"/>
      <c r="BA92" s="61">
        <f t="shared" si="24"/>
        <v>0</v>
      </c>
      <c r="BB92" s="135"/>
      <c r="BC92" s="135"/>
      <c r="BD92" s="135"/>
      <c r="BE92" s="135"/>
      <c r="BF92" s="135"/>
      <c r="BG92" s="135"/>
      <c r="BH92" s="135"/>
      <c r="BI92" s="61">
        <f t="shared" si="22"/>
        <v>0</v>
      </c>
      <c r="BJ92" s="62">
        <f t="shared" si="23"/>
        <v>4</v>
      </c>
      <c r="BK92" s="54"/>
    </row>
    <row r="93" spans="1:69" ht="16" thickBot="1">
      <c r="A93" s="57">
        <v>3</v>
      </c>
      <c r="B93" s="198"/>
      <c r="C93" s="199"/>
      <c r="D93" s="135"/>
      <c r="E93" s="272" t="s">
        <v>113</v>
      </c>
      <c r="F93" s="40"/>
      <c r="G93" s="40"/>
      <c r="H93" s="40"/>
      <c r="I93" s="40"/>
      <c r="J93" s="40"/>
      <c r="K93" s="40"/>
      <c r="L93" s="40"/>
      <c r="M93" s="61">
        <f t="shared" si="17"/>
        <v>0</v>
      </c>
      <c r="N93" s="40"/>
      <c r="O93" s="40"/>
      <c r="P93" s="40"/>
      <c r="Q93" s="40"/>
      <c r="R93" s="40"/>
      <c r="S93" s="40"/>
      <c r="T93" s="40"/>
      <c r="U93" s="61">
        <f t="shared" si="18"/>
        <v>0</v>
      </c>
      <c r="V93" s="40"/>
      <c r="W93" s="40"/>
      <c r="X93" s="40"/>
      <c r="Y93" s="40"/>
      <c r="Z93" s="40"/>
      <c r="AA93" s="40"/>
      <c r="AB93" s="40"/>
      <c r="AC93" s="61">
        <f t="shared" si="19"/>
        <v>0</v>
      </c>
      <c r="AD93" s="168"/>
      <c r="AE93" s="168"/>
      <c r="AF93" s="168"/>
      <c r="AG93" s="142"/>
      <c r="AH93" s="168"/>
      <c r="AI93" s="168"/>
      <c r="AJ93" s="168"/>
      <c r="AK93" s="61">
        <f t="shared" si="20"/>
        <v>0</v>
      </c>
      <c r="AL93" s="142"/>
      <c r="AM93" s="142"/>
      <c r="AN93" s="142"/>
      <c r="AO93" s="142"/>
      <c r="AP93" s="142"/>
      <c r="AQ93" s="142"/>
      <c r="AR93" s="142"/>
      <c r="AS93" s="61">
        <f t="shared" si="21"/>
        <v>0</v>
      </c>
      <c r="AT93" s="40"/>
      <c r="AU93" s="40"/>
      <c r="AV93" s="40"/>
      <c r="AW93" s="40"/>
      <c r="AX93" s="40"/>
      <c r="AY93" s="40"/>
      <c r="AZ93" s="40"/>
      <c r="BA93" s="61">
        <f t="shared" si="24"/>
        <v>0</v>
      </c>
      <c r="BB93" s="40"/>
      <c r="BC93" s="40"/>
      <c r="BD93" s="40"/>
      <c r="BE93" s="40"/>
      <c r="BF93" s="40"/>
      <c r="BG93" s="40"/>
      <c r="BH93" s="40"/>
      <c r="BI93" s="61">
        <f t="shared" si="22"/>
        <v>0</v>
      </c>
      <c r="BJ93" s="62">
        <f t="shared" si="23"/>
        <v>0</v>
      </c>
      <c r="BK93" s="54"/>
    </row>
    <row r="94" spans="1:69" ht="16" thickBot="1">
      <c r="A94" s="57">
        <v>3</v>
      </c>
      <c r="B94" s="69"/>
      <c r="C94" s="47"/>
      <c r="D94" s="40"/>
      <c r="E94" s="272" t="s">
        <v>113</v>
      </c>
      <c r="F94" s="40"/>
      <c r="G94" s="40"/>
      <c r="H94" s="40"/>
      <c r="I94" s="40"/>
      <c r="J94" s="40"/>
      <c r="K94" s="40"/>
      <c r="L94" s="40"/>
      <c r="M94" s="61">
        <f t="shared" si="17"/>
        <v>0</v>
      </c>
      <c r="N94" s="40"/>
      <c r="O94" s="40"/>
      <c r="P94" s="40"/>
      <c r="Q94" s="40"/>
      <c r="R94" s="40"/>
      <c r="S94" s="40"/>
      <c r="T94" s="40"/>
      <c r="U94" s="61">
        <f t="shared" si="18"/>
        <v>0</v>
      </c>
      <c r="V94" s="40"/>
      <c r="W94" s="40"/>
      <c r="X94" s="40"/>
      <c r="Y94" s="40"/>
      <c r="Z94" s="40"/>
      <c r="AA94" s="40"/>
      <c r="AB94" s="40"/>
      <c r="AC94" s="61">
        <f t="shared" si="19"/>
        <v>0</v>
      </c>
      <c r="AD94" s="40"/>
      <c r="AE94" s="40"/>
      <c r="AF94" s="40"/>
      <c r="AG94" s="40"/>
      <c r="AH94" s="40"/>
      <c r="AI94" s="40"/>
      <c r="AJ94" s="40"/>
      <c r="AK94" s="61">
        <f t="shared" si="20"/>
        <v>0</v>
      </c>
      <c r="AL94" s="40"/>
      <c r="AM94" s="40"/>
      <c r="AN94" s="40"/>
      <c r="AO94" s="40"/>
      <c r="AP94" s="40"/>
      <c r="AQ94" s="40"/>
      <c r="AR94" s="40"/>
      <c r="AS94" s="61">
        <f t="shared" si="21"/>
        <v>0</v>
      </c>
      <c r="AT94" s="40"/>
      <c r="AU94" s="40"/>
      <c r="AV94" s="40"/>
      <c r="AW94" s="40"/>
      <c r="AX94" s="40"/>
      <c r="AY94" s="40"/>
      <c r="AZ94" s="40"/>
      <c r="BA94" s="61">
        <f t="shared" si="24"/>
        <v>0</v>
      </c>
      <c r="BB94" s="40"/>
      <c r="BC94" s="40"/>
      <c r="BD94" s="40"/>
      <c r="BE94" s="40"/>
      <c r="BF94" s="40"/>
      <c r="BG94" s="40"/>
      <c r="BH94" s="40"/>
      <c r="BI94" s="61">
        <f t="shared" si="22"/>
        <v>0</v>
      </c>
      <c r="BJ94" s="62">
        <f t="shared" si="23"/>
        <v>0</v>
      </c>
      <c r="BK94" s="54"/>
    </row>
    <row r="95" spans="1:69" ht="16" thickBot="1">
      <c r="A95" s="57">
        <v>3</v>
      </c>
      <c r="B95" s="69"/>
      <c r="C95" s="47"/>
      <c r="D95" s="40"/>
      <c r="E95" s="272" t="s">
        <v>113</v>
      </c>
      <c r="F95" s="40"/>
      <c r="G95" s="40"/>
      <c r="H95" s="40"/>
      <c r="I95" s="40"/>
      <c r="J95" s="40"/>
      <c r="K95" s="40"/>
      <c r="L95" s="40"/>
      <c r="M95" s="61">
        <f t="shared" si="17"/>
        <v>0</v>
      </c>
      <c r="N95" s="40"/>
      <c r="O95" s="40"/>
      <c r="P95" s="40"/>
      <c r="Q95" s="40"/>
      <c r="R95" s="40"/>
      <c r="S95" s="40"/>
      <c r="T95" s="40"/>
      <c r="U95" s="61">
        <f t="shared" si="18"/>
        <v>0</v>
      </c>
      <c r="V95" s="40"/>
      <c r="W95" s="40"/>
      <c r="X95" s="40"/>
      <c r="Y95" s="40"/>
      <c r="Z95" s="40"/>
      <c r="AA95" s="40"/>
      <c r="AB95" s="40"/>
      <c r="AC95" s="61">
        <f t="shared" si="19"/>
        <v>0</v>
      </c>
      <c r="AD95" s="40"/>
      <c r="AE95" s="40"/>
      <c r="AF95" s="40"/>
      <c r="AG95" s="40"/>
      <c r="AH95" s="40"/>
      <c r="AI95" s="40"/>
      <c r="AJ95" s="40"/>
      <c r="AK95" s="61">
        <f t="shared" si="20"/>
        <v>0</v>
      </c>
      <c r="AL95" s="40"/>
      <c r="AM95" s="40"/>
      <c r="AN95" s="40"/>
      <c r="AO95" s="40"/>
      <c r="AP95" s="40"/>
      <c r="AQ95" s="40"/>
      <c r="AR95" s="40"/>
      <c r="AS95" s="61">
        <f t="shared" si="21"/>
        <v>0</v>
      </c>
      <c r="AT95" s="40"/>
      <c r="AU95" s="40"/>
      <c r="AV95" s="40"/>
      <c r="AW95" s="40"/>
      <c r="AX95" s="40"/>
      <c r="AY95" s="40"/>
      <c r="AZ95" s="40"/>
      <c r="BA95" s="61">
        <f t="shared" si="24"/>
        <v>0</v>
      </c>
      <c r="BB95" s="40"/>
      <c r="BC95" s="40"/>
      <c r="BD95" s="40"/>
      <c r="BE95" s="40"/>
      <c r="BF95" s="40"/>
      <c r="BG95" s="40"/>
      <c r="BH95" s="40"/>
      <c r="BI95" s="61">
        <f t="shared" si="22"/>
        <v>0</v>
      </c>
      <c r="BJ95" s="62">
        <f t="shared" si="23"/>
        <v>0</v>
      </c>
      <c r="BK95" s="54"/>
    </row>
    <row r="96" spans="1:69" ht="16" thickBot="1">
      <c r="A96" s="57">
        <v>3</v>
      </c>
      <c r="B96" s="115"/>
      <c r="C96" s="93"/>
      <c r="D96" s="94"/>
      <c r="E96" s="272" t="s">
        <v>113</v>
      </c>
      <c r="F96" s="94"/>
      <c r="G96" s="94"/>
      <c r="H96" s="94"/>
      <c r="I96" s="94"/>
      <c r="J96" s="94"/>
      <c r="K96" s="94"/>
      <c r="L96" s="94"/>
      <c r="M96" s="173">
        <f t="shared" si="17"/>
        <v>0</v>
      </c>
      <c r="N96" s="94"/>
      <c r="O96" s="94"/>
      <c r="P96" s="94"/>
      <c r="Q96" s="94"/>
      <c r="R96" s="94"/>
      <c r="S96" s="94"/>
      <c r="T96" s="94"/>
      <c r="U96" s="173">
        <f t="shared" si="18"/>
        <v>0</v>
      </c>
      <c r="V96" s="94"/>
      <c r="W96" s="94"/>
      <c r="X96" s="94"/>
      <c r="Y96" s="94"/>
      <c r="Z96" s="94"/>
      <c r="AA96" s="94"/>
      <c r="AB96" s="94"/>
      <c r="AC96" s="205">
        <f t="shared" si="19"/>
        <v>0</v>
      </c>
      <c r="AD96" s="94"/>
      <c r="AE96" s="94"/>
      <c r="AF96" s="94"/>
      <c r="AG96" s="94"/>
      <c r="AH96" s="94"/>
      <c r="AI96" s="94"/>
      <c r="AJ96" s="94"/>
      <c r="AK96" s="61">
        <f t="shared" si="20"/>
        <v>0</v>
      </c>
      <c r="AL96" s="94"/>
      <c r="AM96" s="94"/>
      <c r="AN96" s="94"/>
      <c r="AO96" s="94"/>
      <c r="AP96" s="94"/>
      <c r="AQ96" s="94"/>
      <c r="AR96" s="94"/>
      <c r="AS96" s="61">
        <f t="shared" si="21"/>
        <v>0</v>
      </c>
      <c r="AT96" s="94"/>
      <c r="AU96" s="94"/>
      <c r="AV96" s="94"/>
      <c r="AW96" s="94"/>
      <c r="AX96" s="94"/>
      <c r="AY96" s="94"/>
      <c r="AZ96" s="94"/>
      <c r="BA96" s="61">
        <f t="shared" si="24"/>
        <v>0</v>
      </c>
      <c r="BB96" s="94"/>
      <c r="BC96" s="94"/>
      <c r="BD96" s="94"/>
      <c r="BE96" s="94"/>
      <c r="BF96" s="94"/>
      <c r="BG96" s="94"/>
      <c r="BH96" s="94"/>
      <c r="BI96" s="61">
        <f t="shared" si="22"/>
        <v>0</v>
      </c>
      <c r="BJ96" s="62">
        <f t="shared" si="23"/>
        <v>0</v>
      </c>
      <c r="BK96" s="54"/>
    </row>
    <row r="97" spans="1:63" ht="16" thickBot="1">
      <c r="A97" s="57">
        <v>3</v>
      </c>
      <c r="B97" s="96"/>
      <c r="C97" s="96"/>
      <c r="D97" s="97"/>
      <c r="E97" s="272" t="s">
        <v>113</v>
      </c>
      <c r="F97" s="97"/>
      <c r="G97" s="97"/>
      <c r="H97" s="97"/>
      <c r="I97" s="97"/>
      <c r="J97" s="97"/>
      <c r="K97" s="97"/>
      <c r="L97" s="97"/>
      <c r="M97" s="173">
        <f t="shared" si="17"/>
        <v>0</v>
      </c>
      <c r="N97" s="97"/>
      <c r="O97" s="97"/>
      <c r="P97" s="97"/>
      <c r="Q97" s="97"/>
      <c r="R97" s="97"/>
      <c r="S97" s="97"/>
      <c r="T97" s="97"/>
      <c r="U97" s="173">
        <f t="shared" si="18"/>
        <v>0</v>
      </c>
      <c r="V97" s="97"/>
      <c r="W97" s="97"/>
      <c r="X97" s="97"/>
      <c r="Y97" s="97"/>
      <c r="Z97" s="97"/>
      <c r="AA97" s="97"/>
      <c r="AB97" s="97"/>
      <c r="AC97" s="205">
        <f t="shared" si="19"/>
        <v>0</v>
      </c>
      <c r="AD97" s="97"/>
      <c r="AE97" s="97"/>
      <c r="AF97" s="97"/>
      <c r="AG97" s="97"/>
      <c r="AH97" s="97"/>
      <c r="AI97" s="97"/>
      <c r="AJ97" s="97"/>
      <c r="AK97" s="61">
        <f t="shared" si="20"/>
        <v>0</v>
      </c>
      <c r="AL97" s="97"/>
      <c r="AM97" s="97"/>
      <c r="AN97" s="97"/>
      <c r="AO97" s="97"/>
      <c r="AP97" s="97"/>
      <c r="AQ97" s="97"/>
      <c r="AR97" s="97"/>
      <c r="AS97" s="61">
        <f t="shared" si="21"/>
        <v>0</v>
      </c>
      <c r="AT97" s="97"/>
      <c r="AU97" s="97"/>
      <c r="AV97" s="97"/>
      <c r="AW97" s="97"/>
      <c r="AX97" s="97"/>
      <c r="AY97" s="97"/>
      <c r="AZ97" s="97"/>
      <c r="BA97" s="61">
        <f t="shared" si="24"/>
        <v>0</v>
      </c>
      <c r="BB97" s="97"/>
      <c r="BC97" s="97"/>
      <c r="BD97" s="97"/>
      <c r="BE97" s="97"/>
      <c r="BF97" s="97"/>
      <c r="BG97" s="97"/>
      <c r="BH97" s="97"/>
      <c r="BI97" s="61">
        <f t="shared" si="22"/>
        <v>0</v>
      </c>
      <c r="BJ97" s="62">
        <f t="shared" si="23"/>
        <v>0</v>
      </c>
      <c r="BK97" s="54"/>
    </row>
    <row r="98" spans="1:63" ht="16" thickBot="1">
      <c r="A98" s="57">
        <v>3</v>
      </c>
      <c r="B98" s="96"/>
      <c r="C98" s="96"/>
      <c r="D98" s="97"/>
      <c r="E98" s="272" t="s">
        <v>113</v>
      </c>
      <c r="F98" s="97"/>
      <c r="G98" s="97"/>
      <c r="H98" s="97"/>
      <c r="I98" s="97"/>
      <c r="J98" s="97"/>
      <c r="K98" s="97"/>
      <c r="L98" s="97"/>
      <c r="M98" s="173">
        <f t="shared" si="17"/>
        <v>0</v>
      </c>
      <c r="N98" s="97"/>
      <c r="O98" s="97"/>
      <c r="P98" s="97"/>
      <c r="Q98" s="97"/>
      <c r="R98" s="97"/>
      <c r="S98" s="97"/>
      <c r="T98" s="97"/>
      <c r="U98" s="173">
        <f t="shared" si="18"/>
        <v>0</v>
      </c>
      <c r="V98" s="97"/>
      <c r="W98" s="97"/>
      <c r="X98" s="97"/>
      <c r="Y98" s="97"/>
      <c r="Z98" s="97"/>
      <c r="AA98" s="97"/>
      <c r="AB98" s="97"/>
      <c r="AC98" s="205">
        <f t="shared" si="19"/>
        <v>0</v>
      </c>
      <c r="AD98" s="97"/>
      <c r="AE98" s="97"/>
      <c r="AF98" s="97"/>
      <c r="AG98" s="97"/>
      <c r="AH98" s="97"/>
      <c r="AI98" s="97"/>
      <c r="AJ98" s="97"/>
      <c r="AK98" s="61">
        <f t="shared" si="20"/>
        <v>0</v>
      </c>
      <c r="AL98" s="97"/>
      <c r="AM98" s="97"/>
      <c r="AN98" s="97"/>
      <c r="AO98" s="97"/>
      <c r="AP98" s="97"/>
      <c r="AQ98" s="97"/>
      <c r="AR98" s="97"/>
      <c r="AS98" s="61">
        <f t="shared" si="21"/>
        <v>0</v>
      </c>
      <c r="AT98" s="97"/>
      <c r="AU98" s="97"/>
      <c r="AV98" s="97"/>
      <c r="AW98" s="97"/>
      <c r="AX98" s="97"/>
      <c r="AY98" s="97"/>
      <c r="AZ98" s="97"/>
      <c r="BA98" s="61">
        <f t="shared" si="24"/>
        <v>0</v>
      </c>
      <c r="BB98" s="97"/>
      <c r="BC98" s="97"/>
      <c r="BD98" s="97"/>
      <c r="BE98" s="97"/>
      <c r="BF98" s="97"/>
      <c r="BG98" s="97"/>
      <c r="BH98" s="97"/>
      <c r="BI98" s="61">
        <f t="shared" si="22"/>
        <v>0</v>
      </c>
      <c r="BJ98" s="62">
        <f t="shared" si="23"/>
        <v>0</v>
      </c>
      <c r="BK98" s="54"/>
    </row>
    <row r="99" spans="1:63" ht="16" thickBot="1">
      <c r="A99" s="57">
        <v>3</v>
      </c>
      <c r="B99" s="96"/>
      <c r="C99" s="96"/>
      <c r="D99" s="97"/>
      <c r="E99" s="272" t="s">
        <v>113</v>
      </c>
      <c r="F99" s="97"/>
      <c r="G99" s="97"/>
      <c r="H99" s="97"/>
      <c r="I99" s="97"/>
      <c r="J99" s="97"/>
      <c r="K99" s="97"/>
      <c r="L99" s="97"/>
      <c r="M99" s="173">
        <f t="shared" si="17"/>
        <v>0</v>
      </c>
      <c r="N99" s="97"/>
      <c r="O99" s="97"/>
      <c r="P99" s="97"/>
      <c r="Q99" s="97"/>
      <c r="R99" s="97"/>
      <c r="S99" s="97"/>
      <c r="T99" s="97"/>
      <c r="U99" s="173">
        <f t="shared" si="18"/>
        <v>0</v>
      </c>
      <c r="V99" s="97"/>
      <c r="W99" s="97"/>
      <c r="X99" s="97"/>
      <c r="Y99" s="97"/>
      <c r="Z99" s="97"/>
      <c r="AA99" s="97"/>
      <c r="AB99" s="97"/>
      <c r="AC99" s="205">
        <f t="shared" si="19"/>
        <v>0</v>
      </c>
      <c r="AD99" s="97"/>
      <c r="AE99" s="97"/>
      <c r="AF99" s="97"/>
      <c r="AG99" s="97"/>
      <c r="AH99" s="97"/>
      <c r="AI99" s="97"/>
      <c r="AJ99" s="97"/>
      <c r="AK99" s="61">
        <f t="shared" si="20"/>
        <v>0</v>
      </c>
      <c r="AL99" s="97"/>
      <c r="AM99" s="97"/>
      <c r="AN99" s="97"/>
      <c r="AO99" s="97"/>
      <c r="AP99" s="97"/>
      <c r="AQ99" s="97"/>
      <c r="AR99" s="97"/>
      <c r="AS99" s="61">
        <f t="shared" si="21"/>
        <v>0</v>
      </c>
      <c r="AT99" s="97"/>
      <c r="AU99" s="97"/>
      <c r="AV99" s="97"/>
      <c r="AW99" s="97"/>
      <c r="AX99" s="97"/>
      <c r="AY99" s="97"/>
      <c r="AZ99" s="97"/>
      <c r="BA99" s="61">
        <f t="shared" si="24"/>
        <v>0</v>
      </c>
      <c r="BB99" s="97"/>
      <c r="BC99" s="97"/>
      <c r="BD99" s="97"/>
      <c r="BE99" s="97"/>
      <c r="BF99" s="97"/>
      <c r="BG99" s="97"/>
      <c r="BH99" s="97"/>
      <c r="BI99" s="61">
        <f t="shared" si="22"/>
        <v>0</v>
      </c>
      <c r="BJ99" s="62">
        <f t="shared" si="23"/>
        <v>0</v>
      </c>
      <c r="BK99" s="54"/>
    </row>
    <row r="100" spans="1:63" ht="16" thickBot="1">
      <c r="A100" s="57">
        <v>3</v>
      </c>
      <c r="B100" s="96"/>
      <c r="C100" s="96"/>
      <c r="D100" s="97"/>
      <c r="E100" s="272" t="s">
        <v>113</v>
      </c>
      <c r="F100" s="97"/>
      <c r="G100" s="97"/>
      <c r="H100" s="97"/>
      <c r="I100" s="97"/>
      <c r="J100" s="97"/>
      <c r="K100" s="97"/>
      <c r="L100" s="97"/>
      <c r="M100" s="173">
        <f t="shared" si="17"/>
        <v>0</v>
      </c>
      <c r="N100" s="97"/>
      <c r="O100" s="97"/>
      <c r="P100" s="97"/>
      <c r="Q100" s="97"/>
      <c r="R100" s="97"/>
      <c r="S100" s="97"/>
      <c r="T100" s="97"/>
      <c r="U100" s="173">
        <f t="shared" si="18"/>
        <v>0</v>
      </c>
      <c r="V100" s="97"/>
      <c r="W100" s="97"/>
      <c r="X100" s="97"/>
      <c r="Y100" s="97"/>
      <c r="Z100" s="97"/>
      <c r="AA100" s="97"/>
      <c r="AB100" s="97"/>
      <c r="AC100" s="205">
        <f t="shared" si="19"/>
        <v>0</v>
      </c>
      <c r="AD100" s="97"/>
      <c r="AE100" s="97"/>
      <c r="AF100" s="97"/>
      <c r="AG100" s="97"/>
      <c r="AH100" s="97"/>
      <c r="AI100" s="97"/>
      <c r="AJ100" s="97"/>
      <c r="AK100" s="61">
        <f t="shared" si="20"/>
        <v>0</v>
      </c>
      <c r="AL100" s="97"/>
      <c r="AM100" s="97"/>
      <c r="AN100" s="97"/>
      <c r="AO100" s="97"/>
      <c r="AP100" s="97"/>
      <c r="AQ100" s="97"/>
      <c r="AR100" s="97"/>
      <c r="AS100" s="61">
        <f t="shared" si="21"/>
        <v>0</v>
      </c>
      <c r="AT100" s="97"/>
      <c r="AU100" s="97"/>
      <c r="AV100" s="97"/>
      <c r="AW100" s="97"/>
      <c r="AX100" s="97"/>
      <c r="AY100" s="97"/>
      <c r="AZ100" s="97"/>
      <c r="BA100" s="61">
        <f t="shared" si="24"/>
        <v>0</v>
      </c>
      <c r="BB100" s="97"/>
      <c r="BC100" s="97"/>
      <c r="BD100" s="97"/>
      <c r="BE100" s="97"/>
      <c r="BF100" s="97"/>
      <c r="BG100" s="97"/>
      <c r="BH100" s="97"/>
      <c r="BI100" s="61">
        <f t="shared" si="22"/>
        <v>0</v>
      </c>
      <c r="BJ100" s="62">
        <f t="shared" si="23"/>
        <v>0</v>
      </c>
      <c r="BK100" s="54"/>
    </row>
    <row r="101" spans="1:63" ht="16" thickBot="1">
      <c r="A101" s="57">
        <v>3</v>
      </c>
      <c r="B101" s="96"/>
      <c r="C101" s="96"/>
      <c r="D101" s="97"/>
      <c r="E101" s="94"/>
      <c r="F101" s="97"/>
      <c r="G101" s="97"/>
      <c r="H101" s="97"/>
      <c r="I101" s="97"/>
      <c r="J101" s="97"/>
      <c r="K101" s="97"/>
      <c r="L101" s="97"/>
      <c r="M101" s="173">
        <f t="shared" si="17"/>
        <v>0</v>
      </c>
      <c r="N101" s="97"/>
      <c r="O101" s="97"/>
      <c r="P101" s="97"/>
      <c r="Q101" s="97"/>
      <c r="R101" s="97"/>
      <c r="S101" s="97"/>
      <c r="T101" s="97"/>
      <c r="U101" s="173">
        <f t="shared" si="18"/>
        <v>0</v>
      </c>
      <c r="V101" s="97"/>
      <c r="W101" s="97"/>
      <c r="X101" s="97"/>
      <c r="Y101" s="97"/>
      <c r="Z101" s="97"/>
      <c r="AA101" s="97"/>
      <c r="AB101" s="97"/>
      <c r="AC101" s="205">
        <f t="shared" si="19"/>
        <v>0</v>
      </c>
      <c r="AD101" s="97"/>
      <c r="AE101" s="97"/>
      <c r="AF101" s="97"/>
      <c r="AG101" s="97"/>
      <c r="AH101" s="97"/>
      <c r="AI101" s="97"/>
      <c r="AJ101" s="97"/>
      <c r="AK101" s="61">
        <f t="shared" si="20"/>
        <v>0</v>
      </c>
      <c r="AL101" s="97"/>
      <c r="AM101" s="97"/>
      <c r="AN101" s="97"/>
      <c r="AO101" s="97"/>
      <c r="AP101" s="97"/>
      <c r="AQ101" s="97"/>
      <c r="AR101" s="97"/>
      <c r="AS101" s="61">
        <f t="shared" si="21"/>
        <v>0</v>
      </c>
      <c r="AT101" s="97"/>
      <c r="AU101" s="97"/>
      <c r="AV101" s="97"/>
      <c r="AW101" s="97"/>
      <c r="AX101" s="97"/>
      <c r="AY101" s="97"/>
      <c r="AZ101" s="97"/>
      <c r="BA101" s="61">
        <f t="shared" si="24"/>
        <v>0</v>
      </c>
      <c r="BB101" s="97"/>
      <c r="BC101" s="97"/>
      <c r="BD101" s="97"/>
      <c r="BE101" s="97"/>
      <c r="BF101" s="97"/>
      <c r="BG101" s="97"/>
      <c r="BH101" s="97"/>
      <c r="BI101" s="61">
        <f t="shared" si="22"/>
        <v>0</v>
      </c>
      <c r="BJ101" s="62">
        <f t="shared" si="23"/>
        <v>0</v>
      </c>
      <c r="BK101" s="54"/>
    </row>
    <row r="102" spans="1:63" ht="16" thickBot="1">
      <c r="A102" s="57">
        <v>3</v>
      </c>
      <c r="B102" s="96"/>
      <c r="C102" s="96"/>
      <c r="D102" s="97"/>
      <c r="E102" s="94"/>
      <c r="F102" s="97"/>
      <c r="G102" s="97"/>
      <c r="H102" s="97"/>
      <c r="I102" s="97"/>
      <c r="J102" s="97"/>
      <c r="K102" s="97"/>
      <c r="L102" s="97"/>
      <c r="M102" s="173">
        <f t="shared" si="17"/>
        <v>0</v>
      </c>
      <c r="N102" s="97"/>
      <c r="O102" s="97"/>
      <c r="P102" s="97"/>
      <c r="Q102" s="97"/>
      <c r="R102" s="97"/>
      <c r="S102" s="97"/>
      <c r="T102" s="97"/>
      <c r="U102" s="173">
        <f t="shared" si="18"/>
        <v>0</v>
      </c>
      <c r="V102" s="97"/>
      <c r="W102" s="97"/>
      <c r="X102" s="97"/>
      <c r="Y102" s="97"/>
      <c r="Z102" s="97"/>
      <c r="AA102" s="97"/>
      <c r="AB102" s="97"/>
      <c r="AC102" s="205">
        <f t="shared" si="19"/>
        <v>0</v>
      </c>
      <c r="AD102" s="97"/>
      <c r="AE102" s="97"/>
      <c r="AF102" s="97"/>
      <c r="AG102" s="97"/>
      <c r="AH102" s="97"/>
      <c r="AI102" s="97"/>
      <c r="AJ102" s="97"/>
      <c r="AK102" s="61">
        <f t="shared" si="20"/>
        <v>0</v>
      </c>
      <c r="AL102" s="97"/>
      <c r="AM102" s="97"/>
      <c r="AN102" s="97"/>
      <c r="AO102" s="97"/>
      <c r="AP102" s="97"/>
      <c r="AQ102" s="97"/>
      <c r="AR102" s="97"/>
      <c r="AS102" s="61">
        <f t="shared" si="21"/>
        <v>0</v>
      </c>
      <c r="AT102" s="97"/>
      <c r="AU102" s="97"/>
      <c r="AV102" s="97"/>
      <c r="AW102" s="97"/>
      <c r="AX102" s="97"/>
      <c r="AY102" s="97"/>
      <c r="AZ102" s="97"/>
      <c r="BA102" s="61">
        <f t="shared" si="24"/>
        <v>0</v>
      </c>
      <c r="BB102" s="97"/>
      <c r="BC102" s="97"/>
      <c r="BD102" s="97"/>
      <c r="BE102" s="97"/>
      <c r="BF102" s="97"/>
      <c r="BG102" s="97"/>
      <c r="BH102" s="97"/>
      <c r="BI102" s="61">
        <f t="shared" si="22"/>
        <v>0</v>
      </c>
      <c r="BJ102" s="62">
        <f t="shared" si="23"/>
        <v>0</v>
      </c>
      <c r="BK102" s="54"/>
    </row>
    <row r="103" spans="1:63" ht="16" thickBot="1">
      <c r="A103" s="57">
        <v>3</v>
      </c>
      <c r="B103" s="380" t="s">
        <v>196</v>
      </c>
      <c r="C103" s="380" t="s">
        <v>197</v>
      </c>
      <c r="D103" s="382">
        <v>7</v>
      </c>
      <c r="E103" s="426" t="s">
        <v>114</v>
      </c>
      <c r="F103" s="426"/>
      <c r="G103" s="426"/>
      <c r="H103" s="426"/>
      <c r="I103" s="426"/>
      <c r="J103" s="426"/>
      <c r="K103" s="426"/>
      <c r="L103" s="426"/>
      <c r="M103" s="173">
        <f t="shared" si="17"/>
        <v>0</v>
      </c>
      <c r="N103" s="426">
        <v>2</v>
      </c>
      <c r="O103" s="426"/>
      <c r="P103" s="426"/>
      <c r="Q103" s="426"/>
      <c r="R103" s="426"/>
      <c r="S103" s="426"/>
      <c r="T103" s="426"/>
      <c r="U103" s="173">
        <f t="shared" si="18"/>
        <v>4</v>
      </c>
      <c r="V103" s="483">
        <v>2</v>
      </c>
      <c r="W103" s="483"/>
      <c r="X103" s="483"/>
      <c r="Y103" s="483"/>
      <c r="Z103" s="483"/>
      <c r="AA103" s="483"/>
      <c r="AB103" s="483"/>
      <c r="AC103" s="205">
        <f t="shared" si="19"/>
        <v>4</v>
      </c>
      <c r="AD103" s="511"/>
      <c r="AE103" s="511"/>
      <c r="AF103" s="511"/>
      <c r="AG103" s="511"/>
      <c r="AH103" s="511"/>
      <c r="AI103" s="511"/>
      <c r="AJ103" s="511"/>
      <c r="AK103" s="61">
        <f t="shared" si="20"/>
        <v>0</v>
      </c>
      <c r="AL103" s="511"/>
      <c r="AM103" s="511"/>
      <c r="AN103" s="511"/>
      <c r="AO103" s="511"/>
      <c r="AP103" s="511"/>
      <c r="AQ103" s="511"/>
      <c r="AR103" s="511"/>
      <c r="AS103" s="61">
        <f t="shared" si="21"/>
        <v>0</v>
      </c>
      <c r="AT103" s="97"/>
      <c r="AU103" s="97"/>
      <c r="AV103" s="97"/>
      <c r="AW103" s="97"/>
      <c r="AX103" s="97"/>
      <c r="AY103" s="97"/>
      <c r="AZ103" s="97"/>
      <c r="BA103" s="61">
        <f t="shared" si="24"/>
        <v>0</v>
      </c>
      <c r="BB103" s="97"/>
      <c r="BC103" s="97"/>
      <c r="BD103" s="97"/>
      <c r="BE103" s="97"/>
      <c r="BF103" s="97"/>
      <c r="BG103" s="97"/>
      <c r="BH103" s="97"/>
      <c r="BI103" s="61">
        <f t="shared" si="22"/>
        <v>0</v>
      </c>
      <c r="BJ103" s="62">
        <f t="shared" si="23"/>
        <v>8</v>
      </c>
      <c r="BK103" s="54"/>
    </row>
    <row r="104" spans="1:63" ht="16" thickBot="1">
      <c r="A104" s="57">
        <v>3</v>
      </c>
      <c r="B104" s="381" t="s">
        <v>198</v>
      </c>
      <c r="C104" s="381" t="s">
        <v>199</v>
      </c>
      <c r="D104" s="383">
        <v>9</v>
      </c>
      <c r="E104" s="426" t="s">
        <v>114</v>
      </c>
      <c r="F104" s="427">
        <v>2</v>
      </c>
      <c r="G104" s="427"/>
      <c r="H104" s="427"/>
      <c r="I104" s="427"/>
      <c r="J104" s="427"/>
      <c r="K104" s="427"/>
      <c r="L104" s="427"/>
      <c r="M104" s="173">
        <f t="shared" si="17"/>
        <v>4</v>
      </c>
      <c r="N104" s="427">
        <v>3</v>
      </c>
      <c r="O104" s="427"/>
      <c r="P104" s="427"/>
      <c r="Q104" s="427"/>
      <c r="R104" s="427"/>
      <c r="S104" s="427"/>
      <c r="T104" s="427"/>
      <c r="U104" s="173">
        <f t="shared" si="18"/>
        <v>6</v>
      </c>
      <c r="V104" s="484"/>
      <c r="W104" s="484"/>
      <c r="X104" s="484"/>
      <c r="Y104" s="484"/>
      <c r="Z104" s="484"/>
      <c r="AA104" s="484"/>
      <c r="AB104" s="484"/>
      <c r="AC104" s="205">
        <f t="shared" si="19"/>
        <v>0</v>
      </c>
      <c r="AD104" s="512">
        <v>3</v>
      </c>
      <c r="AE104" s="512"/>
      <c r="AF104" s="512"/>
      <c r="AG104" s="512"/>
      <c r="AH104" s="512"/>
      <c r="AI104" s="512"/>
      <c r="AJ104" s="512"/>
      <c r="AK104" s="61">
        <f t="shared" si="20"/>
        <v>6</v>
      </c>
      <c r="AL104" s="512">
        <v>2</v>
      </c>
      <c r="AM104" s="512"/>
      <c r="AN104" s="512"/>
      <c r="AO104" s="512"/>
      <c r="AP104" s="512"/>
      <c r="AQ104" s="512"/>
      <c r="AR104" s="512"/>
      <c r="AS104" s="61">
        <f t="shared" si="21"/>
        <v>4</v>
      </c>
      <c r="AT104" s="97"/>
      <c r="AU104" s="97"/>
      <c r="AV104" s="97"/>
      <c r="AW104" s="97"/>
      <c r="AX104" s="97"/>
      <c r="AY104" s="97"/>
      <c r="AZ104" s="97"/>
      <c r="BA104" s="61">
        <f t="shared" si="24"/>
        <v>0</v>
      </c>
      <c r="BB104" s="97"/>
      <c r="BC104" s="97"/>
      <c r="BD104" s="97"/>
      <c r="BE104" s="97"/>
      <c r="BF104" s="97"/>
      <c r="BG104" s="97"/>
      <c r="BH104" s="97"/>
      <c r="BI104" s="61">
        <f t="shared" si="22"/>
        <v>0</v>
      </c>
      <c r="BJ104" s="62">
        <f t="shared" si="23"/>
        <v>20</v>
      </c>
      <c r="BK104" s="54"/>
    </row>
    <row r="105" spans="1:63" ht="16" thickBot="1">
      <c r="A105" s="57">
        <v>3</v>
      </c>
      <c r="B105" s="380" t="s">
        <v>200</v>
      </c>
      <c r="C105" s="380" t="s">
        <v>201</v>
      </c>
      <c r="D105" s="382">
        <v>13</v>
      </c>
      <c r="E105" s="426" t="s">
        <v>114</v>
      </c>
      <c r="F105" s="427">
        <v>1</v>
      </c>
      <c r="G105" s="427"/>
      <c r="H105" s="427"/>
      <c r="I105" s="427"/>
      <c r="J105" s="427"/>
      <c r="K105" s="427"/>
      <c r="L105" s="427"/>
      <c r="M105" s="173">
        <f t="shared" si="17"/>
        <v>2</v>
      </c>
      <c r="N105" s="427"/>
      <c r="O105" s="427"/>
      <c r="P105" s="427"/>
      <c r="Q105" s="427"/>
      <c r="R105" s="427"/>
      <c r="S105" s="427"/>
      <c r="T105" s="427"/>
      <c r="U105" s="173">
        <f t="shared" si="18"/>
        <v>0</v>
      </c>
      <c r="V105" s="484"/>
      <c r="W105" s="484"/>
      <c r="X105" s="484"/>
      <c r="Y105" s="484"/>
      <c r="Z105" s="484"/>
      <c r="AA105" s="484"/>
      <c r="AB105" s="484"/>
      <c r="AC105" s="205">
        <f t="shared" si="19"/>
        <v>0</v>
      </c>
      <c r="AD105" s="512"/>
      <c r="AE105" s="512"/>
      <c r="AF105" s="512"/>
      <c r="AG105" s="512"/>
      <c r="AH105" s="512"/>
      <c r="AI105" s="512"/>
      <c r="AJ105" s="512"/>
      <c r="AK105" s="61">
        <f t="shared" si="20"/>
        <v>0</v>
      </c>
      <c r="AL105" s="512"/>
      <c r="AM105" s="512"/>
      <c r="AN105" s="512"/>
      <c r="AO105" s="512"/>
      <c r="AP105" s="512"/>
      <c r="AQ105" s="512"/>
      <c r="AR105" s="512"/>
      <c r="AS105" s="61">
        <f t="shared" si="21"/>
        <v>0</v>
      </c>
      <c r="AT105" s="97"/>
      <c r="AU105" s="97"/>
      <c r="AV105" s="97"/>
      <c r="AW105" s="97"/>
      <c r="AX105" s="97"/>
      <c r="AY105" s="97"/>
      <c r="AZ105" s="97"/>
      <c r="BA105" s="61">
        <f t="shared" si="24"/>
        <v>0</v>
      </c>
      <c r="BB105" s="97"/>
      <c r="BC105" s="97"/>
      <c r="BD105" s="97"/>
      <c r="BE105" s="97"/>
      <c r="BF105" s="97"/>
      <c r="BG105" s="97"/>
      <c r="BH105" s="97"/>
      <c r="BI105" s="61">
        <f t="shared" si="22"/>
        <v>0</v>
      </c>
      <c r="BJ105" s="62">
        <f t="shared" si="23"/>
        <v>2</v>
      </c>
      <c r="BK105" s="54"/>
    </row>
    <row r="106" spans="1:63" ht="16" thickBot="1">
      <c r="A106" s="57">
        <v>3</v>
      </c>
      <c r="B106" s="380" t="s">
        <v>202</v>
      </c>
      <c r="C106" s="380" t="s">
        <v>203</v>
      </c>
      <c r="D106" s="382">
        <v>17</v>
      </c>
      <c r="E106" s="426" t="s">
        <v>114</v>
      </c>
      <c r="F106" s="427">
        <v>1</v>
      </c>
      <c r="G106" s="427"/>
      <c r="H106" s="427"/>
      <c r="I106" s="427"/>
      <c r="J106" s="427"/>
      <c r="K106" s="427"/>
      <c r="L106" s="427"/>
      <c r="M106" s="173">
        <f t="shared" si="17"/>
        <v>2</v>
      </c>
      <c r="N106" s="427">
        <v>2</v>
      </c>
      <c r="O106" s="427"/>
      <c r="P106" s="427"/>
      <c r="Q106" s="427"/>
      <c r="R106" s="427"/>
      <c r="S106" s="427"/>
      <c r="T106" s="427"/>
      <c r="U106" s="173">
        <f t="shared" si="18"/>
        <v>4</v>
      </c>
      <c r="V106" s="484">
        <v>6</v>
      </c>
      <c r="W106" s="484"/>
      <c r="X106" s="484"/>
      <c r="Y106" s="484"/>
      <c r="Z106" s="484"/>
      <c r="AA106" s="484"/>
      <c r="AB106" s="484"/>
      <c r="AC106" s="205">
        <f t="shared" si="19"/>
        <v>12</v>
      </c>
      <c r="AD106" s="512">
        <v>7</v>
      </c>
      <c r="AE106" s="512">
        <v>1</v>
      </c>
      <c r="AF106" s="512"/>
      <c r="AG106" s="512"/>
      <c r="AH106" s="512"/>
      <c r="AI106" s="512"/>
      <c r="AJ106" s="512"/>
      <c r="AK106" s="61">
        <f t="shared" si="20"/>
        <v>19</v>
      </c>
      <c r="AL106" s="512">
        <v>7</v>
      </c>
      <c r="AM106" s="512"/>
      <c r="AN106" s="512"/>
      <c r="AO106" s="512"/>
      <c r="AP106" s="512"/>
      <c r="AQ106" s="512"/>
      <c r="AR106" s="512"/>
      <c r="AS106" s="61">
        <f t="shared" si="21"/>
        <v>14</v>
      </c>
      <c r="AT106" s="97"/>
      <c r="AU106" s="97"/>
      <c r="AV106" s="97"/>
      <c r="AW106" s="97"/>
      <c r="AX106" s="97"/>
      <c r="AY106" s="97"/>
      <c r="AZ106" s="97"/>
      <c r="BA106" s="61">
        <f t="shared" si="24"/>
        <v>0</v>
      </c>
      <c r="BB106" s="97"/>
      <c r="BC106" s="97"/>
      <c r="BD106" s="97"/>
      <c r="BE106" s="97"/>
      <c r="BF106" s="97"/>
      <c r="BG106" s="97"/>
      <c r="BH106" s="97"/>
      <c r="BI106" s="61">
        <f t="shared" si="22"/>
        <v>0</v>
      </c>
      <c r="BJ106" s="62">
        <f t="shared" si="23"/>
        <v>51</v>
      </c>
      <c r="BK106" s="54"/>
    </row>
    <row r="107" spans="1:63" ht="16" thickBot="1">
      <c r="A107" s="57">
        <v>3</v>
      </c>
      <c r="B107" s="380" t="s">
        <v>204</v>
      </c>
      <c r="C107" s="380" t="s">
        <v>205</v>
      </c>
      <c r="D107" s="382">
        <v>18</v>
      </c>
      <c r="E107" s="426" t="s">
        <v>114</v>
      </c>
      <c r="F107" s="427"/>
      <c r="G107" s="427"/>
      <c r="H107" s="427"/>
      <c r="I107" s="427"/>
      <c r="J107" s="427"/>
      <c r="K107" s="427"/>
      <c r="L107" s="427"/>
      <c r="M107" s="173">
        <f t="shared" si="17"/>
        <v>0</v>
      </c>
      <c r="N107" s="427">
        <v>1</v>
      </c>
      <c r="O107" s="427"/>
      <c r="P107" s="427"/>
      <c r="Q107" s="427"/>
      <c r="R107" s="427"/>
      <c r="S107" s="427"/>
      <c r="T107" s="427"/>
      <c r="U107" s="173">
        <f t="shared" si="18"/>
        <v>2</v>
      </c>
      <c r="V107" s="484"/>
      <c r="W107" s="484"/>
      <c r="X107" s="484"/>
      <c r="Y107" s="484"/>
      <c r="Z107" s="484"/>
      <c r="AA107" s="484"/>
      <c r="AB107" s="484"/>
      <c r="AC107" s="205">
        <f t="shared" si="19"/>
        <v>0</v>
      </c>
      <c r="AD107" s="512"/>
      <c r="AE107" s="512"/>
      <c r="AF107" s="512"/>
      <c r="AG107" s="512"/>
      <c r="AH107" s="512"/>
      <c r="AI107" s="512"/>
      <c r="AJ107" s="512"/>
      <c r="AK107" s="61">
        <f t="shared" si="20"/>
        <v>0</v>
      </c>
      <c r="AL107" s="512"/>
      <c r="AM107" s="512"/>
      <c r="AN107" s="512"/>
      <c r="AO107" s="512"/>
      <c r="AP107" s="512"/>
      <c r="AQ107" s="512"/>
      <c r="AR107" s="512"/>
      <c r="AS107" s="61">
        <f t="shared" si="21"/>
        <v>0</v>
      </c>
      <c r="AT107" s="97"/>
      <c r="AU107" s="97"/>
      <c r="AV107" s="97"/>
      <c r="AW107" s="97"/>
      <c r="AX107" s="97"/>
      <c r="AY107" s="97"/>
      <c r="AZ107" s="97"/>
      <c r="BA107" s="61">
        <f t="shared" si="24"/>
        <v>0</v>
      </c>
      <c r="BB107" s="97"/>
      <c r="BC107" s="97"/>
      <c r="BD107" s="97"/>
      <c r="BE107" s="97"/>
      <c r="BF107" s="97"/>
      <c r="BG107" s="97"/>
      <c r="BH107" s="97"/>
      <c r="BI107" s="61">
        <f t="shared" si="22"/>
        <v>0</v>
      </c>
      <c r="BJ107" s="62">
        <f t="shared" si="23"/>
        <v>2</v>
      </c>
      <c r="BK107" s="54"/>
    </row>
    <row r="108" spans="1:63" ht="16" thickBot="1">
      <c r="A108" s="57">
        <v>3</v>
      </c>
      <c r="B108" s="380" t="s">
        <v>206</v>
      </c>
      <c r="C108" s="380" t="s">
        <v>207</v>
      </c>
      <c r="D108" s="382">
        <v>24</v>
      </c>
      <c r="E108" s="426" t="s">
        <v>114</v>
      </c>
      <c r="F108" s="427"/>
      <c r="G108" s="427"/>
      <c r="H108" s="427"/>
      <c r="I108" s="427"/>
      <c r="J108" s="427"/>
      <c r="K108" s="427"/>
      <c r="L108" s="427"/>
      <c r="M108" s="173">
        <f t="shared" si="17"/>
        <v>0</v>
      </c>
      <c r="N108" s="427"/>
      <c r="O108" s="427"/>
      <c r="P108" s="427"/>
      <c r="Q108" s="427"/>
      <c r="R108" s="427"/>
      <c r="S108" s="427"/>
      <c r="T108" s="427"/>
      <c r="U108" s="173">
        <f t="shared" si="18"/>
        <v>0</v>
      </c>
      <c r="V108" s="484"/>
      <c r="W108" s="484"/>
      <c r="X108" s="484"/>
      <c r="Y108" s="484"/>
      <c r="Z108" s="484"/>
      <c r="AA108" s="484"/>
      <c r="AB108" s="484"/>
      <c r="AC108" s="205">
        <f t="shared" si="19"/>
        <v>0</v>
      </c>
      <c r="AD108" s="512"/>
      <c r="AE108" s="512"/>
      <c r="AF108" s="512"/>
      <c r="AG108" s="512"/>
      <c r="AH108" s="512"/>
      <c r="AI108" s="512"/>
      <c r="AJ108" s="512"/>
      <c r="AK108" s="61">
        <f t="shared" si="20"/>
        <v>0</v>
      </c>
      <c r="AL108" s="512"/>
      <c r="AM108" s="512"/>
      <c r="AN108" s="512"/>
      <c r="AO108" s="512"/>
      <c r="AP108" s="512"/>
      <c r="AQ108" s="512"/>
      <c r="AR108" s="512"/>
      <c r="AS108" s="61">
        <f t="shared" si="21"/>
        <v>0</v>
      </c>
      <c r="AT108" s="97"/>
      <c r="AU108" s="97"/>
      <c r="AV108" s="97"/>
      <c r="AW108" s="97"/>
      <c r="AX108" s="97"/>
      <c r="AY108" s="97"/>
      <c r="AZ108" s="97"/>
      <c r="BA108" s="61">
        <f t="shared" si="24"/>
        <v>0</v>
      </c>
      <c r="BB108" s="97"/>
      <c r="BC108" s="97"/>
      <c r="BD108" s="97"/>
      <c r="BE108" s="97"/>
      <c r="BF108" s="97"/>
      <c r="BG108" s="97"/>
      <c r="BH108" s="97"/>
      <c r="BI108" s="61">
        <f t="shared" si="22"/>
        <v>0</v>
      </c>
      <c r="BJ108" s="62">
        <f t="shared" si="23"/>
        <v>0</v>
      </c>
      <c r="BK108" s="54"/>
    </row>
    <row r="109" spans="1:63" ht="16" thickBot="1">
      <c r="A109" s="57">
        <v>3</v>
      </c>
      <c r="B109" s="380" t="s">
        <v>208</v>
      </c>
      <c r="C109" s="380" t="s">
        <v>209</v>
      </c>
      <c r="D109" s="382">
        <v>25</v>
      </c>
      <c r="E109" s="426" t="s">
        <v>114</v>
      </c>
      <c r="F109" s="427">
        <v>2</v>
      </c>
      <c r="G109" s="427"/>
      <c r="H109" s="427"/>
      <c r="I109" s="427"/>
      <c r="J109" s="427"/>
      <c r="K109" s="427"/>
      <c r="L109" s="427"/>
      <c r="M109" s="173">
        <f t="shared" si="17"/>
        <v>4</v>
      </c>
      <c r="N109" s="427">
        <v>4</v>
      </c>
      <c r="O109" s="427"/>
      <c r="P109" s="427"/>
      <c r="Q109" s="427"/>
      <c r="R109" s="427"/>
      <c r="S109" s="427"/>
      <c r="T109" s="427"/>
      <c r="U109" s="173">
        <f t="shared" si="18"/>
        <v>8</v>
      </c>
      <c r="V109" s="484">
        <v>3</v>
      </c>
      <c r="W109" s="484"/>
      <c r="X109" s="484"/>
      <c r="Y109" s="484"/>
      <c r="Z109" s="484"/>
      <c r="AA109" s="484"/>
      <c r="AB109" s="484"/>
      <c r="AC109" s="205">
        <f t="shared" si="19"/>
        <v>6</v>
      </c>
      <c r="AD109" s="512">
        <v>4</v>
      </c>
      <c r="AE109" s="512"/>
      <c r="AF109" s="512"/>
      <c r="AG109" s="512"/>
      <c r="AH109" s="512"/>
      <c r="AI109" s="512"/>
      <c r="AJ109" s="512"/>
      <c r="AK109" s="61">
        <f t="shared" si="20"/>
        <v>8</v>
      </c>
      <c r="AL109" s="512">
        <v>4</v>
      </c>
      <c r="AM109" s="512"/>
      <c r="AN109" s="512"/>
      <c r="AO109" s="512"/>
      <c r="AP109" s="512"/>
      <c r="AQ109" s="512"/>
      <c r="AR109" s="512"/>
      <c r="AS109" s="61">
        <f t="shared" si="21"/>
        <v>8</v>
      </c>
      <c r="AT109" s="97"/>
      <c r="AU109" s="97"/>
      <c r="AV109" s="97"/>
      <c r="AW109" s="97"/>
      <c r="AX109" s="97"/>
      <c r="AY109" s="97"/>
      <c r="AZ109" s="97"/>
      <c r="BA109" s="61">
        <f t="shared" si="24"/>
        <v>0</v>
      </c>
      <c r="BB109" s="97"/>
      <c r="BC109" s="97"/>
      <c r="BD109" s="97"/>
      <c r="BE109" s="97"/>
      <c r="BF109" s="97"/>
      <c r="BG109" s="97"/>
      <c r="BH109" s="97"/>
      <c r="BI109" s="61">
        <f t="shared" si="22"/>
        <v>0</v>
      </c>
      <c r="BJ109" s="62">
        <f t="shared" si="23"/>
        <v>34</v>
      </c>
    </row>
    <row r="110" spans="1:63" ht="16" thickBot="1">
      <c r="A110" s="57">
        <v>3</v>
      </c>
      <c r="B110" s="381" t="s">
        <v>210</v>
      </c>
      <c r="C110" s="381" t="s">
        <v>211</v>
      </c>
      <c r="D110" s="383">
        <v>30</v>
      </c>
      <c r="E110" s="426" t="s">
        <v>114</v>
      </c>
      <c r="F110" s="427">
        <v>1</v>
      </c>
      <c r="G110" s="427"/>
      <c r="H110" s="427"/>
      <c r="I110" s="427"/>
      <c r="J110" s="427"/>
      <c r="K110" s="427"/>
      <c r="L110" s="427"/>
      <c r="M110" s="173">
        <f t="shared" si="17"/>
        <v>2</v>
      </c>
      <c r="N110" s="427"/>
      <c r="O110" s="427"/>
      <c r="P110" s="427"/>
      <c r="Q110" s="427"/>
      <c r="R110" s="427"/>
      <c r="S110" s="427"/>
      <c r="T110" s="427"/>
      <c r="U110" s="173">
        <f t="shared" si="18"/>
        <v>0</v>
      </c>
      <c r="V110" s="484"/>
      <c r="W110" s="484"/>
      <c r="X110" s="484"/>
      <c r="Y110" s="484"/>
      <c r="Z110" s="484"/>
      <c r="AA110" s="484"/>
      <c r="AB110" s="484"/>
      <c r="AC110" s="205">
        <f t="shared" si="19"/>
        <v>0</v>
      </c>
      <c r="AD110" s="512"/>
      <c r="AE110" s="512"/>
      <c r="AF110" s="512"/>
      <c r="AG110" s="512"/>
      <c r="AH110" s="512"/>
      <c r="AI110" s="512"/>
      <c r="AJ110" s="512"/>
      <c r="AK110" s="61">
        <f t="shared" si="20"/>
        <v>0</v>
      </c>
      <c r="AL110" s="512"/>
      <c r="AM110" s="512"/>
      <c r="AN110" s="512"/>
      <c r="AO110" s="512"/>
      <c r="AP110" s="512"/>
      <c r="AQ110" s="512"/>
      <c r="AR110" s="512"/>
      <c r="AS110" s="61">
        <f t="shared" si="21"/>
        <v>0</v>
      </c>
      <c r="AT110" s="97"/>
      <c r="AU110" s="97"/>
      <c r="AV110" s="97"/>
      <c r="AW110" s="97"/>
      <c r="AX110" s="97"/>
      <c r="AY110" s="97"/>
      <c r="AZ110" s="97"/>
      <c r="BA110" s="61">
        <f t="shared" si="24"/>
        <v>0</v>
      </c>
      <c r="BB110" s="97"/>
      <c r="BC110" s="97"/>
      <c r="BD110" s="97"/>
      <c r="BE110" s="97"/>
      <c r="BF110" s="97"/>
      <c r="BG110" s="97"/>
      <c r="BH110" s="97"/>
      <c r="BI110" s="61">
        <f t="shared" si="22"/>
        <v>0</v>
      </c>
      <c r="BJ110" s="62">
        <f t="shared" si="23"/>
        <v>2</v>
      </c>
    </row>
    <row r="111" spans="1:63" ht="16" thickBot="1">
      <c r="A111" s="57">
        <v>3</v>
      </c>
      <c r="B111" s="380" t="s">
        <v>212</v>
      </c>
      <c r="C111" s="380" t="s">
        <v>213</v>
      </c>
      <c r="D111" s="382">
        <v>32</v>
      </c>
      <c r="E111" s="426" t="s">
        <v>114</v>
      </c>
      <c r="F111" s="427">
        <v>1</v>
      </c>
      <c r="G111" s="427"/>
      <c r="H111" s="427"/>
      <c r="I111" s="427"/>
      <c r="J111" s="427"/>
      <c r="K111" s="427"/>
      <c r="L111" s="427"/>
      <c r="M111" s="173">
        <f t="shared" si="17"/>
        <v>2</v>
      </c>
      <c r="N111" s="427">
        <v>3</v>
      </c>
      <c r="O111" s="427"/>
      <c r="P111" s="427"/>
      <c r="Q111" s="427"/>
      <c r="R111" s="427"/>
      <c r="S111" s="427"/>
      <c r="T111" s="427"/>
      <c r="U111" s="173">
        <f t="shared" si="18"/>
        <v>6</v>
      </c>
      <c r="V111" s="484">
        <v>2</v>
      </c>
      <c r="W111" s="484"/>
      <c r="X111" s="484"/>
      <c r="Y111" s="484"/>
      <c r="Z111" s="484"/>
      <c r="AA111" s="484"/>
      <c r="AB111" s="484"/>
      <c r="AC111" s="205">
        <f t="shared" si="19"/>
        <v>4</v>
      </c>
      <c r="AD111" s="512">
        <v>1</v>
      </c>
      <c r="AE111" s="512"/>
      <c r="AF111" s="512"/>
      <c r="AG111" s="512"/>
      <c r="AH111" s="512"/>
      <c r="AI111" s="512"/>
      <c r="AJ111" s="512"/>
      <c r="AK111" s="61">
        <f t="shared" si="20"/>
        <v>2</v>
      </c>
      <c r="AL111" s="512">
        <v>1</v>
      </c>
      <c r="AM111" s="512"/>
      <c r="AN111" s="512"/>
      <c r="AO111" s="512"/>
      <c r="AP111" s="512"/>
      <c r="AQ111" s="512"/>
      <c r="AR111" s="512"/>
      <c r="AS111" s="61">
        <f t="shared" si="21"/>
        <v>2</v>
      </c>
      <c r="AT111" s="97"/>
      <c r="AU111" s="97"/>
      <c r="AV111" s="97"/>
      <c r="AW111" s="97"/>
      <c r="AX111" s="97"/>
      <c r="AY111" s="97"/>
      <c r="AZ111" s="97"/>
      <c r="BA111" s="61">
        <f t="shared" si="24"/>
        <v>0</v>
      </c>
      <c r="BB111" s="97"/>
      <c r="BC111" s="97"/>
      <c r="BD111" s="97"/>
      <c r="BE111" s="97"/>
      <c r="BF111" s="97"/>
      <c r="BG111" s="97"/>
      <c r="BH111" s="97"/>
      <c r="BI111" s="61">
        <f t="shared" si="22"/>
        <v>0</v>
      </c>
      <c r="BJ111" s="62">
        <f t="shared" si="23"/>
        <v>16</v>
      </c>
    </row>
    <row r="112" spans="1:63" ht="16" thickBot="1">
      <c r="A112" s="57">
        <v>3</v>
      </c>
      <c r="B112" s="380" t="s">
        <v>214</v>
      </c>
      <c r="C112" s="380" t="s">
        <v>215</v>
      </c>
      <c r="D112" s="382">
        <v>33</v>
      </c>
      <c r="E112" s="426" t="s">
        <v>114</v>
      </c>
      <c r="F112" s="427"/>
      <c r="G112" s="427"/>
      <c r="H112" s="427"/>
      <c r="I112" s="427"/>
      <c r="J112" s="427"/>
      <c r="K112" s="427"/>
      <c r="L112" s="427"/>
      <c r="M112" s="173">
        <f t="shared" si="17"/>
        <v>0</v>
      </c>
      <c r="N112" s="427"/>
      <c r="O112" s="427"/>
      <c r="P112" s="427"/>
      <c r="Q112" s="427"/>
      <c r="R112" s="427"/>
      <c r="S112" s="427"/>
      <c r="T112" s="427"/>
      <c r="U112" s="173">
        <f t="shared" si="18"/>
        <v>0</v>
      </c>
      <c r="V112" s="484">
        <v>3</v>
      </c>
      <c r="W112" s="484"/>
      <c r="X112" s="484"/>
      <c r="Y112" s="484"/>
      <c r="Z112" s="484"/>
      <c r="AA112" s="484"/>
      <c r="AB112" s="484"/>
      <c r="AC112" s="205">
        <f t="shared" si="19"/>
        <v>6</v>
      </c>
      <c r="AD112" s="512">
        <v>4</v>
      </c>
      <c r="AE112" s="512"/>
      <c r="AF112" s="512"/>
      <c r="AG112" s="512">
        <v>1</v>
      </c>
      <c r="AH112" s="512"/>
      <c r="AI112" s="512"/>
      <c r="AJ112" s="512"/>
      <c r="AK112" s="61">
        <f t="shared" si="20"/>
        <v>13</v>
      </c>
      <c r="AL112" s="512">
        <v>6</v>
      </c>
      <c r="AM112" s="512"/>
      <c r="AN112" s="512"/>
      <c r="AO112" s="512"/>
      <c r="AP112" s="512"/>
      <c r="AQ112" s="512"/>
      <c r="AR112" s="512"/>
      <c r="AS112" s="61">
        <f t="shared" si="21"/>
        <v>12</v>
      </c>
      <c r="AT112" s="97"/>
      <c r="AU112" s="97"/>
      <c r="AV112" s="97"/>
      <c r="AW112" s="97"/>
      <c r="AX112" s="97"/>
      <c r="AY112" s="97"/>
      <c r="AZ112" s="97"/>
      <c r="BA112" s="61">
        <f t="shared" si="24"/>
        <v>0</v>
      </c>
      <c r="BB112" s="97"/>
      <c r="BC112" s="97"/>
      <c r="BD112" s="97"/>
      <c r="BE112" s="97"/>
      <c r="BF112" s="97"/>
      <c r="BG112" s="97"/>
      <c r="BH112" s="97"/>
      <c r="BI112" s="61">
        <f t="shared" si="22"/>
        <v>0</v>
      </c>
      <c r="BJ112" s="62">
        <f t="shared" si="23"/>
        <v>31</v>
      </c>
    </row>
    <row r="113" spans="1:70" ht="16" thickBot="1">
      <c r="A113" s="57">
        <v>3</v>
      </c>
      <c r="B113" s="380" t="s">
        <v>216</v>
      </c>
      <c r="C113" s="380" t="s">
        <v>217</v>
      </c>
      <c r="D113" s="382">
        <v>34</v>
      </c>
      <c r="E113" s="426" t="s">
        <v>114</v>
      </c>
      <c r="F113" s="427"/>
      <c r="G113" s="427"/>
      <c r="H113" s="427"/>
      <c r="I113" s="427"/>
      <c r="J113" s="427"/>
      <c r="K113" s="427"/>
      <c r="L113" s="427"/>
      <c r="M113" s="173">
        <f t="shared" si="17"/>
        <v>0</v>
      </c>
      <c r="N113" s="427"/>
      <c r="O113" s="427"/>
      <c r="P113" s="427"/>
      <c r="Q113" s="427"/>
      <c r="R113" s="427"/>
      <c r="S113" s="427"/>
      <c r="T113" s="427"/>
      <c r="U113" s="173">
        <f t="shared" si="18"/>
        <v>0</v>
      </c>
      <c r="V113" s="484"/>
      <c r="W113" s="484"/>
      <c r="X113" s="484"/>
      <c r="Y113" s="484"/>
      <c r="Z113" s="484"/>
      <c r="AA113" s="484"/>
      <c r="AB113" s="484"/>
      <c r="AC113" s="205">
        <f t="shared" si="19"/>
        <v>0</v>
      </c>
      <c r="AD113" s="512"/>
      <c r="AE113" s="512"/>
      <c r="AF113" s="512"/>
      <c r="AG113" s="512"/>
      <c r="AH113" s="512"/>
      <c r="AI113" s="512"/>
      <c r="AJ113" s="512"/>
      <c r="AK113" s="61">
        <f t="shared" si="20"/>
        <v>0</v>
      </c>
      <c r="AL113" s="512"/>
      <c r="AM113" s="512"/>
      <c r="AN113" s="512"/>
      <c r="AO113" s="512"/>
      <c r="AP113" s="512"/>
      <c r="AQ113" s="512"/>
      <c r="AR113" s="512"/>
      <c r="AS113" s="61">
        <f t="shared" si="21"/>
        <v>0</v>
      </c>
      <c r="AT113" s="97"/>
      <c r="AU113" s="97"/>
      <c r="AV113" s="97"/>
      <c r="AW113" s="97"/>
      <c r="AX113" s="97"/>
      <c r="AY113" s="97"/>
      <c r="AZ113" s="97"/>
      <c r="BA113" s="61">
        <f t="shared" si="24"/>
        <v>0</v>
      </c>
      <c r="BB113" s="97"/>
      <c r="BC113" s="97"/>
      <c r="BD113" s="97"/>
      <c r="BE113" s="97"/>
      <c r="BF113" s="97"/>
      <c r="BG113" s="97"/>
      <c r="BH113" s="97"/>
      <c r="BI113" s="61">
        <f t="shared" si="22"/>
        <v>0</v>
      </c>
      <c r="BJ113" s="62">
        <f t="shared" si="23"/>
        <v>0</v>
      </c>
    </row>
    <row r="114" spans="1:70" ht="16" thickBot="1">
      <c r="A114" s="57">
        <v>3</v>
      </c>
      <c r="B114" s="380" t="s">
        <v>218</v>
      </c>
      <c r="C114" s="380" t="s">
        <v>219</v>
      </c>
      <c r="D114" s="382">
        <v>44</v>
      </c>
      <c r="E114" s="426" t="s">
        <v>114</v>
      </c>
      <c r="F114" s="427">
        <v>1</v>
      </c>
      <c r="G114" s="427"/>
      <c r="H114" s="427"/>
      <c r="I114" s="427"/>
      <c r="J114" s="427"/>
      <c r="K114" s="427"/>
      <c r="L114" s="427"/>
      <c r="M114" s="173">
        <f t="shared" si="17"/>
        <v>2</v>
      </c>
      <c r="N114" s="427"/>
      <c r="O114" s="427"/>
      <c r="P114" s="427"/>
      <c r="Q114" s="427"/>
      <c r="R114" s="427"/>
      <c r="S114" s="427"/>
      <c r="T114" s="427"/>
      <c r="U114" s="173">
        <f t="shared" si="18"/>
        <v>0</v>
      </c>
      <c r="V114" s="484"/>
      <c r="W114" s="484"/>
      <c r="X114" s="484"/>
      <c r="Y114" s="484"/>
      <c r="Z114" s="484"/>
      <c r="AA114" s="484"/>
      <c r="AB114" s="484"/>
      <c r="AC114" s="205">
        <f t="shared" si="19"/>
        <v>0</v>
      </c>
      <c r="AD114" s="512"/>
      <c r="AE114" s="512"/>
      <c r="AF114" s="512"/>
      <c r="AG114" s="512"/>
      <c r="AH114" s="512"/>
      <c r="AI114" s="512"/>
      <c r="AJ114" s="512"/>
      <c r="AK114" s="61">
        <f t="shared" si="20"/>
        <v>0</v>
      </c>
      <c r="AL114" s="512"/>
      <c r="AM114" s="512"/>
      <c r="AN114" s="512"/>
      <c r="AO114" s="512"/>
      <c r="AP114" s="512"/>
      <c r="AQ114" s="512"/>
      <c r="AR114" s="512"/>
      <c r="AS114" s="61">
        <f t="shared" si="21"/>
        <v>0</v>
      </c>
      <c r="AT114" s="97"/>
      <c r="AU114" s="97"/>
      <c r="AV114" s="97"/>
      <c r="AW114" s="97"/>
      <c r="AX114" s="97"/>
      <c r="AY114" s="97"/>
      <c r="AZ114" s="97"/>
      <c r="BA114" s="61">
        <f t="shared" si="24"/>
        <v>0</v>
      </c>
      <c r="BB114" s="97"/>
      <c r="BC114" s="97"/>
      <c r="BD114" s="97"/>
      <c r="BE114" s="97"/>
      <c r="BF114" s="97"/>
      <c r="BG114" s="97"/>
      <c r="BH114" s="97"/>
      <c r="BI114" s="61">
        <f t="shared" si="22"/>
        <v>0</v>
      </c>
      <c r="BJ114" s="62">
        <f t="shared" si="23"/>
        <v>2</v>
      </c>
      <c r="BK114" s="56"/>
      <c r="BL114" s="56"/>
      <c r="BM114" s="56"/>
      <c r="BN114" s="56"/>
      <c r="BO114" s="56"/>
      <c r="BP114" s="56"/>
      <c r="BQ114" s="56"/>
      <c r="BR114" s="56"/>
    </row>
    <row r="115" spans="1:70" ht="16" thickBot="1">
      <c r="A115" s="57">
        <v>3</v>
      </c>
      <c r="B115" s="380" t="s">
        <v>220</v>
      </c>
      <c r="C115" s="380" t="s">
        <v>221</v>
      </c>
      <c r="D115" s="382">
        <v>45</v>
      </c>
      <c r="E115" s="426" t="s">
        <v>114</v>
      </c>
      <c r="F115" s="427">
        <v>2</v>
      </c>
      <c r="G115" s="427"/>
      <c r="H115" s="427"/>
      <c r="I115" s="427"/>
      <c r="J115" s="427"/>
      <c r="K115" s="427"/>
      <c r="L115" s="427"/>
      <c r="M115" s="173">
        <f t="shared" si="17"/>
        <v>4</v>
      </c>
      <c r="N115" s="427">
        <v>3</v>
      </c>
      <c r="O115" s="427"/>
      <c r="P115" s="427"/>
      <c r="Q115" s="427"/>
      <c r="R115" s="427"/>
      <c r="S115" s="427"/>
      <c r="T115" s="427"/>
      <c r="U115" s="173">
        <f t="shared" si="18"/>
        <v>6</v>
      </c>
      <c r="V115" s="484">
        <v>4</v>
      </c>
      <c r="W115" s="484"/>
      <c r="X115" s="484"/>
      <c r="Y115" s="484">
        <v>1</v>
      </c>
      <c r="Z115" s="484"/>
      <c r="AA115" s="484"/>
      <c r="AB115" s="484"/>
      <c r="AC115" s="205">
        <f t="shared" si="19"/>
        <v>13</v>
      </c>
      <c r="AD115" s="512"/>
      <c r="AE115" s="512"/>
      <c r="AF115" s="512"/>
      <c r="AG115" s="512"/>
      <c r="AH115" s="512"/>
      <c r="AI115" s="512"/>
      <c r="AJ115" s="512"/>
      <c r="AK115" s="61">
        <f t="shared" si="20"/>
        <v>0</v>
      </c>
      <c r="AL115" s="512">
        <v>2</v>
      </c>
      <c r="AM115" s="512"/>
      <c r="AN115" s="512"/>
      <c r="AO115" s="512"/>
      <c r="AP115" s="512"/>
      <c r="AQ115" s="512"/>
      <c r="AR115" s="512"/>
      <c r="AS115" s="61">
        <f t="shared" si="21"/>
        <v>4</v>
      </c>
      <c r="AT115" s="97"/>
      <c r="AU115" s="97"/>
      <c r="AV115" s="97"/>
      <c r="AW115" s="97"/>
      <c r="AX115" s="97"/>
      <c r="AY115" s="97"/>
      <c r="AZ115" s="97"/>
      <c r="BA115" s="61">
        <f t="shared" si="24"/>
        <v>0</v>
      </c>
      <c r="BB115" s="97"/>
      <c r="BC115" s="97"/>
      <c r="BD115" s="97"/>
      <c r="BE115" s="97"/>
      <c r="BF115" s="97"/>
      <c r="BG115" s="97"/>
      <c r="BH115" s="97"/>
      <c r="BI115" s="61">
        <f t="shared" si="22"/>
        <v>0</v>
      </c>
      <c r="BJ115" s="62">
        <f t="shared" si="23"/>
        <v>27</v>
      </c>
      <c r="BK115" s="9"/>
      <c r="BL115" s="9"/>
      <c r="BM115" s="9"/>
      <c r="BN115" s="9"/>
      <c r="BO115" s="9"/>
      <c r="BP115" s="9"/>
      <c r="BQ115" s="9"/>
      <c r="BR115" s="9"/>
    </row>
    <row r="116" spans="1:70" ht="16" thickBot="1">
      <c r="A116" s="57">
        <v>3</v>
      </c>
      <c r="B116" s="380" t="s">
        <v>222</v>
      </c>
      <c r="C116" s="380" t="s">
        <v>223</v>
      </c>
      <c r="D116" s="382">
        <v>50</v>
      </c>
      <c r="E116" s="426" t="s">
        <v>114</v>
      </c>
      <c r="F116" s="427"/>
      <c r="G116" s="427"/>
      <c r="H116" s="427"/>
      <c r="I116" s="427"/>
      <c r="J116" s="427"/>
      <c r="K116" s="427"/>
      <c r="L116" s="427"/>
      <c r="M116" s="173">
        <f t="shared" si="17"/>
        <v>0</v>
      </c>
      <c r="N116" s="427">
        <v>1</v>
      </c>
      <c r="O116" s="427"/>
      <c r="P116" s="427"/>
      <c r="Q116" s="427"/>
      <c r="R116" s="427"/>
      <c r="S116" s="427"/>
      <c r="T116" s="427"/>
      <c r="U116" s="173">
        <f t="shared" si="18"/>
        <v>2</v>
      </c>
      <c r="V116" s="484">
        <v>1</v>
      </c>
      <c r="W116" s="484"/>
      <c r="X116" s="484"/>
      <c r="Y116" s="484"/>
      <c r="Z116" s="484"/>
      <c r="AA116" s="484"/>
      <c r="AB116" s="484"/>
      <c r="AC116" s="205">
        <f t="shared" si="19"/>
        <v>2</v>
      </c>
      <c r="AD116" s="512">
        <v>1</v>
      </c>
      <c r="AE116" s="512"/>
      <c r="AF116" s="512"/>
      <c r="AG116" s="512"/>
      <c r="AH116" s="512"/>
      <c r="AI116" s="512"/>
      <c r="AJ116" s="512"/>
      <c r="AK116" s="61">
        <f t="shared" si="20"/>
        <v>2</v>
      </c>
      <c r="AL116" s="512">
        <v>1</v>
      </c>
      <c r="AM116" s="512"/>
      <c r="AN116" s="512"/>
      <c r="AO116" s="512"/>
      <c r="AP116" s="512"/>
      <c r="AQ116" s="512"/>
      <c r="AR116" s="512"/>
      <c r="AS116" s="61">
        <f t="shared" si="21"/>
        <v>2</v>
      </c>
      <c r="AT116" s="97"/>
      <c r="AU116" s="97"/>
      <c r="AV116" s="97"/>
      <c r="AW116" s="97"/>
      <c r="AX116" s="97"/>
      <c r="AY116" s="97"/>
      <c r="AZ116" s="97"/>
      <c r="BA116" s="61">
        <f t="shared" si="24"/>
        <v>0</v>
      </c>
      <c r="BB116" s="97"/>
      <c r="BC116" s="97"/>
      <c r="BD116" s="97"/>
      <c r="BE116" s="97"/>
      <c r="BF116" s="97"/>
      <c r="BG116" s="97"/>
      <c r="BH116" s="97"/>
      <c r="BI116" s="61">
        <f t="shared" si="22"/>
        <v>0</v>
      </c>
      <c r="BJ116" s="62">
        <f t="shared" si="23"/>
        <v>8</v>
      </c>
      <c r="BK116" s="9"/>
      <c r="BL116" s="9"/>
      <c r="BM116" s="9"/>
      <c r="BN116" s="9"/>
      <c r="BO116" s="9"/>
      <c r="BP116" s="9"/>
      <c r="BQ116" s="9"/>
      <c r="BR116" s="9"/>
    </row>
    <row r="117" spans="1:70" ht="16" thickBot="1">
      <c r="A117" s="57">
        <v>3</v>
      </c>
      <c r="B117" s="380" t="s">
        <v>224</v>
      </c>
      <c r="C117" s="380" t="s">
        <v>225</v>
      </c>
      <c r="D117" s="382">
        <v>54</v>
      </c>
      <c r="E117" s="426" t="s">
        <v>114</v>
      </c>
      <c r="F117" s="427"/>
      <c r="G117" s="427"/>
      <c r="H117" s="427"/>
      <c r="I117" s="427"/>
      <c r="J117" s="427"/>
      <c r="K117" s="427"/>
      <c r="L117" s="427"/>
      <c r="M117" s="173">
        <f t="shared" si="17"/>
        <v>0</v>
      </c>
      <c r="N117" s="427"/>
      <c r="O117" s="427"/>
      <c r="P117" s="427"/>
      <c r="Q117" s="427"/>
      <c r="R117" s="427"/>
      <c r="S117" s="427"/>
      <c r="T117" s="427"/>
      <c r="U117" s="173">
        <f t="shared" si="18"/>
        <v>0</v>
      </c>
      <c r="V117" s="484"/>
      <c r="W117" s="484"/>
      <c r="X117" s="484"/>
      <c r="Y117" s="484"/>
      <c r="Z117" s="484"/>
      <c r="AA117" s="484"/>
      <c r="AB117" s="484"/>
      <c r="AC117" s="205">
        <f t="shared" si="19"/>
        <v>0</v>
      </c>
      <c r="AD117" s="512"/>
      <c r="AE117" s="512"/>
      <c r="AF117" s="512"/>
      <c r="AG117" s="512"/>
      <c r="AH117" s="512"/>
      <c r="AI117" s="512"/>
      <c r="AJ117" s="512"/>
      <c r="AK117" s="61">
        <f t="shared" si="20"/>
        <v>0</v>
      </c>
      <c r="AL117" s="512"/>
      <c r="AM117" s="512"/>
      <c r="AN117" s="512"/>
      <c r="AO117" s="512"/>
      <c r="AP117" s="512"/>
      <c r="AQ117" s="512"/>
      <c r="AR117" s="512"/>
      <c r="AS117" s="61">
        <f t="shared" si="21"/>
        <v>0</v>
      </c>
      <c r="AT117" s="97"/>
      <c r="AU117" s="97"/>
      <c r="AV117" s="97"/>
      <c r="AW117" s="97"/>
      <c r="AX117" s="97"/>
      <c r="AY117" s="97"/>
      <c r="AZ117" s="97"/>
      <c r="BA117" s="61">
        <f t="shared" si="24"/>
        <v>0</v>
      </c>
      <c r="BB117" s="97"/>
      <c r="BC117" s="97"/>
      <c r="BD117" s="97"/>
      <c r="BE117" s="97"/>
      <c r="BF117" s="97"/>
      <c r="BG117" s="97"/>
      <c r="BH117" s="97"/>
      <c r="BI117" s="61">
        <f t="shared" si="22"/>
        <v>0</v>
      </c>
      <c r="BJ117" s="62">
        <f t="shared" si="23"/>
        <v>0</v>
      </c>
      <c r="BK117" s="9"/>
      <c r="BL117" s="9"/>
      <c r="BM117" s="9"/>
      <c r="BN117" s="9"/>
      <c r="BO117" s="9"/>
      <c r="BP117" s="9"/>
      <c r="BQ117" s="9"/>
      <c r="BR117" s="9"/>
    </row>
    <row r="118" spans="1:70" ht="16" thickBot="1">
      <c r="A118" s="57">
        <v>3</v>
      </c>
      <c r="B118" s="381" t="s">
        <v>226</v>
      </c>
      <c r="C118" s="381" t="s">
        <v>227</v>
      </c>
      <c r="D118" s="382">
        <v>55</v>
      </c>
      <c r="E118" s="426" t="s">
        <v>114</v>
      </c>
      <c r="F118" s="427"/>
      <c r="G118" s="427"/>
      <c r="H118" s="427"/>
      <c r="I118" s="427"/>
      <c r="J118" s="427"/>
      <c r="K118" s="427"/>
      <c r="L118" s="427"/>
      <c r="M118" s="173">
        <f t="shared" si="17"/>
        <v>0</v>
      </c>
      <c r="N118" s="427"/>
      <c r="O118" s="427"/>
      <c r="P118" s="427"/>
      <c r="Q118" s="427"/>
      <c r="R118" s="427"/>
      <c r="S118" s="427"/>
      <c r="T118" s="427"/>
      <c r="U118" s="173">
        <f t="shared" si="18"/>
        <v>0</v>
      </c>
      <c r="V118" s="484"/>
      <c r="W118" s="484"/>
      <c r="X118" s="484"/>
      <c r="Y118" s="484"/>
      <c r="Z118" s="484"/>
      <c r="AA118" s="484"/>
      <c r="AB118" s="484"/>
      <c r="AC118" s="205">
        <f t="shared" si="19"/>
        <v>0</v>
      </c>
      <c r="AD118" s="512"/>
      <c r="AE118" s="512"/>
      <c r="AF118" s="512"/>
      <c r="AG118" s="512"/>
      <c r="AH118" s="512"/>
      <c r="AI118" s="512"/>
      <c r="AJ118" s="512"/>
      <c r="AK118" s="61">
        <f t="shared" si="20"/>
        <v>0</v>
      </c>
      <c r="AL118" s="512"/>
      <c r="AM118" s="512"/>
      <c r="AN118" s="512"/>
      <c r="AO118" s="512"/>
      <c r="AP118" s="512"/>
      <c r="AQ118" s="512"/>
      <c r="AR118" s="512"/>
      <c r="AS118" s="61">
        <f t="shared" si="21"/>
        <v>0</v>
      </c>
      <c r="AT118" s="97"/>
      <c r="AU118" s="97"/>
      <c r="AV118" s="97"/>
      <c r="AW118" s="97"/>
      <c r="AX118" s="97"/>
      <c r="AY118" s="97"/>
      <c r="AZ118" s="97"/>
      <c r="BA118" s="61">
        <f t="shared" si="24"/>
        <v>0</v>
      </c>
      <c r="BB118" s="97"/>
      <c r="BC118" s="97"/>
      <c r="BD118" s="97"/>
      <c r="BE118" s="97"/>
      <c r="BF118" s="97"/>
      <c r="BG118" s="97"/>
      <c r="BH118" s="97"/>
      <c r="BI118" s="61">
        <f t="shared" si="22"/>
        <v>0</v>
      </c>
      <c r="BJ118" s="62">
        <f t="shared" si="23"/>
        <v>0</v>
      </c>
      <c r="BK118" s="9"/>
      <c r="BL118" s="9"/>
      <c r="BM118" s="9"/>
      <c r="BN118" s="9"/>
      <c r="BO118" s="9"/>
      <c r="BP118" s="9"/>
      <c r="BQ118" s="9"/>
      <c r="BR118" s="9"/>
    </row>
    <row r="119" spans="1:70" ht="16" thickBot="1">
      <c r="A119" s="57">
        <v>3</v>
      </c>
      <c r="B119" s="380" t="s">
        <v>228</v>
      </c>
      <c r="C119" s="380" t="s">
        <v>229</v>
      </c>
      <c r="D119" s="382">
        <v>60</v>
      </c>
      <c r="E119" s="426" t="s">
        <v>114</v>
      </c>
      <c r="F119" s="427">
        <v>1</v>
      </c>
      <c r="G119" s="427"/>
      <c r="H119" s="427"/>
      <c r="I119" s="427"/>
      <c r="J119" s="427"/>
      <c r="K119" s="427"/>
      <c r="L119" s="427"/>
      <c r="M119" s="173">
        <f t="shared" si="17"/>
        <v>2</v>
      </c>
      <c r="N119" s="427">
        <v>1</v>
      </c>
      <c r="O119" s="427"/>
      <c r="P119" s="427"/>
      <c r="Q119" s="427"/>
      <c r="R119" s="427"/>
      <c r="S119" s="427"/>
      <c r="T119" s="427"/>
      <c r="U119" s="173">
        <f t="shared" si="18"/>
        <v>2</v>
      </c>
      <c r="V119" s="484"/>
      <c r="W119" s="484"/>
      <c r="X119" s="484"/>
      <c r="Y119" s="484"/>
      <c r="Z119" s="484"/>
      <c r="AA119" s="484"/>
      <c r="AB119" s="484"/>
      <c r="AC119" s="205">
        <f t="shared" si="19"/>
        <v>0</v>
      </c>
      <c r="AD119" s="512"/>
      <c r="AE119" s="512"/>
      <c r="AF119" s="512"/>
      <c r="AG119" s="512"/>
      <c r="AH119" s="512"/>
      <c r="AI119" s="512"/>
      <c r="AJ119" s="512"/>
      <c r="AK119" s="61">
        <f t="shared" si="20"/>
        <v>0</v>
      </c>
      <c r="AL119" s="512"/>
      <c r="AM119" s="512"/>
      <c r="AN119" s="512"/>
      <c r="AO119" s="512"/>
      <c r="AP119" s="512"/>
      <c r="AQ119" s="512"/>
      <c r="AR119" s="512"/>
      <c r="AS119" s="61">
        <f t="shared" si="21"/>
        <v>0</v>
      </c>
      <c r="AT119" s="97"/>
      <c r="AU119" s="97"/>
      <c r="AV119" s="97"/>
      <c r="AW119" s="97"/>
      <c r="AX119" s="97"/>
      <c r="AY119" s="97"/>
      <c r="AZ119" s="97"/>
      <c r="BA119" s="61">
        <f t="shared" si="24"/>
        <v>0</v>
      </c>
      <c r="BB119" s="97"/>
      <c r="BC119" s="97"/>
      <c r="BD119" s="97"/>
      <c r="BE119" s="97"/>
      <c r="BF119" s="97"/>
      <c r="BG119" s="97"/>
      <c r="BH119" s="97"/>
      <c r="BI119" s="61">
        <f t="shared" si="22"/>
        <v>0</v>
      </c>
      <c r="BJ119" s="62">
        <f t="shared" si="23"/>
        <v>4</v>
      </c>
      <c r="BK119" s="9"/>
      <c r="BL119" s="9"/>
      <c r="BM119" s="9"/>
      <c r="BN119" s="9"/>
      <c r="BO119" s="9"/>
      <c r="BP119" s="9"/>
      <c r="BQ119" s="9"/>
      <c r="BR119" s="9"/>
    </row>
    <row r="120" spans="1:70" ht="16" thickBot="1">
      <c r="A120" s="57">
        <v>3</v>
      </c>
      <c r="B120" s="380" t="s">
        <v>230</v>
      </c>
      <c r="C120" s="380" t="s">
        <v>231</v>
      </c>
      <c r="D120" s="382">
        <v>61</v>
      </c>
      <c r="E120" s="426" t="s">
        <v>114</v>
      </c>
      <c r="F120" s="427"/>
      <c r="G120" s="427"/>
      <c r="H120" s="427"/>
      <c r="I120" s="427"/>
      <c r="J120" s="427"/>
      <c r="K120" s="427"/>
      <c r="L120" s="427"/>
      <c r="M120" s="173">
        <f t="shared" si="17"/>
        <v>0</v>
      </c>
      <c r="N120" s="427">
        <v>1</v>
      </c>
      <c r="O120" s="427"/>
      <c r="P120" s="427"/>
      <c r="Q120" s="427"/>
      <c r="R120" s="427"/>
      <c r="S120" s="427"/>
      <c r="T120" s="427"/>
      <c r="U120" s="173">
        <f t="shared" si="18"/>
        <v>2</v>
      </c>
      <c r="V120" s="484">
        <v>1</v>
      </c>
      <c r="W120" s="484"/>
      <c r="X120" s="484"/>
      <c r="Y120" s="484"/>
      <c r="Z120" s="484"/>
      <c r="AA120" s="484"/>
      <c r="AB120" s="484"/>
      <c r="AC120" s="205">
        <f t="shared" si="19"/>
        <v>2</v>
      </c>
      <c r="AD120" s="512">
        <v>2</v>
      </c>
      <c r="AE120" s="512"/>
      <c r="AF120" s="512"/>
      <c r="AG120" s="512"/>
      <c r="AH120" s="512"/>
      <c r="AI120" s="512"/>
      <c r="AJ120" s="512"/>
      <c r="AK120" s="61">
        <f t="shared" si="20"/>
        <v>4</v>
      </c>
      <c r="AL120" s="512">
        <v>1</v>
      </c>
      <c r="AM120" s="512"/>
      <c r="AN120" s="512"/>
      <c r="AO120" s="512"/>
      <c r="AP120" s="512"/>
      <c r="AQ120" s="512"/>
      <c r="AR120" s="512"/>
      <c r="AS120" s="61">
        <f t="shared" si="21"/>
        <v>2</v>
      </c>
      <c r="AT120" s="97"/>
      <c r="AU120" s="97"/>
      <c r="AV120" s="97"/>
      <c r="AW120" s="97"/>
      <c r="AX120" s="97"/>
      <c r="AY120" s="97"/>
      <c r="AZ120" s="97"/>
      <c r="BA120" s="61">
        <f t="shared" si="24"/>
        <v>0</v>
      </c>
      <c r="BB120" s="97"/>
      <c r="BC120" s="97"/>
      <c r="BD120" s="97"/>
      <c r="BE120" s="97"/>
      <c r="BF120" s="97"/>
      <c r="BG120" s="97"/>
      <c r="BH120" s="97"/>
      <c r="BI120" s="61">
        <f t="shared" si="22"/>
        <v>0</v>
      </c>
      <c r="BJ120" s="62">
        <f t="shared" si="23"/>
        <v>10</v>
      </c>
      <c r="BK120" s="9"/>
      <c r="BL120" s="9"/>
      <c r="BM120" s="9"/>
      <c r="BN120" s="9"/>
      <c r="BO120" s="9"/>
      <c r="BP120" s="9"/>
      <c r="BQ120" s="9"/>
      <c r="BR120" s="9"/>
    </row>
    <row r="121" spans="1:70" ht="16" thickBot="1">
      <c r="A121" s="57">
        <v>3</v>
      </c>
      <c r="B121" s="380" t="s">
        <v>232</v>
      </c>
      <c r="C121" s="380" t="s">
        <v>209</v>
      </c>
      <c r="D121" s="382">
        <v>63</v>
      </c>
      <c r="E121" s="426" t="s">
        <v>114</v>
      </c>
      <c r="F121" s="427">
        <v>4</v>
      </c>
      <c r="G121" s="427"/>
      <c r="H121" s="427"/>
      <c r="I121" s="427"/>
      <c r="J121" s="427"/>
      <c r="K121" s="427"/>
      <c r="L121" s="427"/>
      <c r="M121" s="173">
        <f t="shared" si="17"/>
        <v>8</v>
      </c>
      <c r="N121" s="427">
        <v>5</v>
      </c>
      <c r="O121" s="427"/>
      <c r="P121" s="427"/>
      <c r="Q121" s="427"/>
      <c r="R121" s="427"/>
      <c r="S121" s="427"/>
      <c r="T121" s="427"/>
      <c r="U121" s="173">
        <f t="shared" si="18"/>
        <v>10</v>
      </c>
      <c r="V121" s="484"/>
      <c r="W121" s="484"/>
      <c r="X121" s="484"/>
      <c r="Y121" s="484"/>
      <c r="Z121" s="484"/>
      <c r="AA121" s="484"/>
      <c r="AB121" s="484"/>
      <c r="AC121" s="205">
        <f t="shared" si="19"/>
        <v>0</v>
      </c>
      <c r="AD121" s="512"/>
      <c r="AE121" s="512"/>
      <c r="AF121" s="512"/>
      <c r="AG121" s="512"/>
      <c r="AH121" s="512"/>
      <c r="AI121" s="512"/>
      <c r="AJ121" s="512"/>
      <c r="AK121" s="61">
        <f t="shared" si="20"/>
        <v>0</v>
      </c>
      <c r="AL121" s="512"/>
      <c r="AM121" s="512"/>
      <c r="AN121" s="512"/>
      <c r="AO121" s="512"/>
      <c r="AP121" s="512"/>
      <c r="AQ121" s="512"/>
      <c r="AR121" s="512"/>
      <c r="AS121" s="61">
        <f t="shared" si="21"/>
        <v>0</v>
      </c>
      <c r="AT121" s="97"/>
      <c r="AU121" s="97"/>
      <c r="AV121" s="97"/>
      <c r="AW121" s="97"/>
      <c r="AX121" s="97"/>
      <c r="AY121" s="97"/>
      <c r="AZ121" s="97"/>
      <c r="BA121" s="61">
        <f t="shared" si="24"/>
        <v>0</v>
      </c>
      <c r="BB121" s="97"/>
      <c r="BC121" s="97"/>
      <c r="BD121" s="97"/>
      <c r="BE121" s="97"/>
      <c r="BF121" s="97"/>
      <c r="BG121" s="97"/>
      <c r="BH121" s="97"/>
      <c r="BI121" s="61">
        <f t="shared" si="22"/>
        <v>0</v>
      </c>
      <c r="BJ121" s="62">
        <f t="shared" si="23"/>
        <v>18</v>
      </c>
      <c r="BK121" s="9"/>
      <c r="BL121" s="9"/>
      <c r="BM121" s="9"/>
      <c r="BN121" s="9"/>
      <c r="BO121" s="9"/>
      <c r="BP121" s="9"/>
      <c r="BQ121" s="9"/>
      <c r="BR121" s="9"/>
    </row>
    <row r="122" spans="1:70" ht="16" thickBot="1">
      <c r="A122" s="57">
        <v>3</v>
      </c>
      <c r="B122" s="380" t="s">
        <v>233</v>
      </c>
      <c r="C122" s="380" t="s">
        <v>234</v>
      </c>
      <c r="D122" s="382">
        <v>67</v>
      </c>
      <c r="E122" s="426" t="s">
        <v>114</v>
      </c>
      <c r="F122" s="427"/>
      <c r="G122" s="427"/>
      <c r="H122" s="427"/>
      <c r="I122" s="427"/>
      <c r="J122" s="427"/>
      <c r="K122" s="427"/>
      <c r="L122" s="427"/>
      <c r="M122" s="173">
        <f t="shared" si="17"/>
        <v>0</v>
      </c>
      <c r="N122" s="427"/>
      <c r="O122" s="427"/>
      <c r="P122" s="427"/>
      <c r="Q122" s="427"/>
      <c r="R122" s="427"/>
      <c r="S122" s="427"/>
      <c r="T122" s="427"/>
      <c r="U122" s="173">
        <f t="shared" si="18"/>
        <v>0</v>
      </c>
      <c r="V122" s="484"/>
      <c r="W122" s="484"/>
      <c r="X122" s="484"/>
      <c r="Y122" s="484"/>
      <c r="Z122" s="484"/>
      <c r="AA122" s="484"/>
      <c r="AB122" s="484"/>
      <c r="AC122" s="205">
        <f t="shared" si="19"/>
        <v>0</v>
      </c>
      <c r="AD122" s="512"/>
      <c r="AE122" s="512"/>
      <c r="AF122" s="512"/>
      <c r="AG122" s="512"/>
      <c r="AH122" s="512"/>
      <c r="AI122" s="512"/>
      <c r="AJ122" s="512"/>
      <c r="AK122" s="61">
        <f t="shared" si="20"/>
        <v>0</v>
      </c>
      <c r="AL122" s="512"/>
      <c r="AM122" s="512"/>
      <c r="AN122" s="512"/>
      <c r="AO122" s="512"/>
      <c r="AP122" s="512"/>
      <c r="AQ122" s="512"/>
      <c r="AR122" s="512"/>
      <c r="AS122" s="61">
        <f t="shared" si="21"/>
        <v>0</v>
      </c>
      <c r="AT122" s="97"/>
      <c r="AU122" s="97"/>
      <c r="AV122" s="97"/>
      <c r="AW122" s="97"/>
      <c r="AX122" s="97"/>
      <c r="AY122" s="97"/>
      <c r="AZ122" s="97"/>
      <c r="BA122" s="61">
        <f t="shared" si="24"/>
        <v>0</v>
      </c>
      <c r="BB122" s="97"/>
      <c r="BC122" s="97"/>
      <c r="BD122" s="97"/>
      <c r="BE122" s="97"/>
      <c r="BF122" s="97"/>
      <c r="BG122" s="97"/>
      <c r="BH122" s="97"/>
      <c r="BI122" s="61">
        <f t="shared" si="22"/>
        <v>0</v>
      </c>
      <c r="BJ122" s="62">
        <f t="shared" si="23"/>
        <v>0</v>
      </c>
      <c r="BK122" s="9"/>
      <c r="BL122" s="9"/>
      <c r="BM122" s="9"/>
      <c r="BN122" s="9"/>
      <c r="BO122" s="9"/>
      <c r="BP122" s="9"/>
      <c r="BQ122" s="9"/>
      <c r="BR122" s="9"/>
    </row>
    <row r="123" spans="1:70" ht="16" thickBot="1">
      <c r="A123" s="57">
        <v>3</v>
      </c>
      <c r="B123" s="380" t="s">
        <v>218</v>
      </c>
      <c r="C123" s="380" t="s">
        <v>235</v>
      </c>
      <c r="D123" s="382">
        <v>68</v>
      </c>
      <c r="E123" s="426" t="s">
        <v>114</v>
      </c>
      <c r="F123" s="427">
        <v>2</v>
      </c>
      <c r="G123" s="427"/>
      <c r="H123" s="427"/>
      <c r="I123" s="427"/>
      <c r="J123" s="427"/>
      <c r="K123" s="427"/>
      <c r="L123" s="427"/>
      <c r="M123" s="173">
        <f t="shared" si="17"/>
        <v>4</v>
      </c>
      <c r="N123" s="427"/>
      <c r="O123" s="427"/>
      <c r="P123" s="427"/>
      <c r="Q123" s="427"/>
      <c r="R123" s="427"/>
      <c r="S123" s="427"/>
      <c r="T123" s="427"/>
      <c r="U123" s="205">
        <f t="shared" si="18"/>
        <v>0</v>
      </c>
      <c r="V123" s="484">
        <v>1</v>
      </c>
      <c r="W123" s="484"/>
      <c r="X123" s="484"/>
      <c r="Y123" s="484"/>
      <c r="Z123" s="484"/>
      <c r="AA123" s="484"/>
      <c r="AB123" s="484"/>
      <c r="AC123" s="205">
        <f t="shared" si="19"/>
        <v>2</v>
      </c>
      <c r="AD123" s="512"/>
      <c r="AE123" s="512"/>
      <c r="AF123" s="512"/>
      <c r="AG123" s="512"/>
      <c r="AH123" s="512"/>
      <c r="AI123" s="512"/>
      <c r="AJ123" s="512"/>
      <c r="AK123" s="61">
        <f t="shared" si="20"/>
        <v>0</v>
      </c>
      <c r="AL123" s="512">
        <v>2</v>
      </c>
      <c r="AM123" s="512"/>
      <c r="AN123" s="512"/>
      <c r="AO123" s="512"/>
      <c r="AP123" s="512"/>
      <c r="AQ123" s="512"/>
      <c r="AR123" s="512"/>
      <c r="AS123" s="61">
        <f t="shared" si="21"/>
        <v>4</v>
      </c>
      <c r="AT123" s="4"/>
      <c r="AU123" s="4"/>
      <c r="AV123" s="4"/>
      <c r="AW123" s="4"/>
      <c r="AX123" s="4"/>
      <c r="AY123" s="4"/>
      <c r="AZ123" s="4"/>
      <c r="BA123" s="61">
        <f t="shared" si="24"/>
        <v>0</v>
      </c>
      <c r="BB123" s="97"/>
      <c r="BC123" s="97"/>
      <c r="BD123" s="97"/>
      <c r="BE123" s="97"/>
      <c r="BF123" s="97"/>
      <c r="BG123" s="97"/>
      <c r="BH123" s="97"/>
      <c r="BI123" s="61">
        <f t="shared" si="22"/>
        <v>0</v>
      </c>
      <c r="BJ123" s="62">
        <f t="shared" si="23"/>
        <v>10</v>
      </c>
      <c r="BK123" s="9"/>
      <c r="BL123" s="9"/>
      <c r="BM123" s="9"/>
      <c r="BN123" s="9"/>
      <c r="BO123" s="9"/>
      <c r="BP123" s="9"/>
      <c r="BQ123" s="9"/>
      <c r="BR123" s="9"/>
    </row>
    <row r="124" spans="1:70" ht="16" thickBot="1">
      <c r="A124" s="57">
        <v>3</v>
      </c>
      <c r="B124" s="380" t="s">
        <v>236</v>
      </c>
      <c r="C124" s="380" t="s">
        <v>237</v>
      </c>
      <c r="D124" s="382">
        <v>71</v>
      </c>
      <c r="E124" s="426" t="s">
        <v>114</v>
      </c>
      <c r="F124" s="427">
        <v>1</v>
      </c>
      <c r="G124" s="427"/>
      <c r="H124" s="427"/>
      <c r="I124" s="427"/>
      <c r="J124" s="427"/>
      <c r="K124" s="427">
        <v>1</v>
      </c>
      <c r="L124" s="427"/>
      <c r="M124" s="173">
        <f t="shared" si="17"/>
        <v>7</v>
      </c>
      <c r="N124" s="427">
        <v>4</v>
      </c>
      <c r="O124" s="427"/>
      <c r="P124" s="427"/>
      <c r="Q124" s="427"/>
      <c r="R124" s="427"/>
      <c r="S124" s="427"/>
      <c r="T124" s="427"/>
      <c r="U124" s="205">
        <f t="shared" si="18"/>
        <v>8</v>
      </c>
      <c r="V124" s="484">
        <v>4</v>
      </c>
      <c r="W124" s="484"/>
      <c r="X124" s="484"/>
      <c r="Y124" s="484"/>
      <c r="Z124" s="484">
        <v>1</v>
      </c>
      <c r="AA124" s="484"/>
      <c r="AB124" s="484"/>
      <c r="AC124" s="205">
        <f t="shared" si="19"/>
        <v>13</v>
      </c>
      <c r="AD124" s="512">
        <v>5</v>
      </c>
      <c r="AE124" s="512"/>
      <c r="AF124" s="512"/>
      <c r="AG124" s="512"/>
      <c r="AH124" s="512"/>
      <c r="AI124" s="512"/>
      <c r="AJ124" s="512"/>
      <c r="AK124" s="61">
        <f t="shared" si="20"/>
        <v>10</v>
      </c>
      <c r="AL124" s="512">
        <v>3</v>
      </c>
      <c r="AM124" s="512"/>
      <c r="AN124" s="512"/>
      <c r="AO124" s="512"/>
      <c r="AP124" s="512"/>
      <c r="AQ124" s="512"/>
      <c r="AR124" s="512"/>
      <c r="AS124" s="61">
        <f t="shared" si="21"/>
        <v>6</v>
      </c>
      <c r="AT124" s="97"/>
      <c r="AU124" s="4"/>
      <c r="AV124" s="4"/>
      <c r="AW124" s="4"/>
      <c r="AX124" s="4"/>
      <c r="AY124" s="4"/>
      <c r="AZ124" s="4"/>
      <c r="BA124" s="61">
        <f t="shared" si="24"/>
        <v>0</v>
      </c>
      <c r="BB124" s="97"/>
      <c r="BC124" s="97"/>
      <c r="BD124" s="97"/>
      <c r="BE124" s="97"/>
      <c r="BF124" s="97"/>
      <c r="BG124" s="97"/>
      <c r="BH124" s="97"/>
      <c r="BI124" s="61">
        <f t="shared" si="22"/>
        <v>0</v>
      </c>
      <c r="BJ124" s="62">
        <f t="shared" si="23"/>
        <v>44</v>
      </c>
      <c r="BK124" s="9"/>
      <c r="BL124" s="9"/>
      <c r="BM124" s="9"/>
      <c r="BN124" s="9"/>
      <c r="BO124" s="9"/>
      <c r="BP124" s="9"/>
      <c r="BQ124" s="9"/>
      <c r="BR124" s="9"/>
    </row>
    <row r="125" spans="1:70" ht="16" thickBot="1">
      <c r="A125" s="57">
        <v>3</v>
      </c>
      <c r="B125" s="380" t="s">
        <v>238</v>
      </c>
      <c r="C125" s="380" t="s">
        <v>239</v>
      </c>
      <c r="D125" s="382">
        <v>72</v>
      </c>
      <c r="E125" s="426" t="s">
        <v>114</v>
      </c>
      <c r="F125" s="427">
        <v>1</v>
      </c>
      <c r="G125" s="427"/>
      <c r="H125" s="427"/>
      <c r="I125" s="427"/>
      <c r="J125" s="427"/>
      <c r="K125" s="427"/>
      <c r="L125" s="427"/>
      <c r="M125" s="173">
        <f t="shared" si="17"/>
        <v>2</v>
      </c>
      <c r="N125" s="427"/>
      <c r="O125" s="427"/>
      <c r="P125" s="427"/>
      <c r="Q125" s="427"/>
      <c r="R125" s="427"/>
      <c r="S125" s="427"/>
      <c r="T125" s="427"/>
      <c r="U125" s="61">
        <f t="shared" si="18"/>
        <v>0</v>
      </c>
      <c r="V125" s="484"/>
      <c r="W125" s="484"/>
      <c r="X125" s="484"/>
      <c r="Y125" s="484"/>
      <c r="Z125" s="484"/>
      <c r="AA125" s="484"/>
      <c r="AB125" s="484"/>
      <c r="AC125" s="61">
        <f t="shared" si="19"/>
        <v>0</v>
      </c>
      <c r="AD125" s="512"/>
      <c r="AE125" s="512"/>
      <c r="AF125" s="512"/>
      <c r="AG125" s="512"/>
      <c r="AH125" s="512"/>
      <c r="AI125" s="512"/>
      <c r="AJ125" s="512"/>
      <c r="AK125" s="61">
        <f t="shared" si="20"/>
        <v>0</v>
      </c>
      <c r="AL125" s="512">
        <v>2</v>
      </c>
      <c r="AM125" s="512"/>
      <c r="AN125" s="512"/>
      <c r="AO125" s="512"/>
      <c r="AP125" s="512"/>
      <c r="AQ125" s="512"/>
      <c r="AR125" s="512"/>
      <c r="AS125" s="61">
        <f t="shared" si="21"/>
        <v>4</v>
      </c>
      <c r="AT125" s="40"/>
      <c r="AU125" s="40"/>
      <c r="AV125" s="40"/>
      <c r="AW125" s="40"/>
      <c r="AX125" s="40"/>
      <c r="AY125" s="40"/>
      <c r="AZ125" s="40"/>
      <c r="BA125" s="61">
        <f t="shared" si="24"/>
        <v>0</v>
      </c>
      <c r="BB125" s="97"/>
      <c r="BC125" s="97"/>
      <c r="BD125" s="97"/>
      <c r="BE125" s="97"/>
      <c r="BF125" s="97"/>
      <c r="BG125" s="97"/>
      <c r="BH125" s="97"/>
      <c r="BI125" s="61">
        <f t="shared" si="22"/>
        <v>0</v>
      </c>
      <c r="BJ125" s="62">
        <f t="shared" si="23"/>
        <v>6</v>
      </c>
      <c r="BK125" s="9"/>
      <c r="BL125" s="9"/>
      <c r="BM125" s="9"/>
      <c r="BN125" s="9"/>
      <c r="BO125" s="9"/>
      <c r="BP125" s="9"/>
      <c r="BQ125" s="9"/>
      <c r="BR125" s="9"/>
    </row>
    <row r="126" spans="1:70" ht="16" thickBot="1">
      <c r="A126" s="57">
        <v>3</v>
      </c>
      <c r="B126" s="380" t="s">
        <v>240</v>
      </c>
      <c r="C126" s="380" t="s">
        <v>241</v>
      </c>
      <c r="D126" s="382">
        <v>88</v>
      </c>
      <c r="E126" s="426" t="s">
        <v>114</v>
      </c>
      <c r="F126" s="427">
        <v>2</v>
      </c>
      <c r="G126" s="427"/>
      <c r="H126" s="427">
        <v>1</v>
      </c>
      <c r="I126" s="427"/>
      <c r="J126" s="427"/>
      <c r="K126" s="427"/>
      <c r="L126" s="427"/>
      <c r="M126" s="173">
        <f t="shared" si="17"/>
        <v>7</v>
      </c>
      <c r="N126" s="427"/>
      <c r="O126" s="427"/>
      <c r="P126" s="427">
        <v>4</v>
      </c>
      <c r="Q126" s="427"/>
      <c r="R126" s="427"/>
      <c r="S126" s="427"/>
      <c r="T126" s="427"/>
      <c r="U126" s="61">
        <f t="shared" si="18"/>
        <v>12</v>
      </c>
      <c r="V126" s="484">
        <v>1</v>
      </c>
      <c r="W126" s="484"/>
      <c r="X126" s="484"/>
      <c r="Y126" s="484"/>
      <c r="Z126" s="484"/>
      <c r="AA126" s="484"/>
      <c r="AB126" s="484"/>
      <c r="AC126" s="61">
        <f t="shared" si="19"/>
        <v>2</v>
      </c>
      <c r="AD126" s="512">
        <v>1</v>
      </c>
      <c r="AE126" s="512"/>
      <c r="AF126" s="512">
        <v>1</v>
      </c>
      <c r="AG126" s="512"/>
      <c r="AH126" s="512"/>
      <c r="AI126" s="512"/>
      <c r="AJ126" s="512"/>
      <c r="AK126" s="61">
        <f t="shared" si="20"/>
        <v>5</v>
      </c>
      <c r="AL126" s="512">
        <v>3</v>
      </c>
      <c r="AM126" s="512"/>
      <c r="AN126" s="512"/>
      <c r="AO126" s="512"/>
      <c r="AP126" s="512"/>
      <c r="AQ126" s="512"/>
      <c r="AR126" s="512"/>
      <c r="AS126" s="61">
        <f t="shared" si="21"/>
        <v>6</v>
      </c>
      <c r="AT126" s="40"/>
      <c r="AU126" s="40"/>
      <c r="AV126" s="40"/>
      <c r="AW126" s="40"/>
      <c r="AX126" s="40"/>
      <c r="AY126" s="40"/>
      <c r="AZ126" s="40"/>
      <c r="BA126" s="61">
        <f t="shared" si="24"/>
        <v>0</v>
      </c>
      <c r="BB126" s="97"/>
      <c r="BC126" s="97"/>
      <c r="BD126" s="97"/>
      <c r="BE126" s="97"/>
      <c r="BF126" s="97"/>
      <c r="BG126" s="97"/>
      <c r="BH126" s="97"/>
      <c r="BI126" s="61">
        <f t="shared" si="22"/>
        <v>0</v>
      </c>
      <c r="BJ126" s="62">
        <f t="shared" si="23"/>
        <v>32</v>
      </c>
      <c r="BK126" s="9"/>
      <c r="BL126" s="9"/>
      <c r="BM126" s="9"/>
      <c r="BN126" s="9"/>
      <c r="BO126" s="9"/>
      <c r="BP126" s="9"/>
      <c r="BQ126" s="9"/>
      <c r="BR126" s="9"/>
    </row>
    <row r="127" spans="1:70" ht="16" thickBot="1">
      <c r="A127" s="57">
        <v>3</v>
      </c>
      <c r="B127" s="380" t="s">
        <v>242</v>
      </c>
      <c r="C127" s="380" t="s">
        <v>243</v>
      </c>
      <c r="D127" s="382">
        <v>89</v>
      </c>
      <c r="E127" s="426" t="s">
        <v>114</v>
      </c>
      <c r="F127" s="427">
        <v>1</v>
      </c>
      <c r="G127" s="427"/>
      <c r="H127" s="427"/>
      <c r="I127" s="427"/>
      <c r="J127" s="427"/>
      <c r="K127" s="427"/>
      <c r="L127" s="427"/>
      <c r="M127" s="173">
        <f t="shared" si="17"/>
        <v>2</v>
      </c>
      <c r="N127" s="427"/>
      <c r="O127" s="427"/>
      <c r="P127" s="427">
        <v>1</v>
      </c>
      <c r="Q127" s="427">
        <v>1</v>
      </c>
      <c r="R127" s="427">
        <v>2</v>
      </c>
      <c r="S127" s="427"/>
      <c r="T127" s="427"/>
      <c r="U127" s="173">
        <f t="shared" si="18"/>
        <v>18</v>
      </c>
      <c r="V127" s="484"/>
      <c r="W127" s="484"/>
      <c r="X127" s="484"/>
      <c r="Y127" s="484"/>
      <c r="Z127" s="484"/>
      <c r="AA127" s="484"/>
      <c r="AB127" s="484"/>
      <c r="AC127" s="173">
        <f t="shared" si="19"/>
        <v>0</v>
      </c>
      <c r="AD127" s="512">
        <v>2</v>
      </c>
      <c r="AE127" s="512"/>
      <c r="AF127" s="512"/>
      <c r="AG127" s="512">
        <v>1</v>
      </c>
      <c r="AH127" s="512">
        <v>1</v>
      </c>
      <c r="AI127" s="512"/>
      <c r="AJ127" s="512"/>
      <c r="AK127" s="173">
        <f t="shared" si="20"/>
        <v>14</v>
      </c>
      <c r="AL127" s="512"/>
      <c r="AM127" s="512"/>
      <c r="AN127" s="512"/>
      <c r="AO127" s="512"/>
      <c r="AP127" s="512"/>
      <c r="AQ127" s="512"/>
      <c r="AR127" s="512"/>
      <c r="AS127" s="173">
        <f t="shared" si="21"/>
        <v>0</v>
      </c>
      <c r="AT127" s="94"/>
      <c r="AU127" s="94"/>
      <c r="AV127" s="94"/>
      <c r="AW127" s="94"/>
      <c r="AX127" s="94"/>
      <c r="AY127" s="94"/>
      <c r="AZ127" s="94"/>
      <c r="BA127" s="61">
        <f t="shared" si="24"/>
        <v>0</v>
      </c>
      <c r="BB127" s="94"/>
      <c r="BC127" s="94"/>
      <c r="BD127" s="94"/>
      <c r="BE127" s="94"/>
      <c r="BF127" s="94"/>
      <c r="BG127" s="94"/>
      <c r="BH127" s="94"/>
      <c r="BI127" s="61">
        <f t="shared" si="22"/>
        <v>0</v>
      </c>
      <c r="BJ127" s="62">
        <f t="shared" si="23"/>
        <v>34</v>
      </c>
      <c r="BK127" s="9"/>
      <c r="BL127" s="9"/>
      <c r="BM127" s="9"/>
      <c r="BN127" s="9"/>
      <c r="BO127" s="9"/>
      <c r="BP127" s="9"/>
      <c r="BQ127" s="9"/>
      <c r="BR127" s="9"/>
    </row>
    <row r="128" spans="1:70" ht="16" thickBot="1">
      <c r="A128" s="57">
        <v>3</v>
      </c>
      <c r="B128" s="486" t="s">
        <v>731</v>
      </c>
      <c r="C128" s="485" t="s">
        <v>732</v>
      </c>
      <c r="D128" s="484">
        <v>36</v>
      </c>
      <c r="E128" s="94" t="s">
        <v>114</v>
      </c>
      <c r="F128" s="97"/>
      <c r="G128" s="97"/>
      <c r="H128" s="97"/>
      <c r="I128" s="97"/>
      <c r="J128" s="97"/>
      <c r="K128" s="97"/>
      <c r="L128" s="97"/>
      <c r="M128" s="173">
        <f t="shared" si="17"/>
        <v>0</v>
      </c>
      <c r="N128" s="97"/>
      <c r="O128" s="97"/>
      <c r="P128" s="97"/>
      <c r="Q128" s="97"/>
      <c r="R128" s="97"/>
      <c r="S128" s="97"/>
      <c r="T128" s="97"/>
      <c r="U128" s="173">
        <f t="shared" si="18"/>
        <v>0</v>
      </c>
      <c r="V128" s="484">
        <v>2</v>
      </c>
      <c r="W128" s="484"/>
      <c r="X128" s="484"/>
      <c r="Y128" s="484"/>
      <c r="Z128" s="484"/>
      <c r="AA128" s="484"/>
      <c r="AB128" s="484"/>
      <c r="AC128" s="173">
        <f t="shared" si="19"/>
        <v>4</v>
      </c>
      <c r="AD128" s="512">
        <v>2</v>
      </c>
      <c r="AE128" s="512"/>
      <c r="AF128" s="512"/>
      <c r="AG128" s="512"/>
      <c r="AH128" s="512"/>
      <c r="AI128" s="512"/>
      <c r="AJ128" s="512"/>
      <c r="AK128" s="173">
        <f t="shared" si="20"/>
        <v>4</v>
      </c>
      <c r="AL128" s="512">
        <v>1</v>
      </c>
      <c r="AM128" s="512"/>
      <c r="AN128" s="512"/>
      <c r="AO128" s="512"/>
      <c r="AP128" s="512"/>
      <c r="AQ128" s="512"/>
      <c r="AR128" s="512"/>
      <c r="AS128" s="173">
        <f t="shared" si="21"/>
        <v>2</v>
      </c>
      <c r="AT128" s="97"/>
      <c r="AU128" s="97"/>
      <c r="AV128" s="97"/>
      <c r="AW128" s="97"/>
      <c r="AX128" s="97"/>
      <c r="AY128" s="97"/>
      <c r="AZ128" s="97"/>
      <c r="BA128" s="61">
        <f t="shared" si="24"/>
        <v>0</v>
      </c>
      <c r="BB128" s="97"/>
      <c r="BC128" s="97"/>
      <c r="BD128" s="97"/>
      <c r="BE128" s="97"/>
      <c r="BF128" s="97"/>
      <c r="BG128" s="97"/>
      <c r="BH128" s="97"/>
      <c r="BI128" s="61">
        <f t="shared" si="22"/>
        <v>0</v>
      </c>
      <c r="BJ128" s="62">
        <f t="shared" si="23"/>
        <v>10</v>
      </c>
      <c r="BK128" s="9"/>
      <c r="BL128" s="9"/>
      <c r="BM128" s="9"/>
      <c r="BN128" s="9"/>
      <c r="BO128" s="9"/>
      <c r="BP128" s="9"/>
      <c r="BQ128" s="9"/>
      <c r="BR128" s="9"/>
    </row>
    <row r="129" spans="1:70" ht="16" thickBot="1">
      <c r="A129" s="57">
        <v>3</v>
      </c>
      <c r="B129" s="486" t="s">
        <v>733</v>
      </c>
      <c r="C129" s="485" t="s">
        <v>396</v>
      </c>
      <c r="D129" s="484">
        <v>41</v>
      </c>
      <c r="E129" s="94" t="s">
        <v>114</v>
      </c>
      <c r="F129" s="97"/>
      <c r="G129" s="97"/>
      <c r="H129" s="97"/>
      <c r="I129" s="97"/>
      <c r="J129" s="97"/>
      <c r="K129" s="97"/>
      <c r="L129" s="97"/>
      <c r="M129" s="173">
        <f t="shared" si="17"/>
        <v>0</v>
      </c>
      <c r="N129" s="97"/>
      <c r="O129" s="97"/>
      <c r="P129" s="97"/>
      <c r="Q129" s="97"/>
      <c r="R129" s="97"/>
      <c r="S129" s="97"/>
      <c r="T129" s="97"/>
      <c r="U129" s="173">
        <f t="shared" si="18"/>
        <v>0</v>
      </c>
      <c r="V129" s="484">
        <v>2</v>
      </c>
      <c r="W129" s="484"/>
      <c r="X129" s="484"/>
      <c r="Y129" s="484"/>
      <c r="Z129" s="484"/>
      <c r="AA129" s="484"/>
      <c r="AB129" s="484"/>
      <c r="AC129" s="173">
        <f t="shared" si="19"/>
        <v>4</v>
      </c>
      <c r="AD129" s="512">
        <v>1</v>
      </c>
      <c r="AE129" s="512"/>
      <c r="AF129" s="512"/>
      <c r="AG129" s="512"/>
      <c r="AH129" s="512"/>
      <c r="AI129" s="512"/>
      <c r="AJ129" s="512"/>
      <c r="AK129" s="173">
        <f t="shared" si="20"/>
        <v>2</v>
      </c>
      <c r="AL129" s="512"/>
      <c r="AM129" s="512"/>
      <c r="AN129" s="512"/>
      <c r="AO129" s="512"/>
      <c r="AP129" s="512"/>
      <c r="AQ129" s="512"/>
      <c r="AR129" s="512"/>
      <c r="AS129" s="173">
        <f t="shared" si="21"/>
        <v>0</v>
      </c>
      <c r="AT129" s="97"/>
      <c r="AU129" s="97"/>
      <c r="AV129" s="97"/>
      <c r="AW129" s="97"/>
      <c r="AX129" s="97"/>
      <c r="AY129" s="97"/>
      <c r="AZ129" s="97"/>
      <c r="BA129" s="61">
        <f t="shared" si="24"/>
        <v>0</v>
      </c>
      <c r="BB129" s="97"/>
      <c r="BC129" s="97"/>
      <c r="BD129" s="97"/>
      <c r="BE129" s="97"/>
      <c r="BF129" s="97"/>
      <c r="BG129" s="97"/>
      <c r="BH129" s="97"/>
      <c r="BI129" s="61">
        <f t="shared" si="22"/>
        <v>0</v>
      </c>
      <c r="BJ129" s="62">
        <f t="shared" si="23"/>
        <v>6</v>
      </c>
      <c r="BK129" s="9"/>
      <c r="BL129" s="9"/>
      <c r="BM129" s="9"/>
      <c r="BN129" s="9"/>
      <c r="BO129" s="9"/>
      <c r="BP129" s="9"/>
      <c r="BQ129" s="9"/>
      <c r="BR129" s="9"/>
    </row>
    <row r="130" spans="1:70" ht="16" thickBot="1">
      <c r="A130" s="57">
        <v>3</v>
      </c>
      <c r="B130" s="486" t="s">
        <v>734</v>
      </c>
      <c r="C130" s="485" t="s">
        <v>252</v>
      </c>
      <c r="D130" s="484">
        <v>51</v>
      </c>
      <c r="E130" s="94" t="s">
        <v>114</v>
      </c>
      <c r="F130" s="97"/>
      <c r="G130" s="97"/>
      <c r="H130" s="97"/>
      <c r="I130" s="97"/>
      <c r="J130" s="97"/>
      <c r="K130" s="97"/>
      <c r="L130" s="97"/>
      <c r="M130" s="173">
        <f t="shared" si="17"/>
        <v>0</v>
      </c>
      <c r="N130" s="97"/>
      <c r="O130" s="97"/>
      <c r="P130" s="97"/>
      <c r="Q130" s="97"/>
      <c r="R130" s="97"/>
      <c r="S130" s="97"/>
      <c r="T130" s="97"/>
      <c r="U130" s="173">
        <f t="shared" si="18"/>
        <v>0</v>
      </c>
      <c r="V130" s="484">
        <v>1</v>
      </c>
      <c r="W130" s="484"/>
      <c r="X130" s="484"/>
      <c r="Y130" s="484"/>
      <c r="Z130" s="484"/>
      <c r="AA130" s="484"/>
      <c r="AB130" s="484"/>
      <c r="AC130" s="173">
        <f t="shared" si="19"/>
        <v>2</v>
      </c>
      <c r="AD130" s="512"/>
      <c r="AE130" s="512"/>
      <c r="AF130" s="512"/>
      <c r="AG130" s="512"/>
      <c r="AH130" s="512"/>
      <c r="AI130" s="512"/>
      <c r="AJ130" s="512"/>
      <c r="AK130" s="173">
        <f t="shared" si="20"/>
        <v>0</v>
      </c>
      <c r="AL130" s="512"/>
      <c r="AM130" s="512"/>
      <c r="AN130" s="512"/>
      <c r="AO130" s="512"/>
      <c r="AP130" s="512"/>
      <c r="AQ130" s="512"/>
      <c r="AR130" s="512"/>
      <c r="AS130" s="173">
        <f t="shared" si="21"/>
        <v>0</v>
      </c>
      <c r="AT130" s="97"/>
      <c r="AU130" s="97"/>
      <c r="AV130" s="97"/>
      <c r="AW130" s="97"/>
      <c r="AX130" s="97"/>
      <c r="AY130" s="97"/>
      <c r="AZ130" s="97"/>
      <c r="BA130" s="61">
        <f t="shared" si="24"/>
        <v>0</v>
      </c>
      <c r="BB130" s="97"/>
      <c r="BC130" s="97"/>
      <c r="BD130" s="97"/>
      <c r="BE130" s="97"/>
      <c r="BF130" s="97"/>
      <c r="BG130" s="97"/>
      <c r="BH130" s="97"/>
      <c r="BI130" s="61">
        <f t="shared" si="22"/>
        <v>0</v>
      </c>
      <c r="BJ130" s="62">
        <f t="shared" si="23"/>
        <v>2</v>
      </c>
      <c r="BK130" s="9"/>
      <c r="BL130" s="9"/>
      <c r="BM130" s="9"/>
      <c r="BN130" s="9"/>
      <c r="BO130" s="9"/>
      <c r="BP130" s="9"/>
      <c r="BQ130" s="9"/>
      <c r="BR130" s="9"/>
    </row>
    <row r="131" spans="1:70" ht="16" thickBot="1">
      <c r="A131" s="57">
        <v>3</v>
      </c>
      <c r="B131" s="486" t="s">
        <v>735</v>
      </c>
      <c r="C131" s="485" t="s">
        <v>736</v>
      </c>
      <c r="D131" s="484">
        <v>43</v>
      </c>
      <c r="E131" s="94" t="s">
        <v>114</v>
      </c>
      <c r="F131" s="97"/>
      <c r="G131" s="97"/>
      <c r="H131" s="97"/>
      <c r="I131" s="97"/>
      <c r="J131" s="97"/>
      <c r="K131" s="97"/>
      <c r="L131" s="97"/>
      <c r="M131" s="173">
        <f t="shared" si="17"/>
        <v>0</v>
      </c>
      <c r="N131" s="97"/>
      <c r="O131" s="97"/>
      <c r="P131" s="97"/>
      <c r="Q131" s="97"/>
      <c r="R131" s="97"/>
      <c r="S131" s="97"/>
      <c r="T131" s="97"/>
      <c r="U131" s="173">
        <f t="shared" si="18"/>
        <v>0</v>
      </c>
      <c r="V131" s="484">
        <v>1</v>
      </c>
      <c r="W131" s="484"/>
      <c r="X131" s="484"/>
      <c r="Y131" s="484"/>
      <c r="Z131" s="484"/>
      <c r="AA131" s="484"/>
      <c r="AB131" s="484"/>
      <c r="AC131" s="173">
        <f t="shared" si="19"/>
        <v>2</v>
      </c>
      <c r="AD131" s="512"/>
      <c r="AE131" s="512"/>
      <c r="AF131" s="512"/>
      <c r="AG131" s="512"/>
      <c r="AH131" s="512"/>
      <c r="AI131" s="512"/>
      <c r="AJ131" s="512"/>
      <c r="AK131" s="173">
        <f t="shared" si="20"/>
        <v>0</v>
      </c>
      <c r="AL131" s="512"/>
      <c r="AM131" s="512"/>
      <c r="AN131" s="512"/>
      <c r="AO131" s="512"/>
      <c r="AP131" s="512"/>
      <c r="AQ131" s="512"/>
      <c r="AR131" s="512"/>
      <c r="AS131" s="173">
        <f t="shared" si="21"/>
        <v>0</v>
      </c>
      <c r="AT131" s="97"/>
      <c r="AU131" s="97"/>
      <c r="AV131" s="97"/>
      <c r="AW131" s="97"/>
      <c r="AX131" s="97"/>
      <c r="AY131" s="97"/>
      <c r="AZ131" s="97"/>
      <c r="BA131" s="61">
        <f t="shared" si="24"/>
        <v>0</v>
      </c>
      <c r="BB131" s="97"/>
      <c r="BC131" s="97"/>
      <c r="BD131" s="97"/>
      <c r="BE131" s="97"/>
      <c r="BF131" s="97"/>
      <c r="BG131" s="97"/>
      <c r="BH131" s="97"/>
      <c r="BI131" s="61">
        <f t="shared" si="22"/>
        <v>0</v>
      </c>
      <c r="BJ131" s="62">
        <f t="shared" si="23"/>
        <v>2</v>
      </c>
      <c r="BK131" s="9"/>
      <c r="BL131" s="9"/>
      <c r="BM131" s="9"/>
      <c r="BN131" s="9"/>
      <c r="BO131" s="9"/>
      <c r="BP131" s="9"/>
      <c r="BQ131" s="9"/>
      <c r="BR131" s="9"/>
    </row>
    <row r="132" spans="1:70" ht="16" thickBot="1">
      <c r="A132" s="57">
        <v>3</v>
      </c>
      <c r="B132" s="486" t="s">
        <v>251</v>
      </c>
      <c r="C132" s="504" t="s">
        <v>252</v>
      </c>
      <c r="D132" s="512">
        <v>22</v>
      </c>
      <c r="E132" s="511" t="s">
        <v>114</v>
      </c>
      <c r="F132" s="97"/>
      <c r="G132" s="97"/>
      <c r="H132" s="97"/>
      <c r="I132" s="97"/>
      <c r="J132" s="97"/>
      <c r="K132" s="97"/>
      <c r="L132" s="97"/>
      <c r="M132" s="173">
        <f t="shared" si="17"/>
        <v>0</v>
      </c>
      <c r="N132" s="97"/>
      <c r="O132" s="97"/>
      <c r="P132" s="97"/>
      <c r="Q132" s="97"/>
      <c r="R132" s="97"/>
      <c r="S132" s="97"/>
      <c r="T132" s="97"/>
      <c r="U132" s="173">
        <f t="shared" si="18"/>
        <v>0</v>
      </c>
      <c r="V132" s="97"/>
      <c r="W132" s="97"/>
      <c r="X132" s="97"/>
      <c r="Y132" s="97"/>
      <c r="Z132" s="97"/>
      <c r="AA132" s="97"/>
      <c r="AB132" s="97"/>
      <c r="AC132" s="173">
        <f t="shared" si="19"/>
        <v>0</v>
      </c>
      <c r="AD132" s="512">
        <v>1</v>
      </c>
      <c r="AE132" s="512"/>
      <c r="AF132" s="512"/>
      <c r="AG132" s="512"/>
      <c r="AH132" s="512"/>
      <c r="AI132" s="512"/>
      <c r="AJ132" s="512"/>
      <c r="AK132" s="173">
        <f t="shared" si="20"/>
        <v>2</v>
      </c>
      <c r="AL132" s="512">
        <v>7</v>
      </c>
      <c r="AM132" s="512"/>
      <c r="AN132" s="512"/>
      <c r="AO132" s="512"/>
      <c r="AP132" s="512"/>
      <c r="AQ132" s="512"/>
      <c r="AR132" s="512"/>
      <c r="AS132" s="173">
        <f t="shared" si="21"/>
        <v>14</v>
      </c>
      <c r="AT132" s="97"/>
      <c r="AU132" s="97"/>
      <c r="AV132" s="97"/>
      <c r="AW132" s="97"/>
      <c r="AX132" s="97"/>
      <c r="AY132" s="97"/>
      <c r="AZ132" s="97"/>
      <c r="BA132" s="61">
        <f t="shared" si="24"/>
        <v>0</v>
      </c>
      <c r="BB132" s="97"/>
      <c r="BC132" s="97"/>
      <c r="BD132" s="97"/>
      <c r="BE132" s="97"/>
      <c r="BF132" s="97"/>
      <c r="BG132" s="97"/>
      <c r="BH132" s="97"/>
      <c r="BI132" s="61">
        <f t="shared" si="22"/>
        <v>0</v>
      </c>
      <c r="BJ132" s="62">
        <f t="shared" si="23"/>
        <v>16</v>
      </c>
      <c r="BK132" s="9"/>
      <c r="BL132" s="9"/>
      <c r="BM132" s="9"/>
      <c r="BN132" s="9"/>
      <c r="BO132" s="9"/>
      <c r="BP132" s="9"/>
      <c r="BQ132" s="9"/>
      <c r="BR132" s="9"/>
    </row>
    <row r="133" spans="1:70" ht="16" thickBot="1">
      <c r="A133" s="57">
        <v>3</v>
      </c>
      <c r="B133" s="486" t="s">
        <v>819</v>
      </c>
      <c r="C133" s="504" t="s">
        <v>365</v>
      </c>
      <c r="D133" s="512">
        <v>81</v>
      </c>
      <c r="E133" s="511" t="s">
        <v>114</v>
      </c>
      <c r="F133" s="97"/>
      <c r="G133" s="97"/>
      <c r="H133" s="97"/>
      <c r="I133" s="97"/>
      <c r="J133" s="97"/>
      <c r="K133" s="97"/>
      <c r="L133" s="97"/>
      <c r="M133" s="173">
        <f t="shared" si="17"/>
        <v>0</v>
      </c>
      <c r="N133" s="97"/>
      <c r="O133" s="97"/>
      <c r="P133" s="97"/>
      <c r="Q133" s="97"/>
      <c r="R133" s="97"/>
      <c r="S133" s="97"/>
      <c r="T133" s="97"/>
      <c r="U133" s="173">
        <f t="shared" ref="U133:U149" si="26">2*(N133)+5*(O133)+3*(P133)+5*(Q133)+5*(R133)+5*(S133)+5*(T133)</f>
        <v>0</v>
      </c>
      <c r="V133" s="97"/>
      <c r="W133" s="97"/>
      <c r="X133" s="97"/>
      <c r="Y133" s="97"/>
      <c r="Z133" s="97"/>
      <c r="AA133" s="97"/>
      <c r="AB133" s="97"/>
      <c r="AC133" s="173">
        <f t="shared" ref="AC133:AC149" si="27">2*(V133)+5*(W133)+3*(X133)+5*(Y133)+5*(Z133)+5*(AA133)+5*(AB133)</f>
        <v>0</v>
      </c>
      <c r="AD133" s="512">
        <v>2</v>
      </c>
      <c r="AE133" s="512"/>
      <c r="AF133" s="512"/>
      <c r="AG133" s="512"/>
      <c r="AH133" s="512"/>
      <c r="AI133" s="512"/>
      <c r="AJ133" s="512"/>
      <c r="AK133" s="173">
        <f t="shared" ref="AK133:AK149" si="28">2*(AD133)+5*(AE133)+3*(AF133)+5*(AG133)+5*(AH133)+5*(AI133)+5*(AJ133)</f>
        <v>4</v>
      </c>
      <c r="AL133" s="512"/>
      <c r="AM133" s="512"/>
      <c r="AN133" s="512"/>
      <c r="AO133" s="512"/>
      <c r="AP133" s="512"/>
      <c r="AQ133" s="512"/>
      <c r="AR133" s="512"/>
      <c r="AS133" s="173">
        <f t="shared" ref="AS133:AS149" si="29">2*(AL133)+5*(AM133)+3*(AN133)+5*(AO133)+5*(AP133)+5*(AQ133)+5*(AR133)</f>
        <v>0</v>
      </c>
      <c r="AT133" s="97"/>
      <c r="AU133" s="97"/>
      <c r="AV133" s="97"/>
      <c r="AW133" s="97"/>
      <c r="AX133" s="97"/>
      <c r="AY133" s="97"/>
      <c r="AZ133" s="97"/>
      <c r="BA133" s="61">
        <f t="shared" ref="BA133:BA200" si="30">2*(AT133)+5*(AU133)+3*(AV133)+5*(AW133)+5*(AX133)+5*(AY133)+5*(AZ133)</f>
        <v>0</v>
      </c>
      <c r="BB133" s="97"/>
      <c r="BC133" s="97"/>
      <c r="BD133" s="97"/>
      <c r="BE133" s="97"/>
      <c r="BF133" s="97"/>
      <c r="BG133" s="97"/>
      <c r="BH133" s="97"/>
      <c r="BI133" s="61">
        <f t="shared" ref="BI133:BI200" si="31">2*(BB133)+5*(BC133)+3*(BD133)+5*(BE133)+5*(BF133)+5*(BG133)+5*(BH133)</f>
        <v>0</v>
      </c>
      <c r="BJ133" s="62">
        <f t="shared" si="23"/>
        <v>4</v>
      </c>
      <c r="BK133" s="9"/>
      <c r="BL133" s="9"/>
      <c r="BM133" s="9"/>
      <c r="BN133" s="9"/>
      <c r="BO133" s="9"/>
      <c r="BP133" s="9"/>
      <c r="BQ133" s="9"/>
      <c r="BR133" s="9"/>
    </row>
    <row r="134" spans="1:70" ht="16" thickBot="1">
      <c r="A134" s="57">
        <v>3</v>
      </c>
      <c r="B134" s="116"/>
      <c r="C134" s="96"/>
      <c r="D134" s="97"/>
      <c r="E134" s="94"/>
      <c r="F134" s="97"/>
      <c r="G134" s="97"/>
      <c r="H134" s="97"/>
      <c r="I134" s="97"/>
      <c r="J134" s="97"/>
      <c r="K134" s="97"/>
      <c r="L134" s="97"/>
      <c r="M134" s="173">
        <f t="shared" ref="M134:M149" si="32">2*(F134)+5*(G134)+3*(H134)+5*(I134)+5*(J134)+5*(K134)+5*(L134)</f>
        <v>0</v>
      </c>
      <c r="N134" s="97"/>
      <c r="O134" s="97"/>
      <c r="P134" s="97"/>
      <c r="Q134" s="97"/>
      <c r="R134" s="97"/>
      <c r="S134" s="97"/>
      <c r="T134" s="97"/>
      <c r="U134" s="173">
        <f t="shared" si="26"/>
        <v>0</v>
      </c>
      <c r="V134" s="97"/>
      <c r="W134" s="97"/>
      <c r="X134" s="97"/>
      <c r="Y134" s="97"/>
      <c r="Z134" s="97"/>
      <c r="AA134" s="97"/>
      <c r="AB134" s="97"/>
      <c r="AC134" s="173">
        <f t="shared" si="27"/>
        <v>0</v>
      </c>
      <c r="AD134" s="97"/>
      <c r="AE134" s="97"/>
      <c r="AF134" s="97"/>
      <c r="AG134" s="97"/>
      <c r="AH134" s="97"/>
      <c r="AI134" s="97"/>
      <c r="AJ134" s="97"/>
      <c r="AK134" s="173">
        <f t="shared" si="28"/>
        <v>0</v>
      </c>
      <c r="AL134" s="97"/>
      <c r="AM134" s="97"/>
      <c r="AN134" s="97"/>
      <c r="AO134" s="97"/>
      <c r="AP134" s="97"/>
      <c r="AQ134" s="97"/>
      <c r="AR134" s="97"/>
      <c r="AS134" s="173">
        <f t="shared" si="29"/>
        <v>0</v>
      </c>
      <c r="AT134" s="97"/>
      <c r="AU134" s="97"/>
      <c r="AV134" s="97"/>
      <c r="AW134" s="97"/>
      <c r="AX134" s="97"/>
      <c r="AY134" s="97"/>
      <c r="AZ134" s="97"/>
      <c r="BA134" s="61">
        <f t="shared" si="30"/>
        <v>0</v>
      </c>
      <c r="BB134" s="97"/>
      <c r="BC134" s="97"/>
      <c r="BD134" s="97"/>
      <c r="BE134" s="97"/>
      <c r="BF134" s="97"/>
      <c r="BG134" s="97"/>
      <c r="BH134" s="97"/>
      <c r="BI134" s="61">
        <f t="shared" si="31"/>
        <v>0</v>
      </c>
      <c r="BJ134" s="62">
        <f t="shared" ref="BJ134:BJ201" si="33">M134+U134+AC134+AK134+AS134+BA134+BI134</f>
        <v>0</v>
      </c>
      <c r="BK134" s="9"/>
      <c r="BL134" s="9"/>
      <c r="BM134" s="9"/>
      <c r="BN134" s="9"/>
      <c r="BO134" s="9"/>
      <c r="BP134" s="9"/>
      <c r="BQ134" s="9"/>
      <c r="BR134" s="9"/>
    </row>
    <row r="135" spans="1:70" ht="16" thickBot="1">
      <c r="A135" s="57">
        <v>3</v>
      </c>
      <c r="B135" s="115" t="s">
        <v>485</v>
      </c>
      <c r="C135" s="93" t="s">
        <v>396</v>
      </c>
      <c r="D135" s="94">
        <v>3</v>
      </c>
      <c r="E135" s="94" t="s">
        <v>144</v>
      </c>
      <c r="F135" s="511">
        <v>5.5</v>
      </c>
      <c r="G135" s="511"/>
      <c r="H135" s="511"/>
      <c r="I135" s="511"/>
      <c r="J135" s="511"/>
      <c r="K135" s="511"/>
      <c r="L135" s="511"/>
      <c r="M135" s="173">
        <f t="shared" si="32"/>
        <v>11</v>
      </c>
      <c r="N135" s="426">
        <v>0.5</v>
      </c>
      <c r="O135" s="426"/>
      <c r="P135" s="426"/>
      <c r="Q135" s="426"/>
      <c r="R135" s="426"/>
      <c r="S135" s="426"/>
      <c r="T135" s="426"/>
      <c r="U135" s="173">
        <f t="shared" si="26"/>
        <v>1</v>
      </c>
      <c r="V135" s="97"/>
      <c r="W135" s="97"/>
      <c r="X135" s="97"/>
      <c r="Y135" s="97"/>
      <c r="Z135" s="97"/>
      <c r="AA135" s="97"/>
      <c r="AB135" s="97"/>
      <c r="AC135" s="173">
        <f t="shared" si="27"/>
        <v>0</v>
      </c>
      <c r="AD135" s="511">
        <v>3</v>
      </c>
      <c r="AE135" s="511"/>
      <c r="AF135" s="511"/>
      <c r="AG135" s="511"/>
      <c r="AH135" s="511"/>
      <c r="AI135" s="511"/>
      <c r="AJ135" s="511"/>
      <c r="AK135" s="173">
        <f t="shared" si="28"/>
        <v>6</v>
      </c>
      <c r="AL135" s="511">
        <v>5.5</v>
      </c>
      <c r="AM135" s="511"/>
      <c r="AN135" s="511"/>
      <c r="AO135" s="511"/>
      <c r="AP135" s="511"/>
      <c r="AQ135" s="511"/>
      <c r="AR135" s="511"/>
      <c r="AS135" s="173">
        <f t="shared" si="29"/>
        <v>11</v>
      </c>
      <c r="AT135" s="97"/>
      <c r="AU135" s="97"/>
      <c r="AV135" s="97"/>
      <c r="AW135" s="97"/>
      <c r="AX135" s="97"/>
      <c r="AY135" s="97"/>
      <c r="AZ135" s="97"/>
      <c r="BA135" s="61">
        <f t="shared" si="30"/>
        <v>0</v>
      </c>
      <c r="BB135" s="97"/>
      <c r="BC135" s="97"/>
      <c r="BD135" s="97"/>
      <c r="BE135" s="97"/>
      <c r="BF135" s="97"/>
      <c r="BG135" s="97"/>
      <c r="BH135" s="97"/>
      <c r="BI135" s="61">
        <f t="shared" si="31"/>
        <v>0</v>
      </c>
      <c r="BJ135" s="62">
        <f t="shared" si="33"/>
        <v>29</v>
      </c>
      <c r="BK135" s="9"/>
      <c r="BL135" s="9"/>
      <c r="BM135" s="9"/>
      <c r="BN135" s="9"/>
      <c r="BO135" s="9"/>
      <c r="BP135" s="9"/>
      <c r="BQ135" s="9"/>
      <c r="BR135" s="9"/>
    </row>
    <row r="136" spans="1:70" ht="16" thickBot="1">
      <c r="A136" s="57">
        <v>3</v>
      </c>
      <c r="B136" s="116" t="s">
        <v>485</v>
      </c>
      <c r="C136" s="96" t="s">
        <v>398</v>
      </c>
      <c r="D136" s="97">
        <v>31</v>
      </c>
      <c r="E136" s="94" t="s">
        <v>144</v>
      </c>
      <c r="F136" s="512">
        <v>3</v>
      </c>
      <c r="G136" s="512"/>
      <c r="H136" s="512"/>
      <c r="I136" s="512"/>
      <c r="J136" s="512"/>
      <c r="K136" s="512"/>
      <c r="L136" s="512"/>
      <c r="M136" s="173">
        <f t="shared" si="32"/>
        <v>6</v>
      </c>
      <c r="N136" s="427">
        <v>1.5</v>
      </c>
      <c r="O136" s="427"/>
      <c r="P136" s="427"/>
      <c r="Q136" s="427"/>
      <c r="R136" s="427"/>
      <c r="S136" s="427">
        <v>1</v>
      </c>
      <c r="T136" s="427"/>
      <c r="U136" s="173">
        <f t="shared" si="26"/>
        <v>8</v>
      </c>
      <c r="V136" s="97"/>
      <c r="W136" s="97"/>
      <c r="X136" s="97"/>
      <c r="Y136" s="97"/>
      <c r="Z136" s="97"/>
      <c r="AA136" s="97"/>
      <c r="AB136" s="97"/>
      <c r="AC136" s="173">
        <f t="shared" si="27"/>
        <v>0</v>
      </c>
      <c r="AD136" s="512">
        <v>8</v>
      </c>
      <c r="AE136" s="512"/>
      <c r="AF136" s="512"/>
      <c r="AG136" s="512"/>
      <c r="AH136" s="512"/>
      <c r="AI136" s="512"/>
      <c r="AJ136" s="512"/>
      <c r="AK136" s="173">
        <f t="shared" si="28"/>
        <v>16</v>
      </c>
      <c r="AL136" s="512"/>
      <c r="AM136" s="512"/>
      <c r="AN136" s="512"/>
      <c r="AO136" s="512"/>
      <c r="AP136" s="512"/>
      <c r="AQ136" s="512"/>
      <c r="AR136" s="512"/>
      <c r="AS136" s="173">
        <f t="shared" si="29"/>
        <v>0</v>
      </c>
      <c r="AT136" s="97"/>
      <c r="AU136" s="97"/>
      <c r="AV136" s="97"/>
      <c r="AW136" s="97"/>
      <c r="AX136" s="97"/>
      <c r="AY136" s="97"/>
      <c r="AZ136" s="97"/>
      <c r="BA136" s="61">
        <f t="shared" si="30"/>
        <v>0</v>
      </c>
      <c r="BB136" s="97"/>
      <c r="BC136" s="97"/>
      <c r="BD136" s="97"/>
      <c r="BE136" s="97"/>
      <c r="BF136" s="97"/>
      <c r="BG136" s="97"/>
      <c r="BH136" s="97"/>
      <c r="BI136" s="61">
        <f t="shared" si="31"/>
        <v>0</v>
      </c>
      <c r="BJ136" s="62">
        <f t="shared" si="33"/>
        <v>30</v>
      </c>
      <c r="BK136" s="9"/>
      <c r="BL136" s="9"/>
      <c r="BM136" s="9"/>
      <c r="BN136" s="9"/>
      <c r="BO136" s="9"/>
      <c r="BP136" s="9"/>
      <c r="BQ136" s="9"/>
      <c r="BR136" s="9"/>
    </row>
    <row r="137" spans="1:70" ht="16" thickBot="1">
      <c r="A137" s="57">
        <v>3</v>
      </c>
      <c r="B137" s="116" t="s">
        <v>486</v>
      </c>
      <c r="C137" s="96" t="s">
        <v>487</v>
      </c>
      <c r="D137" s="97">
        <v>35</v>
      </c>
      <c r="E137" s="94" t="s">
        <v>144</v>
      </c>
      <c r="F137" s="512">
        <v>1</v>
      </c>
      <c r="G137" s="512"/>
      <c r="H137" s="512"/>
      <c r="I137" s="512"/>
      <c r="J137" s="512"/>
      <c r="K137" s="512"/>
      <c r="L137" s="512"/>
      <c r="M137" s="173">
        <f t="shared" si="32"/>
        <v>2</v>
      </c>
      <c r="N137" s="427"/>
      <c r="O137" s="427"/>
      <c r="P137" s="427"/>
      <c r="Q137" s="427"/>
      <c r="R137" s="427"/>
      <c r="S137" s="427"/>
      <c r="T137" s="427"/>
      <c r="U137" s="173">
        <f t="shared" si="26"/>
        <v>0</v>
      </c>
      <c r="V137" s="97"/>
      <c r="W137" s="97"/>
      <c r="X137" s="97"/>
      <c r="Y137" s="97"/>
      <c r="Z137" s="97"/>
      <c r="AA137" s="97"/>
      <c r="AB137" s="97"/>
      <c r="AC137" s="173">
        <f t="shared" si="27"/>
        <v>0</v>
      </c>
      <c r="AD137" s="512"/>
      <c r="AE137" s="512"/>
      <c r="AF137" s="512"/>
      <c r="AG137" s="512"/>
      <c r="AH137" s="512"/>
      <c r="AI137" s="512"/>
      <c r="AJ137" s="512"/>
      <c r="AK137" s="173">
        <f t="shared" si="28"/>
        <v>0</v>
      </c>
      <c r="AL137" s="512"/>
      <c r="AM137" s="512"/>
      <c r="AN137" s="512"/>
      <c r="AO137" s="512"/>
      <c r="AP137" s="512"/>
      <c r="AQ137" s="512"/>
      <c r="AR137" s="512"/>
      <c r="AS137" s="173">
        <f t="shared" si="29"/>
        <v>0</v>
      </c>
      <c r="AT137" s="97"/>
      <c r="AU137" s="97"/>
      <c r="AV137" s="97"/>
      <c r="AW137" s="97"/>
      <c r="AX137" s="97"/>
      <c r="AY137" s="97"/>
      <c r="AZ137" s="97"/>
      <c r="BA137" s="61">
        <f t="shared" si="30"/>
        <v>0</v>
      </c>
      <c r="BB137" s="97"/>
      <c r="BC137" s="97"/>
      <c r="BD137" s="97"/>
      <c r="BE137" s="97"/>
      <c r="BF137" s="97"/>
      <c r="BG137" s="97"/>
      <c r="BH137" s="97"/>
      <c r="BI137" s="61">
        <f t="shared" si="31"/>
        <v>0</v>
      </c>
      <c r="BJ137" s="62">
        <f t="shared" si="33"/>
        <v>2</v>
      </c>
      <c r="BK137" s="9"/>
      <c r="BL137" s="9"/>
      <c r="BM137" s="9"/>
      <c r="BN137" s="9"/>
      <c r="BO137" s="9"/>
      <c r="BP137" s="9"/>
      <c r="BQ137" s="9"/>
      <c r="BR137" s="9"/>
    </row>
    <row r="138" spans="1:70" ht="16" thickBot="1">
      <c r="A138" s="57">
        <v>3</v>
      </c>
      <c r="B138" s="116" t="s">
        <v>488</v>
      </c>
      <c r="C138" s="96" t="s">
        <v>489</v>
      </c>
      <c r="D138" s="97">
        <v>6</v>
      </c>
      <c r="E138" s="94" t="s">
        <v>144</v>
      </c>
      <c r="F138" s="512"/>
      <c r="G138" s="512"/>
      <c r="H138" s="512"/>
      <c r="I138" s="512"/>
      <c r="J138" s="512"/>
      <c r="K138" s="512"/>
      <c r="L138" s="512"/>
      <c r="M138" s="173">
        <f t="shared" si="32"/>
        <v>0</v>
      </c>
      <c r="N138" s="427">
        <v>2</v>
      </c>
      <c r="O138" s="427"/>
      <c r="P138" s="427"/>
      <c r="Q138" s="427"/>
      <c r="R138" s="427"/>
      <c r="S138" s="427"/>
      <c r="T138" s="427"/>
      <c r="U138" s="173">
        <f t="shared" si="26"/>
        <v>4</v>
      </c>
      <c r="V138" s="97"/>
      <c r="W138" s="97"/>
      <c r="X138" s="97"/>
      <c r="Y138" s="97"/>
      <c r="Z138" s="97"/>
      <c r="AA138" s="97"/>
      <c r="AB138" s="97"/>
      <c r="AC138" s="173">
        <f t="shared" si="27"/>
        <v>0</v>
      </c>
      <c r="AD138" s="512"/>
      <c r="AE138" s="512"/>
      <c r="AF138" s="512"/>
      <c r="AG138" s="512"/>
      <c r="AH138" s="512"/>
      <c r="AI138" s="512"/>
      <c r="AJ138" s="512"/>
      <c r="AK138" s="173">
        <f t="shared" si="28"/>
        <v>0</v>
      </c>
      <c r="AL138" s="512"/>
      <c r="AM138" s="512"/>
      <c r="AN138" s="512"/>
      <c r="AO138" s="512"/>
      <c r="AP138" s="512"/>
      <c r="AQ138" s="512"/>
      <c r="AR138" s="512"/>
      <c r="AS138" s="173">
        <f t="shared" si="29"/>
        <v>0</v>
      </c>
      <c r="AT138" s="97"/>
      <c r="AU138" s="97"/>
      <c r="AV138" s="97"/>
      <c r="AW138" s="97"/>
      <c r="AX138" s="97"/>
      <c r="AY138" s="97"/>
      <c r="AZ138" s="97"/>
      <c r="BA138" s="61">
        <f t="shared" si="30"/>
        <v>0</v>
      </c>
      <c r="BB138" s="97"/>
      <c r="BC138" s="97"/>
      <c r="BD138" s="97"/>
      <c r="BE138" s="97"/>
      <c r="BF138" s="97"/>
      <c r="BG138" s="97"/>
      <c r="BH138" s="97"/>
      <c r="BI138" s="61">
        <f t="shared" si="31"/>
        <v>0</v>
      </c>
      <c r="BJ138" s="62">
        <f t="shared" si="33"/>
        <v>4</v>
      </c>
      <c r="BK138" s="9"/>
      <c r="BL138" s="9"/>
      <c r="BM138" s="9"/>
      <c r="BN138" s="9"/>
      <c r="BO138" s="9"/>
      <c r="BP138" s="9"/>
      <c r="BQ138" s="9"/>
      <c r="BR138" s="9"/>
    </row>
    <row r="139" spans="1:70" ht="16" thickBot="1">
      <c r="A139" s="57">
        <v>3</v>
      </c>
      <c r="B139" s="116" t="s">
        <v>490</v>
      </c>
      <c r="C139" s="96" t="s">
        <v>491</v>
      </c>
      <c r="D139" s="97">
        <v>9</v>
      </c>
      <c r="E139" s="94" t="s">
        <v>144</v>
      </c>
      <c r="F139" s="512"/>
      <c r="G139" s="512"/>
      <c r="H139" s="512"/>
      <c r="I139" s="512"/>
      <c r="J139" s="512">
        <v>1</v>
      </c>
      <c r="K139" s="512"/>
      <c r="L139" s="512"/>
      <c r="M139" s="173">
        <f t="shared" si="32"/>
        <v>5</v>
      </c>
      <c r="N139" s="427"/>
      <c r="O139" s="427"/>
      <c r="P139" s="427"/>
      <c r="Q139" s="427"/>
      <c r="R139" s="427"/>
      <c r="S139" s="427"/>
      <c r="T139" s="427"/>
      <c r="U139" s="173">
        <f t="shared" si="26"/>
        <v>0</v>
      </c>
      <c r="V139" s="97"/>
      <c r="W139" s="97"/>
      <c r="X139" s="97"/>
      <c r="Y139" s="97"/>
      <c r="Z139" s="97"/>
      <c r="AA139" s="97"/>
      <c r="AB139" s="97"/>
      <c r="AC139" s="173">
        <f t="shared" si="27"/>
        <v>0</v>
      </c>
      <c r="AD139" s="512"/>
      <c r="AE139" s="512"/>
      <c r="AF139" s="512"/>
      <c r="AG139" s="512"/>
      <c r="AH139" s="512"/>
      <c r="AI139" s="512"/>
      <c r="AJ139" s="512"/>
      <c r="AK139" s="173">
        <f t="shared" si="28"/>
        <v>0</v>
      </c>
      <c r="AL139" s="512"/>
      <c r="AM139" s="512"/>
      <c r="AN139" s="512"/>
      <c r="AO139" s="512">
        <v>1</v>
      </c>
      <c r="AP139" s="512"/>
      <c r="AQ139" s="512"/>
      <c r="AR139" s="512"/>
      <c r="AS139" s="173">
        <f t="shared" si="29"/>
        <v>5</v>
      </c>
      <c r="AT139" s="97"/>
      <c r="AU139" s="97"/>
      <c r="AV139" s="97"/>
      <c r="AW139" s="97"/>
      <c r="AX139" s="97"/>
      <c r="AY139" s="97"/>
      <c r="AZ139" s="97"/>
      <c r="BA139" s="61">
        <f t="shared" si="30"/>
        <v>0</v>
      </c>
      <c r="BB139" s="97"/>
      <c r="BC139" s="97"/>
      <c r="BD139" s="97"/>
      <c r="BE139" s="97"/>
      <c r="BF139" s="97"/>
      <c r="BG139" s="97"/>
      <c r="BH139" s="97"/>
      <c r="BI139" s="61">
        <f t="shared" si="31"/>
        <v>0</v>
      </c>
      <c r="BJ139" s="62">
        <f t="shared" si="33"/>
        <v>10</v>
      </c>
      <c r="BK139" s="9"/>
      <c r="BL139" s="9"/>
      <c r="BM139" s="9"/>
      <c r="BN139" s="9"/>
      <c r="BO139" s="9"/>
      <c r="BP139" s="9"/>
      <c r="BQ139" s="9"/>
      <c r="BR139" s="9"/>
    </row>
    <row r="140" spans="1:70" ht="16" thickBot="1">
      <c r="A140" s="57">
        <v>3</v>
      </c>
      <c r="B140" s="116" t="s">
        <v>118</v>
      </c>
      <c r="C140" s="96" t="s">
        <v>492</v>
      </c>
      <c r="D140" s="97">
        <v>37</v>
      </c>
      <c r="E140" s="94" t="s">
        <v>144</v>
      </c>
      <c r="F140" s="512">
        <v>5.5</v>
      </c>
      <c r="G140" s="512"/>
      <c r="H140" s="512"/>
      <c r="I140" s="512"/>
      <c r="J140" s="512"/>
      <c r="K140" s="512"/>
      <c r="L140" s="512"/>
      <c r="M140" s="173">
        <f t="shared" si="32"/>
        <v>11</v>
      </c>
      <c r="N140" s="427">
        <v>6</v>
      </c>
      <c r="O140" s="427"/>
      <c r="P140" s="427"/>
      <c r="Q140" s="427"/>
      <c r="R140" s="427"/>
      <c r="S140" s="427"/>
      <c r="T140" s="427"/>
      <c r="U140" s="173">
        <f t="shared" si="26"/>
        <v>12</v>
      </c>
      <c r="V140" s="97"/>
      <c r="W140" s="97"/>
      <c r="X140" s="97"/>
      <c r="Y140" s="97"/>
      <c r="Z140" s="97"/>
      <c r="AA140" s="97"/>
      <c r="AB140" s="97"/>
      <c r="AC140" s="173">
        <f t="shared" si="27"/>
        <v>0</v>
      </c>
      <c r="AD140" s="512">
        <v>3.5</v>
      </c>
      <c r="AE140" s="512"/>
      <c r="AF140" s="512"/>
      <c r="AG140" s="512"/>
      <c r="AH140" s="512"/>
      <c r="AI140" s="512"/>
      <c r="AJ140" s="512"/>
      <c r="AK140" s="173">
        <f t="shared" si="28"/>
        <v>7</v>
      </c>
      <c r="AL140" s="512">
        <v>1</v>
      </c>
      <c r="AM140" s="512"/>
      <c r="AN140" s="512"/>
      <c r="AO140" s="512"/>
      <c r="AP140" s="512"/>
      <c r="AQ140" s="512"/>
      <c r="AR140" s="512"/>
      <c r="AS140" s="173">
        <f t="shared" si="29"/>
        <v>2</v>
      </c>
      <c r="AT140" s="97"/>
      <c r="AU140" s="97"/>
      <c r="AV140" s="97"/>
      <c r="AW140" s="97"/>
      <c r="AX140" s="97"/>
      <c r="AY140" s="97"/>
      <c r="AZ140" s="97"/>
      <c r="BA140" s="61">
        <f t="shared" si="30"/>
        <v>0</v>
      </c>
      <c r="BB140" s="97"/>
      <c r="BC140" s="97"/>
      <c r="BD140" s="97"/>
      <c r="BE140" s="97"/>
      <c r="BF140" s="97"/>
      <c r="BG140" s="97"/>
      <c r="BH140" s="97"/>
      <c r="BI140" s="61">
        <f t="shared" si="31"/>
        <v>0</v>
      </c>
      <c r="BJ140" s="62">
        <f t="shared" si="33"/>
        <v>32</v>
      </c>
      <c r="BK140" s="9"/>
      <c r="BL140" s="9"/>
      <c r="BM140" s="9"/>
      <c r="BN140" s="9"/>
      <c r="BO140" s="9"/>
      <c r="BP140" s="9"/>
      <c r="BQ140" s="9"/>
      <c r="BR140" s="9"/>
    </row>
    <row r="141" spans="1:70" ht="16" thickBot="1">
      <c r="A141" s="57">
        <v>3</v>
      </c>
      <c r="B141" s="116" t="s">
        <v>493</v>
      </c>
      <c r="C141" s="96" t="s">
        <v>494</v>
      </c>
      <c r="D141" s="97">
        <v>40</v>
      </c>
      <c r="E141" s="94" t="s">
        <v>144</v>
      </c>
      <c r="F141" s="512">
        <v>2</v>
      </c>
      <c r="G141" s="512"/>
      <c r="H141" s="512">
        <v>1</v>
      </c>
      <c r="I141" s="512">
        <v>1</v>
      </c>
      <c r="J141" s="512"/>
      <c r="K141" s="512"/>
      <c r="L141" s="512"/>
      <c r="M141" s="173">
        <f t="shared" si="32"/>
        <v>12</v>
      </c>
      <c r="N141" s="427">
        <v>0.5</v>
      </c>
      <c r="O141" s="427"/>
      <c r="P141" s="427"/>
      <c r="Q141" s="427"/>
      <c r="R141" s="427"/>
      <c r="S141" s="427"/>
      <c r="T141" s="427"/>
      <c r="U141" s="173">
        <f t="shared" si="26"/>
        <v>1</v>
      </c>
      <c r="V141" s="97"/>
      <c r="W141" s="97"/>
      <c r="X141" s="97"/>
      <c r="Y141" s="97"/>
      <c r="Z141" s="97"/>
      <c r="AA141" s="97"/>
      <c r="AB141" s="97"/>
      <c r="AC141" s="173">
        <f t="shared" si="27"/>
        <v>0</v>
      </c>
      <c r="AD141" s="512">
        <v>1</v>
      </c>
      <c r="AE141" s="512"/>
      <c r="AF141" s="512"/>
      <c r="AG141" s="512"/>
      <c r="AH141" s="512"/>
      <c r="AI141" s="512"/>
      <c r="AJ141" s="512"/>
      <c r="AK141" s="173">
        <f t="shared" si="28"/>
        <v>2</v>
      </c>
      <c r="AL141" s="512">
        <v>6</v>
      </c>
      <c r="AM141" s="512">
        <v>1</v>
      </c>
      <c r="AN141" s="512"/>
      <c r="AO141" s="512"/>
      <c r="AP141" s="512"/>
      <c r="AQ141" s="512"/>
      <c r="AR141" s="512"/>
      <c r="AS141" s="173">
        <f t="shared" si="29"/>
        <v>17</v>
      </c>
      <c r="AT141" s="97"/>
      <c r="AU141" s="97"/>
      <c r="AV141" s="97"/>
      <c r="AW141" s="97"/>
      <c r="AX141" s="97"/>
      <c r="AY141" s="97"/>
      <c r="AZ141" s="97"/>
      <c r="BA141" s="61">
        <f t="shared" si="30"/>
        <v>0</v>
      </c>
      <c r="BB141" s="97"/>
      <c r="BC141" s="97"/>
      <c r="BD141" s="97"/>
      <c r="BE141" s="97"/>
      <c r="BF141" s="97"/>
      <c r="BG141" s="97"/>
      <c r="BH141" s="97"/>
      <c r="BI141" s="61">
        <f t="shared" si="31"/>
        <v>0</v>
      </c>
      <c r="BJ141" s="62">
        <f t="shared" si="33"/>
        <v>32</v>
      </c>
      <c r="BK141" s="9"/>
      <c r="BL141" s="9"/>
      <c r="BM141" s="9"/>
      <c r="BN141" s="9"/>
      <c r="BO141" s="9"/>
      <c r="BP141" s="9"/>
      <c r="BQ141" s="9"/>
      <c r="BR141" s="9"/>
    </row>
    <row r="142" spans="1:70" ht="16" thickBot="1">
      <c r="A142" s="57">
        <v>3</v>
      </c>
      <c r="B142" s="116" t="s">
        <v>452</v>
      </c>
      <c r="C142" s="96" t="s">
        <v>367</v>
      </c>
      <c r="D142" s="97">
        <v>56</v>
      </c>
      <c r="E142" s="94" t="s">
        <v>144</v>
      </c>
      <c r="F142" s="512">
        <v>1.5</v>
      </c>
      <c r="G142" s="512"/>
      <c r="H142" s="512"/>
      <c r="I142" s="512"/>
      <c r="J142" s="512"/>
      <c r="K142" s="512"/>
      <c r="L142" s="512"/>
      <c r="M142" s="173">
        <f t="shared" si="32"/>
        <v>3</v>
      </c>
      <c r="N142" s="427">
        <v>0.5</v>
      </c>
      <c r="O142" s="427"/>
      <c r="P142" s="427"/>
      <c r="Q142" s="427"/>
      <c r="R142" s="427"/>
      <c r="S142" s="427"/>
      <c r="T142" s="427"/>
      <c r="U142" s="173">
        <f t="shared" si="26"/>
        <v>1</v>
      </c>
      <c r="V142" s="97"/>
      <c r="W142" s="97"/>
      <c r="X142" s="97"/>
      <c r="Y142" s="97"/>
      <c r="Z142" s="97"/>
      <c r="AA142" s="97"/>
      <c r="AB142" s="97"/>
      <c r="AC142" s="173">
        <f t="shared" si="27"/>
        <v>0</v>
      </c>
      <c r="AD142" s="512">
        <v>2</v>
      </c>
      <c r="AE142" s="512"/>
      <c r="AF142" s="512"/>
      <c r="AG142" s="512"/>
      <c r="AH142" s="512"/>
      <c r="AI142" s="512"/>
      <c r="AJ142" s="512"/>
      <c r="AK142" s="173">
        <f t="shared" si="28"/>
        <v>4</v>
      </c>
      <c r="AL142" s="512">
        <v>3</v>
      </c>
      <c r="AM142" s="512"/>
      <c r="AN142" s="512"/>
      <c r="AO142" s="512"/>
      <c r="AP142" s="512"/>
      <c r="AQ142" s="512"/>
      <c r="AR142" s="512"/>
      <c r="AS142" s="173">
        <f t="shared" si="29"/>
        <v>6</v>
      </c>
      <c r="AT142" s="97"/>
      <c r="AU142" s="97"/>
      <c r="AV142" s="97"/>
      <c r="AW142" s="97"/>
      <c r="AX142" s="97"/>
      <c r="AY142" s="97"/>
      <c r="AZ142" s="97"/>
      <c r="BA142" s="61">
        <f t="shared" si="30"/>
        <v>0</v>
      </c>
      <c r="BB142" s="97"/>
      <c r="BC142" s="97"/>
      <c r="BD142" s="97"/>
      <c r="BE142" s="97"/>
      <c r="BF142" s="97"/>
      <c r="BG142" s="97"/>
      <c r="BH142" s="97"/>
      <c r="BI142" s="61">
        <f t="shared" si="31"/>
        <v>0</v>
      </c>
      <c r="BJ142" s="62">
        <f t="shared" si="33"/>
        <v>14</v>
      </c>
      <c r="BK142" s="9"/>
      <c r="BL142" s="9"/>
      <c r="BM142" s="9"/>
      <c r="BN142" s="9"/>
      <c r="BO142" s="9"/>
      <c r="BP142" s="9"/>
      <c r="BQ142" s="9"/>
      <c r="BR142" s="9"/>
    </row>
    <row r="143" spans="1:70" ht="16" thickBot="1">
      <c r="A143" s="57">
        <v>3</v>
      </c>
      <c r="B143" s="116" t="s">
        <v>495</v>
      </c>
      <c r="C143" s="96" t="s">
        <v>496</v>
      </c>
      <c r="D143" s="97">
        <v>74</v>
      </c>
      <c r="E143" s="94" t="s">
        <v>144</v>
      </c>
      <c r="F143" s="512">
        <v>7.5</v>
      </c>
      <c r="G143" s="512"/>
      <c r="H143" s="512"/>
      <c r="I143" s="512"/>
      <c r="J143" s="512"/>
      <c r="K143" s="512"/>
      <c r="L143" s="512"/>
      <c r="M143" s="173">
        <f t="shared" si="32"/>
        <v>15</v>
      </c>
      <c r="N143" s="427">
        <v>1</v>
      </c>
      <c r="O143" s="427"/>
      <c r="P143" s="427"/>
      <c r="Q143" s="427"/>
      <c r="R143" s="427"/>
      <c r="S143" s="427"/>
      <c r="T143" s="427"/>
      <c r="U143" s="173">
        <f t="shared" si="26"/>
        <v>2</v>
      </c>
      <c r="V143" s="97"/>
      <c r="W143" s="97"/>
      <c r="X143" s="97"/>
      <c r="Y143" s="97"/>
      <c r="Z143" s="97"/>
      <c r="AA143" s="97"/>
      <c r="AB143" s="97"/>
      <c r="AC143" s="173">
        <f t="shared" si="27"/>
        <v>0</v>
      </c>
      <c r="AD143" s="512">
        <v>3</v>
      </c>
      <c r="AE143" s="512"/>
      <c r="AF143" s="512"/>
      <c r="AG143" s="512"/>
      <c r="AH143" s="512"/>
      <c r="AI143" s="512"/>
      <c r="AJ143" s="512"/>
      <c r="AK143" s="173">
        <f t="shared" si="28"/>
        <v>6</v>
      </c>
      <c r="AL143" s="512">
        <v>2</v>
      </c>
      <c r="AM143" s="512"/>
      <c r="AN143" s="512"/>
      <c r="AO143" s="512"/>
      <c r="AP143" s="512"/>
      <c r="AQ143" s="512"/>
      <c r="AR143" s="512"/>
      <c r="AS143" s="173">
        <f t="shared" si="29"/>
        <v>4</v>
      </c>
      <c r="AT143" s="97"/>
      <c r="AU143" s="97"/>
      <c r="AV143" s="97"/>
      <c r="AW143" s="97"/>
      <c r="AX143" s="97"/>
      <c r="AY143" s="97"/>
      <c r="AZ143" s="97"/>
      <c r="BA143" s="61">
        <f t="shared" si="30"/>
        <v>0</v>
      </c>
      <c r="BB143" s="97"/>
      <c r="BC143" s="97"/>
      <c r="BD143" s="97"/>
      <c r="BE143" s="97"/>
      <c r="BF143" s="97"/>
      <c r="BG143" s="97"/>
      <c r="BH143" s="97"/>
      <c r="BI143" s="61">
        <f t="shared" si="31"/>
        <v>0</v>
      </c>
      <c r="BJ143" s="62">
        <f t="shared" si="33"/>
        <v>27</v>
      </c>
      <c r="BK143" s="9"/>
      <c r="BL143" s="9"/>
      <c r="BM143" s="9"/>
      <c r="BN143" s="9"/>
      <c r="BO143" s="9"/>
      <c r="BP143" s="9"/>
      <c r="BQ143" s="9"/>
      <c r="BR143" s="9"/>
    </row>
    <row r="144" spans="1:70" ht="16" thickBot="1">
      <c r="A144" s="57">
        <v>3</v>
      </c>
      <c r="B144" s="116" t="s">
        <v>497</v>
      </c>
      <c r="C144" s="96" t="s">
        <v>182</v>
      </c>
      <c r="D144" s="97">
        <v>52</v>
      </c>
      <c r="E144" s="94" t="s">
        <v>144</v>
      </c>
      <c r="F144" s="512"/>
      <c r="G144" s="512"/>
      <c r="H144" s="512"/>
      <c r="I144" s="512"/>
      <c r="J144" s="512"/>
      <c r="K144" s="512"/>
      <c r="L144" s="512"/>
      <c r="M144" s="173">
        <f t="shared" si="32"/>
        <v>0</v>
      </c>
      <c r="N144" s="427"/>
      <c r="O144" s="427"/>
      <c r="P144" s="427"/>
      <c r="Q144" s="427"/>
      <c r="R144" s="427"/>
      <c r="S144" s="427"/>
      <c r="T144" s="427"/>
      <c r="U144" s="173">
        <f t="shared" si="26"/>
        <v>0</v>
      </c>
      <c r="V144" s="97"/>
      <c r="W144" s="97"/>
      <c r="X144" s="97"/>
      <c r="Y144" s="97"/>
      <c r="Z144" s="97"/>
      <c r="AA144" s="97"/>
      <c r="AB144" s="97"/>
      <c r="AC144" s="173">
        <f t="shared" si="27"/>
        <v>0</v>
      </c>
      <c r="AD144" s="512"/>
      <c r="AE144" s="512"/>
      <c r="AF144" s="512"/>
      <c r="AG144" s="512"/>
      <c r="AH144" s="512"/>
      <c r="AI144" s="512"/>
      <c r="AJ144" s="512"/>
      <c r="AK144" s="173">
        <f t="shared" si="28"/>
        <v>0</v>
      </c>
      <c r="AL144" s="512"/>
      <c r="AM144" s="512"/>
      <c r="AN144" s="512"/>
      <c r="AO144" s="512"/>
      <c r="AP144" s="512"/>
      <c r="AQ144" s="512"/>
      <c r="AR144" s="512"/>
      <c r="AS144" s="173">
        <f t="shared" si="29"/>
        <v>0</v>
      </c>
      <c r="AT144" s="97"/>
      <c r="AU144" s="97"/>
      <c r="AV144" s="97"/>
      <c r="AW144" s="97"/>
      <c r="AX144" s="97"/>
      <c r="AY144" s="97"/>
      <c r="AZ144" s="97"/>
      <c r="BA144" s="61">
        <f t="shared" si="30"/>
        <v>0</v>
      </c>
      <c r="BB144" s="97"/>
      <c r="BC144" s="97"/>
      <c r="BD144" s="97"/>
      <c r="BE144" s="97"/>
      <c r="BF144" s="97"/>
      <c r="BG144" s="97"/>
      <c r="BH144" s="97"/>
      <c r="BI144" s="61">
        <f t="shared" si="31"/>
        <v>0</v>
      </c>
      <c r="BJ144" s="62">
        <f t="shared" si="33"/>
        <v>0</v>
      </c>
      <c r="BK144" s="9"/>
      <c r="BL144" s="9"/>
      <c r="BM144" s="9"/>
      <c r="BN144" s="9"/>
      <c r="BO144" s="9"/>
      <c r="BP144" s="9"/>
      <c r="BQ144" s="9"/>
      <c r="BR144" s="9"/>
    </row>
    <row r="145" spans="1:62" ht="16" thickBot="1">
      <c r="A145" s="57">
        <v>3</v>
      </c>
      <c r="B145" s="116" t="s">
        <v>498</v>
      </c>
      <c r="C145" s="96" t="s">
        <v>365</v>
      </c>
      <c r="D145" s="97">
        <v>54</v>
      </c>
      <c r="E145" s="94" t="s">
        <v>144</v>
      </c>
      <c r="F145" s="512"/>
      <c r="G145" s="512"/>
      <c r="H145" s="512"/>
      <c r="I145" s="512"/>
      <c r="J145" s="512"/>
      <c r="K145" s="512"/>
      <c r="L145" s="512"/>
      <c r="M145" s="173">
        <f t="shared" si="32"/>
        <v>0</v>
      </c>
      <c r="N145" s="427">
        <v>1</v>
      </c>
      <c r="O145" s="427"/>
      <c r="P145" s="427"/>
      <c r="Q145" s="427"/>
      <c r="R145" s="427"/>
      <c r="S145" s="427"/>
      <c r="T145" s="427"/>
      <c r="U145" s="173">
        <f t="shared" si="26"/>
        <v>2</v>
      </c>
      <c r="V145" s="97"/>
      <c r="W145" s="97"/>
      <c r="X145" s="97"/>
      <c r="Y145" s="97"/>
      <c r="Z145" s="97"/>
      <c r="AA145" s="97"/>
      <c r="AB145" s="97"/>
      <c r="AC145" s="173">
        <f t="shared" si="27"/>
        <v>0</v>
      </c>
      <c r="AD145" s="512">
        <v>5</v>
      </c>
      <c r="AE145" s="512"/>
      <c r="AF145" s="512"/>
      <c r="AG145" s="512"/>
      <c r="AH145" s="512"/>
      <c r="AI145" s="512"/>
      <c r="AJ145" s="512"/>
      <c r="AK145" s="173">
        <f t="shared" si="28"/>
        <v>10</v>
      </c>
      <c r="AL145" s="512">
        <v>3</v>
      </c>
      <c r="AM145" s="512">
        <v>2</v>
      </c>
      <c r="AN145" s="512"/>
      <c r="AO145" s="512"/>
      <c r="AP145" s="512"/>
      <c r="AQ145" s="512"/>
      <c r="AR145" s="512"/>
      <c r="AS145" s="173">
        <f t="shared" si="29"/>
        <v>16</v>
      </c>
      <c r="AT145" s="97"/>
      <c r="AU145" s="97"/>
      <c r="AV145" s="97"/>
      <c r="AW145" s="97"/>
      <c r="AX145" s="97"/>
      <c r="AY145" s="97"/>
      <c r="AZ145" s="97"/>
      <c r="BA145" s="61">
        <f t="shared" si="30"/>
        <v>0</v>
      </c>
      <c r="BB145" s="97"/>
      <c r="BC145" s="97"/>
      <c r="BD145" s="97"/>
      <c r="BE145" s="97"/>
      <c r="BF145" s="97"/>
      <c r="BG145" s="97"/>
      <c r="BH145" s="97"/>
      <c r="BI145" s="61">
        <f t="shared" si="31"/>
        <v>0</v>
      </c>
      <c r="BJ145" s="62">
        <f t="shared" si="33"/>
        <v>28</v>
      </c>
    </row>
    <row r="146" spans="1:62" ht="16" thickBot="1">
      <c r="A146" s="57">
        <v>3</v>
      </c>
      <c r="B146" s="116" t="s">
        <v>499</v>
      </c>
      <c r="C146" s="96" t="s">
        <v>500</v>
      </c>
      <c r="D146" s="97">
        <v>21</v>
      </c>
      <c r="E146" s="94" t="s">
        <v>144</v>
      </c>
      <c r="F146" s="512">
        <v>10</v>
      </c>
      <c r="G146" s="512"/>
      <c r="H146" s="512"/>
      <c r="I146" s="512"/>
      <c r="J146" s="512"/>
      <c r="K146" s="512"/>
      <c r="L146" s="512"/>
      <c r="M146" s="173">
        <f t="shared" si="32"/>
        <v>20</v>
      </c>
      <c r="N146" s="427">
        <v>5.5</v>
      </c>
      <c r="O146" s="427"/>
      <c r="P146" s="427"/>
      <c r="Q146" s="427"/>
      <c r="R146" s="427"/>
      <c r="S146" s="427"/>
      <c r="T146" s="427"/>
      <c r="U146" s="173">
        <f t="shared" si="26"/>
        <v>11</v>
      </c>
      <c r="V146" s="97"/>
      <c r="W146" s="97"/>
      <c r="X146" s="97"/>
      <c r="Y146" s="97"/>
      <c r="Z146" s="97"/>
      <c r="AA146" s="97"/>
      <c r="AB146" s="97"/>
      <c r="AC146" s="173">
        <f t="shared" si="27"/>
        <v>0</v>
      </c>
      <c r="AD146" s="512">
        <v>5.5</v>
      </c>
      <c r="AE146" s="512"/>
      <c r="AF146" s="512"/>
      <c r="AG146" s="512">
        <v>1</v>
      </c>
      <c r="AH146" s="512"/>
      <c r="AI146" s="512"/>
      <c r="AJ146" s="512"/>
      <c r="AK146" s="173">
        <f t="shared" si="28"/>
        <v>16</v>
      </c>
      <c r="AL146" s="512">
        <v>5</v>
      </c>
      <c r="AM146" s="512">
        <v>1</v>
      </c>
      <c r="AN146" s="512"/>
      <c r="AO146" s="512"/>
      <c r="AP146" s="512">
        <v>1</v>
      </c>
      <c r="AQ146" s="512"/>
      <c r="AR146" s="512"/>
      <c r="AS146" s="173">
        <f t="shared" si="29"/>
        <v>20</v>
      </c>
      <c r="AT146" s="97"/>
      <c r="AU146" s="97"/>
      <c r="AV146" s="97"/>
      <c r="AW146" s="97"/>
      <c r="AX146" s="97"/>
      <c r="AY146" s="97"/>
      <c r="AZ146" s="97"/>
      <c r="BA146" s="61">
        <f t="shared" si="30"/>
        <v>0</v>
      </c>
      <c r="BB146" s="97"/>
      <c r="BC146" s="97"/>
      <c r="BD146" s="97"/>
      <c r="BE146" s="97"/>
      <c r="BF146" s="97"/>
      <c r="BG146" s="97"/>
      <c r="BH146" s="97"/>
      <c r="BI146" s="61">
        <f t="shared" si="31"/>
        <v>0</v>
      </c>
      <c r="BJ146" s="62">
        <f t="shared" si="33"/>
        <v>67</v>
      </c>
    </row>
    <row r="147" spans="1:62" ht="16" thickBot="1">
      <c r="A147" s="57">
        <v>3</v>
      </c>
      <c r="B147" s="116" t="s">
        <v>454</v>
      </c>
      <c r="C147" s="96" t="s">
        <v>501</v>
      </c>
      <c r="D147" s="97">
        <v>20</v>
      </c>
      <c r="E147" s="94" t="s">
        <v>144</v>
      </c>
      <c r="F147" s="512">
        <v>4</v>
      </c>
      <c r="G147" s="512"/>
      <c r="H147" s="512"/>
      <c r="I147" s="512"/>
      <c r="J147" s="512"/>
      <c r="K147" s="512"/>
      <c r="L147" s="512"/>
      <c r="M147" s="173">
        <f t="shared" si="32"/>
        <v>8</v>
      </c>
      <c r="N147" s="427">
        <v>7.5</v>
      </c>
      <c r="O147" s="427"/>
      <c r="P147" s="427"/>
      <c r="Q147" s="427"/>
      <c r="R147" s="427"/>
      <c r="S147" s="427"/>
      <c r="T147" s="427"/>
      <c r="U147" s="173">
        <f t="shared" si="26"/>
        <v>15</v>
      </c>
      <c r="V147" s="97"/>
      <c r="W147" s="97"/>
      <c r="X147" s="97"/>
      <c r="Y147" s="97"/>
      <c r="Z147" s="97"/>
      <c r="AA147" s="97"/>
      <c r="AB147" s="97"/>
      <c r="AC147" s="173">
        <f t="shared" si="27"/>
        <v>0</v>
      </c>
      <c r="AD147" s="512">
        <v>3</v>
      </c>
      <c r="AE147" s="512"/>
      <c r="AF147" s="512"/>
      <c r="AG147" s="512"/>
      <c r="AH147" s="512"/>
      <c r="AI147" s="512"/>
      <c r="AJ147" s="512"/>
      <c r="AK147" s="173">
        <f t="shared" si="28"/>
        <v>6</v>
      </c>
      <c r="AL147" s="512">
        <v>1.5</v>
      </c>
      <c r="AM147" s="512"/>
      <c r="AN147" s="512"/>
      <c r="AO147" s="512">
        <v>1</v>
      </c>
      <c r="AP147" s="512"/>
      <c r="AQ147" s="512"/>
      <c r="AR147" s="512"/>
      <c r="AS147" s="173">
        <f t="shared" si="29"/>
        <v>8</v>
      </c>
      <c r="AT147" s="97"/>
      <c r="AU147" s="97"/>
      <c r="AV147" s="97"/>
      <c r="AW147" s="97"/>
      <c r="AX147" s="97"/>
      <c r="AY147" s="97"/>
      <c r="AZ147" s="97"/>
      <c r="BA147" s="61">
        <f t="shared" si="30"/>
        <v>0</v>
      </c>
      <c r="BB147" s="97"/>
      <c r="BC147" s="97"/>
      <c r="BD147" s="97"/>
      <c r="BE147" s="97"/>
      <c r="BF147" s="97"/>
      <c r="BG147" s="97"/>
      <c r="BH147" s="97"/>
      <c r="BI147" s="61">
        <f t="shared" si="31"/>
        <v>0</v>
      </c>
      <c r="BJ147" s="62">
        <f t="shared" si="33"/>
        <v>37</v>
      </c>
    </row>
    <row r="148" spans="1:62" ht="16" thickBot="1">
      <c r="A148" s="57">
        <v>3</v>
      </c>
      <c r="B148" s="116" t="s">
        <v>502</v>
      </c>
      <c r="C148" s="96" t="s">
        <v>247</v>
      </c>
      <c r="D148" s="97">
        <v>30</v>
      </c>
      <c r="E148" s="94" t="s">
        <v>144</v>
      </c>
      <c r="F148" s="512">
        <v>2</v>
      </c>
      <c r="G148" s="512">
        <v>1</v>
      </c>
      <c r="H148" s="512"/>
      <c r="I148" s="512"/>
      <c r="J148" s="512"/>
      <c r="K148" s="512"/>
      <c r="L148" s="512"/>
      <c r="M148" s="173">
        <f t="shared" si="32"/>
        <v>9</v>
      </c>
      <c r="N148" s="427"/>
      <c r="O148" s="427"/>
      <c r="P148" s="427"/>
      <c r="Q148" s="427"/>
      <c r="R148" s="427"/>
      <c r="S148" s="427"/>
      <c r="T148" s="427"/>
      <c r="U148" s="173">
        <f t="shared" si="26"/>
        <v>0</v>
      </c>
      <c r="V148" s="97"/>
      <c r="W148" s="97"/>
      <c r="X148" s="97"/>
      <c r="Y148" s="97"/>
      <c r="Z148" s="97"/>
      <c r="AA148" s="97"/>
      <c r="AB148" s="97"/>
      <c r="AC148" s="173">
        <f t="shared" si="27"/>
        <v>0</v>
      </c>
      <c r="AD148" s="512"/>
      <c r="AE148" s="512"/>
      <c r="AF148" s="512"/>
      <c r="AG148" s="512"/>
      <c r="AH148" s="512"/>
      <c r="AI148" s="512"/>
      <c r="AJ148" s="512"/>
      <c r="AK148" s="173">
        <f t="shared" si="28"/>
        <v>0</v>
      </c>
      <c r="AL148" s="512"/>
      <c r="AM148" s="512"/>
      <c r="AN148" s="512"/>
      <c r="AO148" s="512"/>
      <c r="AP148" s="512"/>
      <c r="AQ148" s="512"/>
      <c r="AR148" s="512"/>
      <c r="AS148" s="173">
        <f t="shared" si="29"/>
        <v>0</v>
      </c>
      <c r="AT148" s="97"/>
      <c r="AU148" s="97"/>
      <c r="AV148" s="97"/>
      <c r="AW148" s="97"/>
      <c r="AX148" s="97"/>
      <c r="AY148" s="97"/>
      <c r="AZ148" s="97"/>
      <c r="BA148" s="61">
        <f t="shared" si="30"/>
        <v>0</v>
      </c>
      <c r="BB148" s="97"/>
      <c r="BC148" s="97"/>
      <c r="BD148" s="97"/>
      <c r="BE148" s="97"/>
      <c r="BF148" s="97"/>
      <c r="BG148" s="97"/>
      <c r="BH148" s="97"/>
      <c r="BI148" s="61">
        <f t="shared" si="31"/>
        <v>0</v>
      </c>
      <c r="BJ148" s="62">
        <f t="shared" si="33"/>
        <v>9</v>
      </c>
    </row>
    <row r="149" spans="1:62" ht="16" thickBot="1">
      <c r="A149" s="57">
        <v>3</v>
      </c>
      <c r="B149" s="116" t="s">
        <v>503</v>
      </c>
      <c r="C149" s="96" t="s">
        <v>504</v>
      </c>
      <c r="D149" s="97">
        <v>23</v>
      </c>
      <c r="E149" s="94" t="s">
        <v>144</v>
      </c>
      <c r="F149" s="512"/>
      <c r="G149" s="512"/>
      <c r="H149" s="512"/>
      <c r="I149" s="512"/>
      <c r="J149" s="512"/>
      <c r="K149" s="512"/>
      <c r="L149" s="512"/>
      <c r="M149" s="173">
        <f t="shared" si="32"/>
        <v>0</v>
      </c>
      <c r="N149" s="427">
        <v>2.5</v>
      </c>
      <c r="O149" s="427"/>
      <c r="P149" s="427"/>
      <c r="Q149" s="427"/>
      <c r="R149" s="427"/>
      <c r="S149" s="427"/>
      <c r="T149" s="427"/>
      <c r="U149" s="173">
        <f t="shared" si="26"/>
        <v>5</v>
      </c>
      <c r="V149" s="97"/>
      <c r="W149" s="97"/>
      <c r="X149" s="97"/>
      <c r="Y149" s="97"/>
      <c r="Z149" s="97"/>
      <c r="AA149" s="97"/>
      <c r="AB149" s="97"/>
      <c r="AC149" s="173">
        <f t="shared" si="27"/>
        <v>0</v>
      </c>
      <c r="AD149" s="512"/>
      <c r="AE149" s="512"/>
      <c r="AF149" s="512"/>
      <c r="AG149" s="512"/>
      <c r="AH149" s="512"/>
      <c r="AI149" s="512"/>
      <c r="AJ149" s="512"/>
      <c r="AK149" s="173">
        <f t="shared" si="28"/>
        <v>0</v>
      </c>
      <c r="AL149" s="512">
        <v>1</v>
      </c>
      <c r="AM149" s="512"/>
      <c r="AN149" s="512"/>
      <c r="AO149" s="512"/>
      <c r="AP149" s="512"/>
      <c r="AQ149" s="512"/>
      <c r="AR149" s="512"/>
      <c r="AS149" s="173">
        <f t="shared" si="29"/>
        <v>2</v>
      </c>
      <c r="AT149" s="97"/>
      <c r="AU149" s="97"/>
      <c r="AV149" s="97"/>
      <c r="AW149" s="97"/>
      <c r="AX149" s="97"/>
      <c r="AY149" s="97"/>
      <c r="AZ149" s="97"/>
      <c r="BA149" s="61">
        <f t="shared" si="30"/>
        <v>0</v>
      </c>
      <c r="BB149" s="97"/>
      <c r="BC149" s="97"/>
      <c r="BD149" s="97"/>
      <c r="BE149" s="97"/>
      <c r="BF149" s="97"/>
      <c r="BG149" s="97"/>
      <c r="BH149" s="97"/>
      <c r="BI149" s="61">
        <f t="shared" si="31"/>
        <v>0</v>
      </c>
      <c r="BJ149" s="62">
        <f t="shared" si="33"/>
        <v>7</v>
      </c>
    </row>
    <row r="150" spans="1:62" ht="16" thickBot="1">
      <c r="A150" s="57">
        <v>3</v>
      </c>
      <c r="B150" s="422" t="s">
        <v>679</v>
      </c>
      <c r="C150" s="421" t="s">
        <v>401</v>
      </c>
      <c r="D150" s="420">
        <v>34</v>
      </c>
      <c r="E150" s="419" t="s">
        <v>144</v>
      </c>
      <c r="F150" s="512">
        <v>1.5</v>
      </c>
      <c r="G150" s="512"/>
      <c r="H150" s="512"/>
      <c r="I150" s="512"/>
      <c r="J150" s="512"/>
      <c r="K150" s="512"/>
      <c r="L150" s="512"/>
      <c r="M150" s="61">
        <f t="shared" ref="M150:M212" si="34">2*(F150)+5*(G150)+3*(H150)+5*(I150)+5*(J150)+5*(K150)+5*(L150)</f>
        <v>3</v>
      </c>
      <c r="N150" s="427">
        <v>1.5</v>
      </c>
      <c r="O150" s="427"/>
      <c r="P150" s="427"/>
      <c r="Q150" s="427"/>
      <c r="R150" s="427"/>
      <c r="S150" s="427"/>
      <c r="T150" s="427"/>
      <c r="U150" s="61">
        <f t="shared" ref="U150:U200" si="35">2*(N150)+5*(O150)+3*(P150)+5*(Q150)+5*(R150)+5*(S150)+5*(T150)</f>
        <v>3</v>
      </c>
      <c r="V150" s="97"/>
      <c r="W150" s="97"/>
      <c r="X150" s="97"/>
      <c r="Y150" s="97"/>
      <c r="Z150" s="97"/>
      <c r="AA150" s="97"/>
      <c r="AB150" s="97"/>
      <c r="AC150" s="61">
        <f t="shared" ref="AC150:AC200" si="36">2*(V150)+5*(W150)+3*(X150)+5*(Y150)+5*(Z150)+5*(AA150)+5*(AB150)</f>
        <v>0</v>
      </c>
      <c r="AD150" s="512">
        <v>1</v>
      </c>
      <c r="AE150" s="512"/>
      <c r="AF150" s="512"/>
      <c r="AG150" s="512"/>
      <c r="AH150" s="512"/>
      <c r="AI150" s="512"/>
      <c r="AJ150" s="512"/>
      <c r="AK150" s="61">
        <f t="shared" ref="AK150:AK200" si="37">2*(AD150)+5*(AE150)+3*(AF150)+5*(AG150)+5*(AH150)+5*(AI150)+5*(AJ150)</f>
        <v>2</v>
      </c>
      <c r="AL150" s="512"/>
      <c r="AM150" s="512"/>
      <c r="AN150" s="512"/>
      <c r="AO150" s="512"/>
      <c r="AP150" s="512"/>
      <c r="AQ150" s="512"/>
      <c r="AR150" s="512"/>
      <c r="AS150" s="61">
        <f t="shared" ref="AS150:AS200" si="38">2*(AL150)+5*(AM150)+3*(AN150)+5*(AO150)+5*(AP150)+5*(AQ150)+5*(AR150)</f>
        <v>0</v>
      </c>
      <c r="AT150" s="97"/>
      <c r="AU150" s="97"/>
      <c r="AV150" s="97"/>
      <c r="AW150" s="97"/>
      <c r="AX150" s="97"/>
      <c r="AY150" s="97"/>
      <c r="AZ150" s="97"/>
      <c r="BA150" s="61">
        <f t="shared" si="30"/>
        <v>0</v>
      </c>
      <c r="BB150" s="97"/>
      <c r="BC150" s="97"/>
      <c r="BD150" s="97"/>
      <c r="BE150" s="97"/>
      <c r="BF150" s="97"/>
      <c r="BG150" s="97"/>
      <c r="BH150" s="97"/>
      <c r="BI150" s="61">
        <f t="shared" si="31"/>
        <v>0</v>
      </c>
      <c r="BJ150" s="62">
        <f t="shared" si="33"/>
        <v>8</v>
      </c>
    </row>
    <row r="151" spans="1:62" ht="16" thickBot="1">
      <c r="A151" s="57">
        <v>3</v>
      </c>
      <c r="B151" s="422" t="s">
        <v>680</v>
      </c>
      <c r="C151" s="421" t="s">
        <v>681</v>
      </c>
      <c r="D151" s="420">
        <v>2</v>
      </c>
      <c r="E151" s="419" t="s">
        <v>144</v>
      </c>
      <c r="F151" s="512">
        <v>3</v>
      </c>
      <c r="G151" s="512"/>
      <c r="H151" s="512"/>
      <c r="I151" s="512"/>
      <c r="J151" s="512"/>
      <c r="K151" s="512"/>
      <c r="L151" s="512"/>
      <c r="M151" s="61">
        <f t="shared" si="34"/>
        <v>6</v>
      </c>
      <c r="N151" s="427">
        <v>1</v>
      </c>
      <c r="O151" s="427"/>
      <c r="P151" s="427"/>
      <c r="Q151" s="427"/>
      <c r="R151" s="427">
        <v>1</v>
      </c>
      <c r="S151" s="427"/>
      <c r="T151" s="427"/>
      <c r="U151" s="61">
        <f t="shared" si="35"/>
        <v>7</v>
      </c>
      <c r="V151" s="43"/>
      <c r="W151" s="43"/>
      <c r="X151" s="43"/>
      <c r="Y151" s="44"/>
      <c r="Z151" s="44"/>
      <c r="AA151" s="44"/>
      <c r="AB151" s="44"/>
      <c r="AC151" s="61">
        <f t="shared" si="36"/>
        <v>0</v>
      </c>
      <c r="AD151" s="512"/>
      <c r="AE151" s="512"/>
      <c r="AF151" s="512"/>
      <c r="AG151" s="512"/>
      <c r="AH151" s="512"/>
      <c r="AI151" s="512"/>
      <c r="AJ151" s="512"/>
      <c r="AK151" s="61">
        <f t="shared" si="37"/>
        <v>0</v>
      </c>
      <c r="AL151" s="512">
        <v>0.5</v>
      </c>
      <c r="AM151" s="512"/>
      <c r="AN151" s="512"/>
      <c r="AO151" s="512"/>
      <c r="AP151" s="512"/>
      <c r="AQ151" s="512"/>
      <c r="AR151" s="512"/>
      <c r="AS151" s="61">
        <f t="shared" si="38"/>
        <v>1</v>
      </c>
      <c r="AT151" s="97"/>
      <c r="AU151" s="97"/>
      <c r="AV151" s="97"/>
      <c r="AW151" s="97"/>
      <c r="AX151" s="97"/>
      <c r="AY151" s="97"/>
      <c r="AZ151" s="97"/>
      <c r="BA151" s="61">
        <f t="shared" si="30"/>
        <v>0</v>
      </c>
      <c r="BB151" s="97"/>
      <c r="BC151" s="97"/>
      <c r="BD151" s="97"/>
      <c r="BE151" s="97"/>
      <c r="BF151" s="97"/>
      <c r="BG151" s="97"/>
      <c r="BH151" s="97"/>
      <c r="BI151" s="61">
        <f t="shared" si="31"/>
        <v>0</v>
      </c>
      <c r="BJ151" s="62">
        <f t="shared" si="33"/>
        <v>14</v>
      </c>
    </row>
    <row r="152" spans="1:62" ht="16" thickBot="1">
      <c r="A152" s="57">
        <v>3</v>
      </c>
      <c r="B152" s="423" t="s">
        <v>682</v>
      </c>
      <c r="C152" s="421" t="s">
        <v>209</v>
      </c>
      <c r="D152" s="420">
        <v>55</v>
      </c>
      <c r="E152" s="419" t="s">
        <v>144</v>
      </c>
      <c r="F152" s="512">
        <v>2</v>
      </c>
      <c r="G152" s="512"/>
      <c r="H152" s="512"/>
      <c r="I152" s="512"/>
      <c r="J152" s="512"/>
      <c r="K152" s="512"/>
      <c r="L152" s="512"/>
      <c r="M152" s="61">
        <f t="shared" si="34"/>
        <v>4</v>
      </c>
      <c r="N152" s="427">
        <v>2</v>
      </c>
      <c r="O152" s="427"/>
      <c r="P152" s="427"/>
      <c r="Q152" s="427"/>
      <c r="R152" s="427"/>
      <c r="S152" s="427"/>
      <c r="T152" s="427"/>
      <c r="U152" s="61">
        <f t="shared" si="35"/>
        <v>4</v>
      </c>
      <c r="V152" s="40"/>
      <c r="W152" s="40"/>
      <c r="X152" s="40"/>
      <c r="Y152" s="40"/>
      <c r="Z152" s="40"/>
      <c r="AA152" s="40"/>
      <c r="AB152" s="40"/>
      <c r="AC152" s="61">
        <f t="shared" si="36"/>
        <v>0</v>
      </c>
      <c r="AD152" s="512"/>
      <c r="AE152" s="512"/>
      <c r="AF152" s="512"/>
      <c r="AG152" s="512"/>
      <c r="AH152" s="512"/>
      <c r="AI152" s="512"/>
      <c r="AJ152" s="512"/>
      <c r="AK152" s="61">
        <f t="shared" si="37"/>
        <v>0</v>
      </c>
      <c r="AL152" s="512">
        <v>2.5</v>
      </c>
      <c r="AM152" s="512"/>
      <c r="AN152" s="512"/>
      <c r="AO152" s="512"/>
      <c r="AP152" s="512"/>
      <c r="AQ152" s="512"/>
      <c r="AR152" s="512"/>
      <c r="AS152" s="61">
        <f t="shared" si="38"/>
        <v>5</v>
      </c>
      <c r="AT152" s="40"/>
      <c r="AU152" s="40"/>
      <c r="AV152" s="40"/>
      <c r="AW152" s="40"/>
      <c r="AX152" s="40"/>
      <c r="AY152" s="40"/>
      <c r="AZ152" s="40"/>
      <c r="BA152" s="61">
        <f t="shared" si="30"/>
        <v>0</v>
      </c>
      <c r="BB152" s="40"/>
      <c r="BC152" s="40"/>
      <c r="BD152" s="40"/>
      <c r="BE152" s="40"/>
      <c r="BF152" s="40"/>
      <c r="BG152" s="40"/>
      <c r="BH152" s="40"/>
      <c r="BI152" s="61">
        <f t="shared" si="31"/>
        <v>0</v>
      </c>
      <c r="BJ152" s="62">
        <f t="shared" si="33"/>
        <v>13</v>
      </c>
    </row>
    <row r="153" spans="1:62" ht="16" thickBot="1">
      <c r="A153" s="57">
        <v>3</v>
      </c>
      <c r="B153" s="423" t="s">
        <v>653</v>
      </c>
      <c r="C153" s="421" t="s">
        <v>683</v>
      </c>
      <c r="D153" s="420">
        <v>8</v>
      </c>
      <c r="E153" s="419" t="s">
        <v>144</v>
      </c>
      <c r="F153" s="512"/>
      <c r="G153" s="512"/>
      <c r="H153" s="512"/>
      <c r="I153" s="512"/>
      <c r="J153" s="512"/>
      <c r="K153" s="512"/>
      <c r="L153" s="512"/>
      <c r="M153" s="173">
        <f t="shared" si="34"/>
        <v>0</v>
      </c>
      <c r="N153" s="427">
        <v>0.5</v>
      </c>
      <c r="O153" s="427"/>
      <c r="P153" s="427"/>
      <c r="Q153" s="427"/>
      <c r="R153" s="427"/>
      <c r="S153" s="427"/>
      <c r="T153" s="427"/>
      <c r="U153" s="173">
        <f t="shared" si="35"/>
        <v>1</v>
      </c>
      <c r="V153" s="94"/>
      <c r="W153" s="94"/>
      <c r="X153" s="94"/>
      <c r="Y153" s="94"/>
      <c r="Z153" s="94"/>
      <c r="AA153" s="94"/>
      <c r="AB153" s="94"/>
      <c r="AC153" s="173">
        <f t="shared" si="36"/>
        <v>0</v>
      </c>
      <c r="AD153" s="512"/>
      <c r="AE153" s="512"/>
      <c r="AF153" s="512"/>
      <c r="AG153" s="512"/>
      <c r="AH153" s="512"/>
      <c r="AI153" s="512"/>
      <c r="AJ153" s="512"/>
      <c r="AK153" s="173">
        <f t="shared" si="37"/>
        <v>0</v>
      </c>
      <c r="AL153" s="512"/>
      <c r="AM153" s="512"/>
      <c r="AN153" s="512"/>
      <c r="AO153" s="512"/>
      <c r="AP153" s="512"/>
      <c r="AQ153" s="512"/>
      <c r="AR153" s="512"/>
      <c r="AS153" s="173">
        <f t="shared" si="38"/>
        <v>0</v>
      </c>
      <c r="AT153" s="94"/>
      <c r="AU153" s="94"/>
      <c r="AV153" s="94"/>
      <c r="AW153" s="94"/>
      <c r="AX153" s="94"/>
      <c r="AY153" s="94"/>
      <c r="AZ153" s="94"/>
      <c r="BA153" s="61">
        <f t="shared" si="30"/>
        <v>0</v>
      </c>
      <c r="BB153" s="40"/>
      <c r="BC153" s="40"/>
      <c r="BD153" s="40"/>
      <c r="BE153" s="40"/>
      <c r="BF153" s="40"/>
      <c r="BG153" s="40"/>
      <c r="BH153" s="40"/>
      <c r="BI153" s="61">
        <f t="shared" si="31"/>
        <v>0</v>
      </c>
      <c r="BJ153" s="62">
        <f t="shared" si="33"/>
        <v>1</v>
      </c>
    </row>
    <row r="154" spans="1:62" ht="16" thickBot="1">
      <c r="A154" s="57">
        <v>3</v>
      </c>
      <c r="B154" s="423" t="s">
        <v>684</v>
      </c>
      <c r="C154" s="421" t="s">
        <v>465</v>
      </c>
      <c r="D154" s="420">
        <v>70</v>
      </c>
      <c r="E154" s="419" t="s">
        <v>144</v>
      </c>
      <c r="F154" s="512"/>
      <c r="G154" s="512"/>
      <c r="H154" s="512"/>
      <c r="I154" s="512"/>
      <c r="J154" s="512"/>
      <c r="K154" s="512"/>
      <c r="L154" s="512"/>
      <c r="M154" s="173">
        <f t="shared" si="34"/>
        <v>0</v>
      </c>
      <c r="N154" s="427">
        <v>1</v>
      </c>
      <c r="O154" s="427"/>
      <c r="P154" s="427"/>
      <c r="Q154" s="427"/>
      <c r="R154" s="427"/>
      <c r="S154" s="427"/>
      <c r="T154" s="427"/>
      <c r="U154" s="173">
        <f t="shared" si="35"/>
        <v>2</v>
      </c>
      <c r="V154" s="97"/>
      <c r="W154" s="97"/>
      <c r="X154" s="97"/>
      <c r="Y154" s="97"/>
      <c r="Z154" s="97"/>
      <c r="AA154" s="97"/>
      <c r="AB154" s="97"/>
      <c r="AC154" s="173">
        <f t="shared" si="36"/>
        <v>0</v>
      </c>
      <c r="AD154" s="512"/>
      <c r="AE154" s="512"/>
      <c r="AF154" s="512"/>
      <c r="AG154" s="512"/>
      <c r="AH154" s="512"/>
      <c r="AI154" s="512"/>
      <c r="AJ154" s="512"/>
      <c r="AK154" s="173">
        <f t="shared" si="37"/>
        <v>0</v>
      </c>
      <c r="AL154" s="512"/>
      <c r="AM154" s="512"/>
      <c r="AN154" s="512"/>
      <c r="AO154" s="512"/>
      <c r="AP154" s="512"/>
      <c r="AQ154" s="512"/>
      <c r="AR154" s="512"/>
      <c r="AS154" s="173">
        <f t="shared" si="38"/>
        <v>0</v>
      </c>
      <c r="AT154" s="97"/>
      <c r="AU154" s="97"/>
      <c r="AV154" s="97"/>
      <c r="AW154" s="97"/>
      <c r="AX154" s="97"/>
      <c r="AY154" s="97"/>
      <c r="AZ154" s="97"/>
      <c r="BA154" s="61">
        <f t="shared" si="30"/>
        <v>0</v>
      </c>
      <c r="BB154" s="40"/>
      <c r="BC154" s="40"/>
      <c r="BD154" s="40"/>
      <c r="BE154" s="40"/>
      <c r="BF154" s="40"/>
      <c r="BG154" s="40"/>
      <c r="BH154" s="40"/>
      <c r="BI154" s="61">
        <f t="shared" si="31"/>
        <v>0</v>
      </c>
      <c r="BJ154" s="62">
        <f t="shared" si="33"/>
        <v>2</v>
      </c>
    </row>
    <row r="155" spans="1:62" ht="16" thickBot="1">
      <c r="A155" s="57">
        <v>3</v>
      </c>
      <c r="B155" s="423" t="s">
        <v>685</v>
      </c>
      <c r="C155" s="421" t="s">
        <v>381</v>
      </c>
      <c r="D155" s="420">
        <v>53</v>
      </c>
      <c r="E155" s="419" t="s">
        <v>144</v>
      </c>
      <c r="F155" s="512"/>
      <c r="G155" s="512"/>
      <c r="H155" s="512"/>
      <c r="I155" s="512"/>
      <c r="J155" s="512"/>
      <c r="K155" s="512"/>
      <c r="L155" s="512"/>
      <c r="M155" s="173">
        <f t="shared" si="34"/>
        <v>0</v>
      </c>
      <c r="N155" s="427">
        <v>1</v>
      </c>
      <c r="O155" s="427"/>
      <c r="P155" s="427"/>
      <c r="Q155" s="427"/>
      <c r="R155" s="427"/>
      <c r="S155" s="427"/>
      <c r="T155" s="427"/>
      <c r="U155" s="173">
        <f t="shared" si="35"/>
        <v>2</v>
      </c>
      <c r="V155" s="97"/>
      <c r="W155" s="97"/>
      <c r="X155" s="97"/>
      <c r="Y155" s="97"/>
      <c r="Z155" s="97"/>
      <c r="AA155" s="97"/>
      <c r="AB155" s="97"/>
      <c r="AC155" s="173">
        <f t="shared" si="36"/>
        <v>0</v>
      </c>
      <c r="AD155" s="512"/>
      <c r="AE155" s="512"/>
      <c r="AF155" s="512"/>
      <c r="AG155" s="512"/>
      <c r="AH155" s="512"/>
      <c r="AI155" s="512"/>
      <c r="AJ155" s="512"/>
      <c r="AK155" s="173">
        <f t="shared" si="37"/>
        <v>0</v>
      </c>
      <c r="AL155" s="512"/>
      <c r="AM155" s="512"/>
      <c r="AN155" s="512"/>
      <c r="AO155" s="512"/>
      <c r="AP155" s="512"/>
      <c r="AQ155" s="512"/>
      <c r="AR155" s="512"/>
      <c r="AS155" s="173">
        <f t="shared" si="38"/>
        <v>0</v>
      </c>
      <c r="AT155" s="97"/>
      <c r="AU155" s="97"/>
      <c r="AV155" s="97"/>
      <c r="AW155" s="97"/>
      <c r="AX155" s="97"/>
      <c r="AY155" s="97"/>
      <c r="AZ155" s="97"/>
      <c r="BA155" s="61">
        <f t="shared" si="30"/>
        <v>0</v>
      </c>
      <c r="BB155" s="40"/>
      <c r="BC155" s="40"/>
      <c r="BD155" s="40"/>
      <c r="BE155" s="40"/>
      <c r="BF155" s="40"/>
      <c r="BG155" s="40"/>
      <c r="BH155" s="40"/>
      <c r="BI155" s="61">
        <f t="shared" si="31"/>
        <v>0</v>
      </c>
      <c r="BJ155" s="62">
        <f t="shared" si="33"/>
        <v>2</v>
      </c>
    </row>
    <row r="156" spans="1:62" ht="16" thickBot="1">
      <c r="A156" s="57">
        <v>3</v>
      </c>
      <c r="B156" s="423" t="s">
        <v>686</v>
      </c>
      <c r="C156" s="421" t="s">
        <v>687</v>
      </c>
      <c r="D156" s="420">
        <v>72</v>
      </c>
      <c r="E156" s="419" t="s">
        <v>144</v>
      </c>
      <c r="F156" s="512"/>
      <c r="G156" s="512"/>
      <c r="H156" s="512"/>
      <c r="I156" s="512"/>
      <c r="J156" s="512"/>
      <c r="K156" s="512"/>
      <c r="L156" s="512"/>
      <c r="M156" s="173">
        <f t="shared" si="34"/>
        <v>0</v>
      </c>
      <c r="N156" s="427">
        <v>0.5</v>
      </c>
      <c r="O156" s="427"/>
      <c r="P156" s="427"/>
      <c r="Q156" s="427"/>
      <c r="R156" s="427"/>
      <c r="S156" s="427"/>
      <c r="T156" s="427"/>
      <c r="U156" s="173">
        <f t="shared" si="35"/>
        <v>1</v>
      </c>
      <c r="V156" s="97"/>
      <c r="W156" s="97"/>
      <c r="X156" s="97"/>
      <c r="Y156" s="97"/>
      <c r="Z156" s="97"/>
      <c r="AA156" s="97"/>
      <c r="AB156" s="97"/>
      <c r="AC156" s="173">
        <f t="shared" si="36"/>
        <v>0</v>
      </c>
      <c r="AD156" s="512"/>
      <c r="AE156" s="512"/>
      <c r="AF156" s="512"/>
      <c r="AG156" s="512"/>
      <c r="AH156" s="512"/>
      <c r="AI156" s="512"/>
      <c r="AJ156" s="512"/>
      <c r="AK156" s="173">
        <f t="shared" si="37"/>
        <v>0</v>
      </c>
      <c r="AL156" s="512"/>
      <c r="AM156" s="512"/>
      <c r="AN156" s="512"/>
      <c r="AO156" s="512"/>
      <c r="AP156" s="512"/>
      <c r="AQ156" s="512"/>
      <c r="AR156" s="512"/>
      <c r="AS156" s="173">
        <f t="shared" si="38"/>
        <v>0</v>
      </c>
      <c r="AT156" s="97"/>
      <c r="AU156" s="97"/>
      <c r="AV156" s="97"/>
      <c r="AW156" s="97"/>
      <c r="AX156" s="97"/>
      <c r="AY156" s="97"/>
      <c r="AZ156" s="97"/>
      <c r="BA156" s="61">
        <f t="shared" si="30"/>
        <v>0</v>
      </c>
      <c r="BB156" s="40"/>
      <c r="BC156" s="40"/>
      <c r="BD156" s="40"/>
      <c r="BE156" s="40"/>
      <c r="BF156" s="40"/>
      <c r="BG156" s="40"/>
      <c r="BH156" s="40"/>
      <c r="BI156" s="61">
        <f t="shared" si="31"/>
        <v>0</v>
      </c>
      <c r="BJ156" s="62">
        <f t="shared" si="33"/>
        <v>1</v>
      </c>
    </row>
    <row r="157" spans="1:62" ht="16" thickBot="1">
      <c r="A157" s="57">
        <v>3</v>
      </c>
      <c r="B157" s="505" t="s">
        <v>790</v>
      </c>
      <c r="C157" s="504" t="s">
        <v>791</v>
      </c>
      <c r="D157" s="503">
        <v>71</v>
      </c>
      <c r="E157" s="94" t="s">
        <v>144</v>
      </c>
      <c r="F157" s="512">
        <v>0.5</v>
      </c>
      <c r="G157" s="512"/>
      <c r="H157" s="512"/>
      <c r="I157" s="512"/>
      <c r="J157" s="512"/>
      <c r="K157" s="512"/>
      <c r="L157" s="512"/>
      <c r="M157" s="173">
        <f t="shared" si="34"/>
        <v>1</v>
      </c>
      <c r="N157" s="97"/>
      <c r="O157" s="97"/>
      <c r="P157" s="97"/>
      <c r="Q157" s="97"/>
      <c r="R157" s="97"/>
      <c r="S157" s="97"/>
      <c r="T157" s="97"/>
      <c r="U157" s="173">
        <f t="shared" si="35"/>
        <v>0</v>
      </c>
      <c r="V157" s="97"/>
      <c r="W157" s="97"/>
      <c r="X157" s="97"/>
      <c r="Y157" s="97"/>
      <c r="Z157" s="97"/>
      <c r="AA157" s="97"/>
      <c r="AB157" s="97"/>
      <c r="AC157" s="173">
        <f t="shared" si="36"/>
        <v>0</v>
      </c>
      <c r="AD157" s="512"/>
      <c r="AE157" s="512"/>
      <c r="AF157" s="512"/>
      <c r="AG157" s="512"/>
      <c r="AH157" s="512"/>
      <c r="AI157" s="512"/>
      <c r="AJ157" s="512"/>
      <c r="AK157" s="173">
        <f t="shared" si="37"/>
        <v>0</v>
      </c>
      <c r="AL157" s="512"/>
      <c r="AM157" s="512"/>
      <c r="AN157" s="512"/>
      <c r="AO157" s="512"/>
      <c r="AP157" s="512"/>
      <c r="AQ157" s="512"/>
      <c r="AR157" s="512"/>
      <c r="AS157" s="173">
        <f t="shared" si="38"/>
        <v>0</v>
      </c>
      <c r="AT157" s="97"/>
      <c r="AU157" s="97"/>
      <c r="AV157" s="97"/>
      <c r="AW157" s="97"/>
      <c r="AX157" s="97"/>
      <c r="AY157" s="97"/>
      <c r="AZ157" s="97"/>
      <c r="BA157" s="61">
        <f t="shared" si="30"/>
        <v>0</v>
      </c>
      <c r="BB157" s="94"/>
      <c r="BC157" s="94"/>
      <c r="BD157" s="94"/>
      <c r="BE157" s="94"/>
      <c r="BF157" s="94"/>
      <c r="BG157" s="94"/>
      <c r="BH157" s="94"/>
      <c r="BI157" s="61">
        <f t="shared" si="31"/>
        <v>0</v>
      </c>
      <c r="BJ157" s="62">
        <f t="shared" si="33"/>
        <v>1</v>
      </c>
    </row>
    <row r="158" spans="1:62" ht="16" thickBot="1">
      <c r="A158" s="57">
        <v>3</v>
      </c>
      <c r="B158" s="506" t="s">
        <v>189</v>
      </c>
      <c r="C158" s="504" t="s">
        <v>209</v>
      </c>
      <c r="D158" s="503">
        <v>57</v>
      </c>
      <c r="E158" s="94" t="s">
        <v>144</v>
      </c>
      <c r="F158" s="512">
        <v>3.5</v>
      </c>
      <c r="G158" s="512"/>
      <c r="H158" s="512"/>
      <c r="I158" s="512"/>
      <c r="J158" s="512"/>
      <c r="K158" s="512"/>
      <c r="L158" s="512"/>
      <c r="M158" s="173">
        <f t="shared" si="34"/>
        <v>7</v>
      </c>
      <c r="N158" s="97"/>
      <c r="O158" s="97"/>
      <c r="P158" s="97"/>
      <c r="Q158" s="97"/>
      <c r="R158" s="97"/>
      <c r="S158" s="97"/>
      <c r="T158" s="97"/>
      <c r="U158" s="173">
        <f t="shared" si="35"/>
        <v>0</v>
      </c>
      <c r="V158" s="97"/>
      <c r="W158" s="97"/>
      <c r="X158" s="97"/>
      <c r="Y158" s="97"/>
      <c r="Z158" s="97"/>
      <c r="AA158" s="97"/>
      <c r="AB158" s="97"/>
      <c r="AC158" s="173">
        <f t="shared" si="36"/>
        <v>0</v>
      </c>
      <c r="AD158" s="512"/>
      <c r="AE158" s="512"/>
      <c r="AF158" s="512"/>
      <c r="AG158" s="512"/>
      <c r="AH158" s="512"/>
      <c r="AI158" s="512"/>
      <c r="AJ158" s="512"/>
      <c r="AK158" s="173">
        <f t="shared" si="37"/>
        <v>0</v>
      </c>
      <c r="AL158" s="512">
        <v>1</v>
      </c>
      <c r="AM158" s="512"/>
      <c r="AN158" s="512"/>
      <c r="AO158" s="512"/>
      <c r="AP158" s="512"/>
      <c r="AQ158" s="512"/>
      <c r="AR158" s="512"/>
      <c r="AS158" s="173">
        <f t="shared" si="38"/>
        <v>2</v>
      </c>
      <c r="AT158" s="97"/>
      <c r="AU158" s="97"/>
      <c r="AV158" s="97"/>
      <c r="AW158" s="97"/>
      <c r="AX158" s="97"/>
      <c r="AY158" s="97"/>
      <c r="AZ158" s="97"/>
      <c r="BA158" s="61">
        <f t="shared" si="30"/>
        <v>0</v>
      </c>
      <c r="BB158" s="94"/>
      <c r="BC158" s="94"/>
      <c r="BD158" s="94"/>
      <c r="BE158" s="94"/>
      <c r="BF158" s="94"/>
      <c r="BG158" s="94"/>
      <c r="BH158" s="94"/>
      <c r="BI158" s="61">
        <f t="shared" si="31"/>
        <v>0</v>
      </c>
      <c r="BJ158" s="62">
        <f t="shared" si="33"/>
        <v>9</v>
      </c>
    </row>
    <row r="159" spans="1:62" ht="16" thickBot="1">
      <c r="A159" s="57">
        <v>3</v>
      </c>
      <c r="B159" s="116"/>
      <c r="C159" s="96"/>
      <c r="D159" s="97"/>
      <c r="E159" s="94" t="s">
        <v>144</v>
      </c>
      <c r="F159" s="97"/>
      <c r="G159" s="97"/>
      <c r="H159" s="97"/>
      <c r="I159" s="97"/>
      <c r="J159" s="97"/>
      <c r="K159" s="97"/>
      <c r="L159" s="97"/>
      <c r="M159" s="173">
        <f t="shared" si="34"/>
        <v>0</v>
      </c>
      <c r="N159" s="97"/>
      <c r="O159" s="97"/>
      <c r="P159" s="97"/>
      <c r="Q159" s="97"/>
      <c r="R159" s="97"/>
      <c r="S159" s="97"/>
      <c r="T159" s="97"/>
      <c r="U159" s="173">
        <f t="shared" si="35"/>
        <v>0</v>
      </c>
      <c r="V159" s="97"/>
      <c r="W159" s="97"/>
      <c r="X159" s="97"/>
      <c r="Y159" s="97"/>
      <c r="Z159" s="97"/>
      <c r="AA159" s="97"/>
      <c r="AB159" s="97"/>
      <c r="AC159" s="173">
        <f t="shared" si="36"/>
        <v>0</v>
      </c>
      <c r="AD159" s="97"/>
      <c r="AE159" s="97"/>
      <c r="AF159" s="97"/>
      <c r="AG159" s="97"/>
      <c r="AH159" s="97"/>
      <c r="AI159" s="97"/>
      <c r="AJ159" s="97"/>
      <c r="AK159" s="173">
        <f t="shared" si="37"/>
        <v>0</v>
      </c>
      <c r="AL159" s="97"/>
      <c r="AM159" s="97"/>
      <c r="AN159" s="97"/>
      <c r="AO159" s="97"/>
      <c r="AP159" s="97"/>
      <c r="AQ159" s="97"/>
      <c r="AR159" s="97"/>
      <c r="AS159" s="173">
        <f t="shared" si="38"/>
        <v>0</v>
      </c>
      <c r="AT159" s="97"/>
      <c r="AU159" s="97"/>
      <c r="AV159" s="97"/>
      <c r="AW159" s="97"/>
      <c r="AX159" s="97"/>
      <c r="AY159" s="97"/>
      <c r="AZ159" s="97"/>
      <c r="BA159" s="61">
        <f t="shared" si="30"/>
        <v>0</v>
      </c>
      <c r="BB159" s="97"/>
      <c r="BC159" s="97"/>
      <c r="BD159" s="97"/>
      <c r="BE159" s="97"/>
      <c r="BF159" s="97"/>
      <c r="BG159" s="97"/>
      <c r="BH159" s="97"/>
      <c r="BI159" s="61">
        <f t="shared" si="31"/>
        <v>0</v>
      </c>
      <c r="BJ159" s="62">
        <f t="shared" si="33"/>
        <v>0</v>
      </c>
    </row>
    <row r="160" spans="1:62" ht="16" thickBot="1">
      <c r="A160" s="57">
        <v>3</v>
      </c>
      <c r="B160" s="116"/>
      <c r="C160" s="96"/>
      <c r="D160" s="97"/>
      <c r="E160" s="94" t="s">
        <v>144</v>
      </c>
      <c r="F160" s="97"/>
      <c r="G160" s="97"/>
      <c r="H160" s="97"/>
      <c r="I160" s="97"/>
      <c r="J160" s="97"/>
      <c r="K160" s="97"/>
      <c r="L160" s="97"/>
      <c r="M160" s="173">
        <f t="shared" si="34"/>
        <v>0</v>
      </c>
      <c r="N160" s="97"/>
      <c r="O160" s="97"/>
      <c r="P160" s="97"/>
      <c r="Q160" s="97"/>
      <c r="R160" s="97"/>
      <c r="S160" s="97"/>
      <c r="T160" s="97"/>
      <c r="U160" s="173">
        <f t="shared" si="35"/>
        <v>0</v>
      </c>
      <c r="V160" s="97"/>
      <c r="W160" s="97"/>
      <c r="X160" s="97"/>
      <c r="Y160" s="97"/>
      <c r="Z160" s="97"/>
      <c r="AA160" s="97"/>
      <c r="AB160" s="97"/>
      <c r="AC160" s="173">
        <f t="shared" si="36"/>
        <v>0</v>
      </c>
      <c r="AD160" s="97"/>
      <c r="AE160" s="97"/>
      <c r="AF160" s="97"/>
      <c r="AG160" s="97"/>
      <c r="AH160" s="97"/>
      <c r="AI160" s="97"/>
      <c r="AJ160" s="97"/>
      <c r="AK160" s="173">
        <f t="shared" si="37"/>
        <v>0</v>
      </c>
      <c r="AL160" s="97"/>
      <c r="AM160" s="97"/>
      <c r="AN160" s="97"/>
      <c r="AO160" s="97"/>
      <c r="AP160" s="97"/>
      <c r="AQ160" s="97"/>
      <c r="AR160" s="97"/>
      <c r="AS160" s="173">
        <f t="shared" si="38"/>
        <v>0</v>
      </c>
      <c r="AT160" s="97"/>
      <c r="AU160" s="97"/>
      <c r="AV160" s="97"/>
      <c r="AW160" s="97"/>
      <c r="AX160" s="97"/>
      <c r="AY160" s="97"/>
      <c r="AZ160" s="97"/>
      <c r="BA160" s="61">
        <f t="shared" si="30"/>
        <v>0</v>
      </c>
      <c r="BB160" s="97"/>
      <c r="BC160" s="97"/>
      <c r="BD160" s="97"/>
      <c r="BE160" s="97"/>
      <c r="BF160" s="97"/>
      <c r="BG160" s="97"/>
      <c r="BH160" s="97"/>
      <c r="BI160" s="61">
        <f t="shared" si="31"/>
        <v>0</v>
      </c>
      <c r="BJ160" s="62">
        <f t="shared" si="33"/>
        <v>0</v>
      </c>
    </row>
    <row r="161" spans="1:62" ht="16" thickBot="1">
      <c r="A161" s="57">
        <v>3</v>
      </c>
      <c r="B161" s="116"/>
      <c r="C161" s="96"/>
      <c r="D161" s="97"/>
      <c r="E161" s="94" t="s">
        <v>144</v>
      </c>
      <c r="F161" s="97"/>
      <c r="G161" s="97"/>
      <c r="H161" s="97"/>
      <c r="I161" s="97"/>
      <c r="J161" s="97"/>
      <c r="K161" s="97"/>
      <c r="L161" s="97"/>
      <c r="M161" s="173">
        <f t="shared" si="34"/>
        <v>0</v>
      </c>
      <c r="N161" s="97"/>
      <c r="O161" s="97"/>
      <c r="P161" s="97"/>
      <c r="Q161" s="97"/>
      <c r="R161" s="97"/>
      <c r="S161" s="97"/>
      <c r="T161" s="97"/>
      <c r="U161" s="173">
        <f t="shared" si="35"/>
        <v>0</v>
      </c>
      <c r="V161" s="97"/>
      <c r="W161" s="97"/>
      <c r="X161" s="97"/>
      <c r="Y161" s="97"/>
      <c r="Z161" s="97"/>
      <c r="AA161" s="97"/>
      <c r="AB161" s="97"/>
      <c r="AC161" s="173">
        <f t="shared" si="36"/>
        <v>0</v>
      </c>
      <c r="AD161" s="97"/>
      <c r="AE161" s="97"/>
      <c r="AF161" s="97"/>
      <c r="AG161" s="97"/>
      <c r="AH161" s="97"/>
      <c r="AI161" s="97"/>
      <c r="AJ161" s="97"/>
      <c r="AK161" s="173">
        <f t="shared" si="37"/>
        <v>0</v>
      </c>
      <c r="AL161" s="97"/>
      <c r="AM161" s="97"/>
      <c r="AN161" s="97"/>
      <c r="AO161" s="97"/>
      <c r="AP161" s="97"/>
      <c r="AQ161" s="97"/>
      <c r="AR161" s="97"/>
      <c r="AS161" s="173">
        <f t="shared" si="38"/>
        <v>0</v>
      </c>
      <c r="AT161" s="97"/>
      <c r="AU161" s="97"/>
      <c r="AV161" s="97"/>
      <c r="AW161" s="97"/>
      <c r="AX161" s="97"/>
      <c r="AY161" s="97"/>
      <c r="AZ161" s="97"/>
      <c r="BA161" s="61">
        <f t="shared" si="30"/>
        <v>0</v>
      </c>
      <c r="BB161" s="97"/>
      <c r="BC161" s="97"/>
      <c r="BD161" s="97"/>
      <c r="BE161" s="97"/>
      <c r="BF161" s="97"/>
      <c r="BG161" s="97"/>
      <c r="BH161" s="97"/>
      <c r="BI161" s="61">
        <f t="shared" si="31"/>
        <v>0</v>
      </c>
      <c r="BJ161" s="62">
        <f t="shared" si="33"/>
        <v>0</v>
      </c>
    </row>
    <row r="162" spans="1:62" ht="16" thickBot="1">
      <c r="A162" s="57">
        <v>3</v>
      </c>
      <c r="B162" s="116"/>
      <c r="C162" s="96"/>
      <c r="D162" s="97"/>
      <c r="E162" s="94" t="s">
        <v>144</v>
      </c>
      <c r="F162" s="97"/>
      <c r="G162" s="97"/>
      <c r="H162" s="97"/>
      <c r="I162" s="97"/>
      <c r="J162" s="97"/>
      <c r="K162" s="97"/>
      <c r="L162" s="97"/>
      <c r="M162" s="173">
        <f t="shared" si="34"/>
        <v>0</v>
      </c>
      <c r="N162" s="97"/>
      <c r="O162" s="97"/>
      <c r="P162" s="97"/>
      <c r="Q162" s="97"/>
      <c r="R162" s="97"/>
      <c r="S162" s="97"/>
      <c r="T162" s="97"/>
      <c r="U162" s="173">
        <f t="shared" si="35"/>
        <v>0</v>
      </c>
      <c r="V162" s="97"/>
      <c r="W162" s="97"/>
      <c r="X162" s="97"/>
      <c r="Y162" s="97"/>
      <c r="Z162" s="97"/>
      <c r="AA162" s="97"/>
      <c r="AB162" s="97"/>
      <c r="AC162" s="173">
        <f t="shared" si="36"/>
        <v>0</v>
      </c>
      <c r="AD162" s="97"/>
      <c r="AE162" s="97"/>
      <c r="AF162" s="97"/>
      <c r="AG162" s="97"/>
      <c r="AH162" s="97"/>
      <c r="AI162" s="97"/>
      <c r="AJ162" s="97"/>
      <c r="AK162" s="173">
        <f t="shared" si="37"/>
        <v>0</v>
      </c>
      <c r="AL162" s="97"/>
      <c r="AM162" s="97"/>
      <c r="AN162" s="97"/>
      <c r="AO162" s="97"/>
      <c r="AP162" s="97"/>
      <c r="AQ162" s="97"/>
      <c r="AR162" s="97"/>
      <c r="AS162" s="173">
        <f t="shared" si="38"/>
        <v>0</v>
      </c>
      <c r="AT162" s="97"/>
      <c r="AU162" s="97"/>
      <c r="AV162" s="97"/>
      <c r="AW162" s="97"/>
      <c r="AX162" s="97"/>
      <c r="AY162" s="97"/>
      <c r="AZ162" s="97"/>
      <c r="BA162" s="61">
        <f t="shared" si="30"/>
        <v>0</v>
      </c>
      <c r="BB162" s="97"/>
      <c r="BC162" s="97"/>
      <c r="BD162" s="97"/>
      <c r="BE162" s="97"/>
      <c r="BF162" s="97"/>
      <c r="BG162" s="97"/>
      <c r="BH162" s="97"/>
      <c r="BI162" s="61">
        <f t="shared" si="31"/>
        <v>0</v>
      </c>
      <c r="BJ162" s="62">
        <f t="shared" si="33"/>
        <v>0</v>
      </c>
    </row>
    <row r="163" spans="1:62" ht="16" thickBot="1">
      <c r="A163" s="57">
        <v>3</v>
      </c>
      <c r="B163" s="116"/>
      <c r="C163" s="96"/>
      <c r="D163" s="97"/>
      <c r="E163" s="94" t="s">
        <v>144</v>
      </c>
      <c r="F163" s="97"/>
      <c r="G163" s="97"/>
      <c r="H163" s="97"/>
      <c r="I163" s="97"/>
      <c r="J163" s="97"/>
      <c r="K163" s="97"/>
      <c r="L163" s="97"/>
      <c r="M163" s="173">
        <f t="shared" si="34"/>
        <v>0</v>
      </c>
      <c r="N163" s="97"/>
      <c r="O163" s="97"/>
      <c r="P163" s="97"/>
      <c r="Q163" s="97"/>
      <c r="R163" s="97"/>
      <c r="S163" s="97"/>
      <c r="T163" s="97"/>
      <c r="U163" s="173">
        <f t="shared" si="35"/>
        <v>0</v>
      </c>
      <c r="V163" s="97"/>
      <c r="W163" s="97"/>
      <c r="X163" s="97"/>
      <c r="Y163" s="97"/>
      <c r="Z163" s="97"/>
      <c r="AA163" s="97"/>
      <c r="AB163" s="97"/>
      <c r="AC163" s="173">
        <f t="shared" si="36"/>
        <v>0</v>
      </c>
      <c r="AD163" s="97"/>
      <c r="AE163" s="97"/>
      <c r="AF163" s="97"/>
      <c r="AG163" s="97"/>
      <c r="AH163" s="97"/>
      <c r="AI163" s="97"/>
      <c r="AJ163" s="97"/>
      <c r="AK163" s="173">
        <f t="shared" si="37"/>
        <v>0</v>
      </c>
      <c r="AL163" s="97"/>
      <c r="AM163" s="97"/>
      <c r="AN163" s="97"/>
      <c r="AO163" s="97"/>
      <c r="AP163" s="97"/>
      <c r="AQ163" s="97"/>
      <c r="AR163" s="97"/>
      <c r="AS163" s="173">
        <f t="shared" si="38"/>
        <v>0</v>
      </c>
      <c r="AT163" s="97"/>
      <c r="AU163" s="97"/>
      <c r="AV163" s="97"/>
      <c r="AW163" s="97"/>
      <c r="AX163" s="97"/>
      <c r="AY163" s="97"/>
      <c r="AZ163" s="97"/>
      <c r="BA163" s="61">
        <f t="shared" si="30"/>
        <v>0</v>
      </c>
      <c r="BB163" s="97"/>
      <c r="BC163" s="97"/>
      <c r="BD163" s="97"/>
      <c r="BE163" s="97"/>
      <c r="BF163" s="97"/>
      <c r="BG163" s="97"/>
      <c r="BH163" s="97"/>
      <c r="BI163" s="61">
        <f t="shared" si="31"/>
        <v>0</v>
      </c>
      <c r="BJ163" s="62">
        <f t="shared" si="33"/>
        <v>0</v>
      </c>
    </row>
    <row r="164" spans="1:62" ht="16" thickBot="1">
      <c r="A164" s="57">
        <v>3</v>
      </c>
      <c r="B164" s="116"/>
      <c r="C164" s="96"/>
      <c r="D164" s="97"/>
      <c r="E164" s="94" t="s">
        <v>144</v>
      </c>
      <c r="F164" s="97"/>
      <c r="G164" s="97"/>
      <c r="H164" s="97"/>
      <c r="I164" s="97"/>
      <c r="J164" s="97"/>
      <c r="K164" s="97"/>
      <c r="L164" s="97"/>
      <c r="M164" s="173">
        <f t="shared" si="34"/>
        <v>0</v>
      </c>
      <c r="N164" s="97"/>
      <c r="O164" s="97"/>
      <c r="P164" s="97"/>
      <c r="Q164" s="97"/>
      <c r="R164" s="97"/>
      <c r="S164" s="97"/>
      <c r="T164" s="97"/>
      <c r="U164" s="173">
        <f t="shared" si="35"/>
        <v>0</v>
      </c>
      <c r="V164" s="97"/>
      <c r="W164" s="97"/>
      <c r="X164" s="97"/>
      <c r="Y164" s="97"/>
      <c r="Z164" s="97"/>
      <c r="AA164" s="97"/>
      <c r="AB164" s="97"/>
      <c r="AC164" s="173">
        <f t="shared" si="36"/>
        <v>0</v>
      </c>
      <c r="AD164" s="97"/>
      <c r="AE164" s="97"/>
      <c r="AF164" s="97"/>
      <c r="AG164" s="97"/>
      <c r="AH164" s="97"/>
      <c r="AI164" s="97"/>
      <c r="AJ164" s="97"/>
      <c r="AK164" s="173">
        <f t="shared" si="37"/>
        <v>0</v>
      </c>
      <c r="AL164" s="97"/>
      <c r="AM164" s="97"/>
      <c r="AN164" s="97"/>
      <c r="AO164" s="97"/>
      <c r="AP164" s="97"/>
      <c r="AQ164" s="97"/>
      <c r="AR164" s="97"/>
      <c r="AS164" s="173">
        <f t="shared" si="38"/>
        <v>0</v>
      </c>
      <c r="AT164" s="97"/>
      <c r="AU164" s="97"/>
      <c r="AV164" s="97"/>
      <c r="AW164" s="97"/>
      <c r="AX164" s="97"/>
      <c r="AY164" s="97"/>
      <c r="AZ164" s="97"/>
      <c r="BA164" s="61">
        <f t="shared" si="30"/>
        <v>0</v>
      </c>
      <c r="BB164" s="97"/>
      <c r="BC164" s="97"/>
      <c r="BD164" s="97"/>
      <c r="BE164" s="97"/>
      <c r="BF164" s="97"/>
      <c r="BG164" s="97"/>
      <c r="BH164" s="97"/>
      <c r="BI164" s="61">
        <f t="shared" si="31"/>
        <v>0</v>
      </c>
      <c r="BJ164" s="62">
        <f t="shared" si="33"/>
        <v>0</v>
      </c>
    </row>
    <row r="165" spans="1:62" ht="16" thickBot="1">
      <c r="A165" s="57">
        <v>3</v>
      </c>
      <c r="B165" s="116"/>
      <c r="C165" s="96"/>
      <c r="D165" s="97"/>
      <c r="E165" s="94" t="s">
        <v>144</v>
      </c>
      <c r="F165" s="97"/>
      <c r="G165" s="97"/>
      <c r="H165" s="97"/>
      <c r="I165" s="97"/>
      <c r="J165" s="97"/>
      <c r="K165" s="97"/>
      <c r="L165" s="97"/>
      <c r="M165" s="173">
        <f t="shared" si="34"/>
        <v>0</v>
      </c>
      <c r="N165" s="97"/>
      <c r="O165" s="97"/>
      <c r="P165" s="97"/>
      <c r="Q165" s="97"/>
      <c r="R165" s="97"/>
      <c r="S165" s="97"/>
      <c r="T165" s="97"/>
      <c r="U165" s="173">
        <f t="shared" si="35"/>
        <v>0</v>
      </c>
      <c r="V165" s="97"/>
      <c r="W165" s="97"/>
      <c r="X165" s="97"/>
      <c r="Y165" s="97"/>
      <c r="Z165" s="97"/>
      <c r="AA165" s="97"/>
      <c r="AB165" s="97"/>
      <c r="AC165" s="173">
        <f t="shared" si="36"/>
        <v>0</v>
      </c>
      <c r="AD165" s="97"/>
      <c r="AE165" s="97"/>
      <c r="AF165" s="97"/>
      <c r="AG165" s="97"/>
      <c r="AH165" s="97"/>
      <c r="AI165" s="97"/>
      <c r="AJ165" s="97"/>
      <c r="AK165" s="173">
        <f t="shared" si="37"/>
        <v>0</v>
      </c>
      <c r="AL165" s="97"/>
      <c r="AM165" s="97"/>
      <c r="AN165" s="97"/>
      <c r="AO165" s="97"/>
      <c r="AP165" s="97"/>
      <c r="AQ165" s="97"/>
      <c r="AR165" s="97"/>
      <c r="AS165" s="173">
        <f t="shared" si="38"/>
        <v>0</v>
      </c>
      <c r="AT165" s="97"/>
      <c r="AU165" s="97"/>
      <c r="AV165" s="97"/>
      <c r="AW165" s="97"/>
      <c r="AX165" s="97"/>
      <c r="AY165" s="97"/>
      <c r="AZ165" s="97"/>
      <c r="BA165" s="61">
        <f t="shared" si="30"/>
        <v>0</v>
      </c>
      <c r="BB165" s="97"/>
      <c r="BC165" s="97"/>
      <c r="BD165" s="97"/>
      <c r="BE165" s="97"/>
      <c r="BF165" s="97"/>
      <c r="BG165" s="97"/>
      <c r="BH165" s="97"/>
      <c r="BI165" s="61">
        <f t="shared" si="31"/>
        <v>0</v>
      </c>
      <c r="BJ165" s="62">
        <f t="shared" si="33"/>
        <v>0</v>
      </c>
    </row>
    <row r="166" spans="1:62" ht="16" thickBot="1">
      <c r="A166" s="57">
        <v>3</v>
      </c>
      <c r="B166" s="116"/>
      <c r="C166" s="96"/>
      <c r="D166" s="97"/>
      <c r="E166" s="94"/>
      <c r="F166" s="97"/>
      <c r="G166" s="97"/>
      <c r="H166" s="97"/>
      <c r="I166" s="97"/>
      <c r="J166" s="97"/>
      <c r="K166" s="97"/>
      <c r="L166" s="97"/>
      <c r="M166" s="173">
        <f t="shared" si="34"/>
        <v>0</v>
      </c>
      <c r="N166" s="97"/>
      <c r="O166" s="97"/>
      <c r="P166" s="97"/>
      <c r="Q166" s="97"/>
      <c r="R166" s="97"/>
      <c r="S166" s="97"/>
      <c r="T166" s="97"/>
      <c r="U166" s="173">
        <f t="shared" si="35"/>
        <v>0</v>
      </c>
      <c r="V166" s="97"/>
      <c r="W166" s="97"/>
      <c r="X166" s="97"/>
      <c r="Y166" s="97"/>
      <c r="Z166" s="97"/>
      <c r="AA166" s="97"/>
      <c r="AB166" s="97"/>
      <c r="AC166" s="173">
        <f t="shared" si="36"/>
        <v>0</v>
      </c>
      <c r="AD166" s="97"/>
      <c r="AE166" s="97"/>
      <c r="AF166" s="97"/>
      <c r="AG166" s="97"/>
      <c r="AH166" s="97"/>
      <c r="AI166" s="97"/>
      <c r="AJ166" s="97"/>
      <c r="AK166" s="173">
        <f t="shared" si="37"/>
        <v>0</v>
      </c>
      <c r="AL166" s="97"/>
      <c r="AM166" s="97"/>
      <c r="AN166" s="97"/>
      <c r="AO166" s="97"/>
      <c r="AP166" s="97"/>
      <c r="AQ166" s="97"/>
      <c r="AR166" s="97"/>
      <c r="AS166" s="173">
        <f t="shared" si="38"/>
        <v>0</v>
      </c>
      <c r="AT166" s="97"/>
      <c r="AU166" s="97"/>
      <c r="AV166" s="97"/>
      <c r="AW166" s="97"/>
      <c r="AX166" s="97"/>
      <c r="AY166" s="97"/>
      <c r="AZ166" s="97"/>
      <c r="BA166" s="61">
        <f t="shared" si="30"/>
        <v>0</v>
      </c>
      <c r="BB166" s="97"/>
      <c r="BC166" s="97"/>
      <c r="BD166" s="97"/>
      <c r="BE166" s="97"/>
      <c r="BF166" s="97"/>
      <c r="BG166" s="97"/>
      <c r="BH166" s="97"/>
      <c r="BI166" s="61">
        <f t="shared" si="31"/>
        <v>0</v>
      </c>
      <c r="BJ166" s="62">
        <f t="shared" si="33"/>
        <v>0</v>
      </c>
    </row>
    <row r="167" spans="1:62" ht="16" thickBot="1">
      <c r="A167" s="57">
        <v>3</v>
      </c>
      <c r="B167" s="116"/>
      <c r="C167" s="96"/>
      <c r="D167" s="97"/>
      <c r="E167" s="94"/>
      <c r="F167" s="97"/>
      <c r="G167" s="97"/>
      <c r="H167" s="97"/>
      <c r="I167" s="97"/>
      <c r="J167" s="97"/>
      <c r="K167" s="97"/>
      <c r="L167" s="97"/>
      <c r="M167" s="173">
        <f t="shared" si="34"/>
        <v>0</v>
      </c>
      <c r="N167" s="97"/>
      <c r="O167" s="97"/>
      <c r="P167" s="97"/>
      <c r="Q167" s="97"/>
      <c r="R167" s="97"/>
      <c r="S167" s="97"/>
      <c r="T167" s="97"/>
      <c r="U167" s="173">
        <f t="shared" si="35"/>
        <v>0</v>
      </c>
      <c r="V167" s="97"/>
      <c r="W167" s="97"/>
      <c r="X167" s="97"/>
      <c r="Y167" s="97"/>
      <c r="Z167" s="97"/>
      <c r="AA167" s="97"/>
      <c r="AB167" s="97"/>
      <c r="AC167" s="173">
        <f t="shared" si="36"/>
        <v>0</v>
      </c>
      <c r="AD167" s="97"/>
      <c r="AE167" s="97"/>
      <c r="AF167" s="97"/>
      <c r="AG167" s="97"/>
      <c r="AH167" s="97"/>
      <c r="AI167" s="97"/>
      <c r="AJ167" s="97"/>
      <c r="AK167" s="173">
        <f t="shared" si="37"/>
        <v>0</v>
      </c>
      <c r="AL167" s="97"/>
      <c r="AM167" s="97"/>
      <c r="AN167" s="97"/>
      <c r="AO167" s="97"/>
      <c r="AP167" s="97"/>
      <c r="AQ167" s="97"/>
      <c r="AR167" s="97"/>
      <c r="AS167" s="173">
        <f t="shared" si="38"/>
        <v>0</v>
      </c>
      <c r="AT167" s="97"/>
      <c r="AU167" s="97"/>
      <c r="AV167" s="97"/>
      <c r="AW167" s="97"/>
      <c r="AX167" s="97"/>
      <c r="AY167" s="97"/>
      <c r="AZ167" s="97"/>
      <c r="BA167" s="61">
        <f t="shared" si="30"/>
        <v>0</v>
      </c>
      <c r="BB167" s="97"/>
      <c r="BC167" s="97"/>
      <c r="BD167" s="97"/>
      <c r="BE167" s="97"/>
      <c r="BF167" s="97"/>
      <c r="BG167" s="97"/>
      <c r="BH167" s="97"/>
      <c r="BI167" s="61">
        <f t="shared" si="31"/>
        <v>0</v>
      </c>
      <c r="BJ167" s="62">
        <f t="shared" si="33"/>
        <v>0</v>
      </c>
    </row>
    <row r="168" spans="1:62" ht="16" thickBot="1">
      <c r="A168" s="57">
        <v>3</v>
      </c>
      <c r="B168" s="115" t="s">
        <v>509</v>
      </c>
      <c r="C168" s="93" t="s">
        <v>510</v>
      </c>
      <c r="D168" s="426">
        <v>10</v>
      </c>
      <c r="E168" s="426" t="s">
        <v>123</v>
      </c>
      <c r="F168" s="426">
        <v>1</v>
      </c>
      <c r="G168" s="426"/>
      <c r="H168" s="426"/>
      <c r="I168" s="426"/>
      <c r="J168" s="426"/>
      <c r="K168" s="426"/>
      <c r="L168" s="426"/>
      <c r="M168" s="173">
        <f t="shared" si="34"/>
        <v>2</v>
      </c>
      <c r="N168" s="426"/>
      <c r="O168" s="426"/>
      <c r="P168" s="426"/>
      <c r="Q168" s="426"/>
      <c r="R168" s="426">
        <v>1</v>
      </c>
      <c r="S168" s="426"/>
      <c r="T168" s="426"/>
      <c r="U168" s="173">
        <f t="shared" si="35"/>
        <v>5</v>
      </c>
      <c r="V168" s="483">
        <v>1</v>
      </c>
      <c r="W168" s="483"/>
      <c r="X168" s="483"/>
      <c r="Y168" s="483"/>
      <c r="Z168" s="483"/>
      <c r="AA168" s="483"/>
      <c r="AB168" s="483"/>
      <c r="AC168" s="173">
        <f t="shared" si="36"/>
        <v>2</v>
      </c>
      <c r="AD168" s="511">
        <v>4</v>
      </c>
      <c r="AE168" s="511"/>
      <c r="AF168" s="511">
        <v>1</v>
      </c>
      <c r="AG168" s="511"/>
      <c r="AH168" s="511">
        <v>1</v>
      </c>
      <c r="AI168" s="511"/>
      <c r="AJ168" s="511"/>
      <c r="AK168" s="173">
        <f t="shared" si="37"/>
        <v>16</v>
      </c>
      <c r="AL168" s="511">
        <v>3</v>
      </c>
      <c r="AM168" s="511"/>
      <c r="AN168" s="511"/>
      <c r="AO168" s="511"/>
      <c r="AP168" s="511"/>
      <c r="AQ168" s="511"/>
      <c r="AR168" s="511"/>
      <c r="AS168" s="173">
        <f t="shared" si="38"/>
        <v>6</v>
      </c>
      <c r="AT168" s="97"/>
      <c r="AU168" s="97"/>
      <c r="AV168" s="97"/>
      <c r="AW168" s="97"/>
      <c r="AX168" s="97"/>
      <c r="AY168" s="97"/>
      <c r="AZ168" s="97"/>
      <c r="BA168" s="61">
        <f t="shared" si="30"/>
        <v>0</v>
      </c>
      <c r="BB168" s="97"/>
      <c r="BC168" s="97"/>
      <c r="BD168" s="97"/>
      <c r="BE168" s="97"/>
      <c r="BF168" s="97"/>
      <c r="BG168" s="97"/>
      <c r="BH168" s="97"/>
      <c r="BI168" s="61">
        <f t="shared" si="31"/>
        <v>0</v>
      </c>
      <c r="BJ168" s="62">
        <f t="shared" si="33"/>
        <v>31</v>
      </c>
    </row>
    <row r="169" spans="1:62" ht="16" thickBot="1">
      <c r="A169" s="57">
        <v>3</v>
      </c>
      <c r="B169" s="422" t="s">
        <v>511</v>
      </c>
      <c r="C169" s="421" t="s">
        <v>512</v>
      </c>
      <c r="D169" s="427">
        <v>65</v>
      </c>
      <c r="E169" s="426" t="s">
        <v>123</v>
      </c>
      <c r="F169" s="427">
        <v>2</v>
      </c>
      <c r="G169" s="427"/>
      <c r="H169" s="427"/>
      <c r="I169" s="427"/>
      <c r="J169" s="427"/>
      <c r="K169" s="427"/>
      <c r="L169" s="427"/>
      <c r="M169" s="173">
        <f t="shared" si="34"/>
        <v>4</v>
      </c>
      <c r="N169" s="427"/>
      <c r="O169" s="427"/>
      <c r="P169" s="427"/>
      <c r="Q169" s="427"/>
      <c r="R169" s="427"/>
      <c r="S169" s="427"/>
      <c r="T169" s="427"/>
      <c r="U169" s="173">
        <f t="shared" si="35"/>
        <v>0</v>
      </c>
      <c r="V169" s="484"/>
      <c r="W169" s="484"/>
      <c r="X169" s="484"/>
      <c r="Y169" s="484"/>
      <c r="Z169" s="484"/>
      <c r="AA169" s="484"/>
      <c r="AB169" s="484"/>
      <c r="AC169" s="173">
        <f t="shared" si="36"/>
        <v>0</v>
      </c>
      <c r="AD169" s="512"/>
      <c r="AE169" s="512"/>
      <c r="AF169" s="512"/>
      <c r="AG169" s="512"/>
      <c r="AH169" s="512"/>
      <c r="AI169" s="512"/>
      <c r="AJ169" s="512"/>
      <c r="AK169" s="173">
        <f t="shared" si="37"/>
        <v>0</v>
      </c>
      <c r="AL169" s="512"/>
      <c r="AM169" s="512"/>
      <c r="AN169" s="512"/>
      <c r="AO169" s="512"/>
      <c r="AP169" s="512"/>
      <c r="AQ169" s="512"/>
      <c r="AR169" s="512"/>
      <c r="AS169" s="173">
        <f t="shared" si="38"/>
        <v>0</v>
      </c>
      <c r="AT169" s="97"/>
      <c r="AU169" s="97"/>
      <c r="AV169" s="97"/>
      <c r="AW169" s="97"/>
      <c r="AX169" s="97"/>
      <c r="AY169" s="97"/>
      <c r="AZ169" s="97"/>
      <c r="BA169" s="61">
        <f t="shared" si="30"/>
        <v>0</v>
      </c>
      <c r="BB169" s="97"/>
      <c r="BC169" s="97"/>
      <c r="BD169" s="97"/>
      <c r="BE169" s="97"/>
      <c r="BF169" s="97"/>
      <c r="BG169" s="97"/>
      <c r="BH169" s="97"/>
      <c r="BI169" s="61">
        <f t="shared" si="31"/>
        <v>0</v>
      </c>
      <c r="BJ169" s="62">
        <f t="shared" si="33"/>
        <v>4</v>
      </c>
    </row>
    <row r="170" spans="1:62" ht="16" thickBot="1">
      <c r="A170" s="57">
        <v>3</v>
      </c>
      <c r="B170" s="422" t="s">
        <v>513</v>
      </c>
      <c r="C170" s="421" t="s">
        <v>514</v>
      </c>
      <c r="D170" s="427">
        <v>72</v>
      </c>
      <c r="E170" s="426" t="s">
        <v>123</v>
      </c>
      <c r="F170" s="427">
        <v>4</v>
      </c>
      <c r="G170" s="427"/>
      <c r="H170" s="427"/>
      <c r="I170" s="427"/>
      <c r="J170" s="427"/>
      <c r="K170" s="427"/>
      <c r="L170" s="427"/>
      <c r="M170" s="173">
        <f t="shared" si="34"/>
        <v>8</v>
      </c>
      <c r="N170" s="427">
        <v>2</v>
      </c>
      <c r="O170" s="427"/>
      <c r="P170" s="427"/>
      <c r="Q170" s="427"/>
      <c r="R170" s="427"/>
      <c r="S170" s="427"/>
      <c r="T170" s="427"/>
      <c r="U170" s="173">
        <f t="shared" si="35"/>
        <v>4</v>
      </c>
      <c r="V170" s="484">
        <v>2</v>
      </c>
      <c r="W170" s="484"/>
      <c r="X170" s="484"/>
      <c r="Y170" s="484"/>
      <c r="Z170" s="484"/>
      <c r="AA170" s="484"/>
      <c r="AB170" s="484"/>
      <c r="AC170" s="173">
        <f t="shared" si="36"/>
        <v>4</v>
      </c>
      <c r="AD170" s="512">
        <v>2</v>
      </c>
      <c r="AE170" s="512"/>
      <c r="AF170" s="512"/>
      <c r="AG170" s="512"/>
      <c r="AH170" s="512"/>
      <c r="AI170" s="512"/>
      <c r="AJ170" s="512"/>
      <c r="AK170" s="173">
        <f t="shared" si="37"/>
        <v>4</v>
      </c>
      <c r="AL170" s="512">
        <v>2</v>
      </c>
      <c r="AM170" s="512"/>
      <c r="AN170" s="512"/>
      <c r="AO170" s="512"/>
      <c r="AP170" s="512"/>
      <c r="AQ170" s="512"/>
      <c r="AR170" s="512"/>
      <c r="AS170" s="173">
        <f t="shared" si="38"/>
        <v>4</v>
      </c>
      <c r="AT170" s="97"/>
      <c r="AU170" s="97"/>
      <c r="AV170" s="97"/>
      <c r="AW170" s="97"/>
      <c r="AX170" s="97"/>
      <c r="AY170" s="97"/>
      <c r="AZ170" s="97"/>
      <c r="BA170" s="61">
        <f t="shared" si="30"/>
        <v>0</v>
      </c>
      <c r="BB170" s="97"/>
      <c r="BC170" s="97"/>
      <c r="BD170" s="97"/>
      <c r="BE170" s="97"/>
      <c r="BF170" s="97"/>
      <c r="BG170" s="97"/>
      <c r="BH170" s="97"/>
      <c r="BI170" s="61">
        <f t="shared" si="31"/>
        <v>0</v>
      </c>
      <c r="BJ170" s="62">
        <f t="shared" si="33"/>
        <v>24</v>
      </c>
    </row>
    <row r="171" spans="1:62" ht="16" thickBot="1">
      <c r="A171" s="57">
        <v>3</v>
      </c>
      <c r="B171" s="422" t="s">
        <v>515</v>
      </c>
      <c r="C171" s="421" t="s">
        <v>516</v>
      </c>
      <c r="D171" s="427">
        <v>52</v>
      </c>
      <c r="E171" s="426" t="s">
        <v>123</v>
      </c>
      <c r="F171" s="427">
        <v>2</v>
      </c>
      <c r="G171" s="427"/>
      <c r="H171" s="427"/>
      <c r="I171" s="427"/>
      <c r="J171" s="427"/>
      <c r="K171" s="427"/>
      <c r="L171" s="427"/>
      <c r="M171" s="173">
        <f t="shared" si="34"/>
        <v>4</v>
      </c>
      <c r="N171" s="427"/>
      <c r="O171" s="427"/>
      <c r="P171" s="427"/>
      <c r="Q171" s="427"/>
      <c r="R171" s="427"/>
      <c r="S171" s="427"/>
      <c r="T171" s="427"/>
      <c r="U171" s="173">
        <f t="shared" si="35"/>
        <v>0</v>
      </c>
      <c r="V171" s="484"/>
      <c r="W171" s="484"/>
      <c r="X171" s="484"/>
      <c r="Y171" s="484"/>
      <c r="Z171" s="484"/>
      <c r="AA171" s="484"/>
      <c r="AB171" s="484"/>
      <c r="AC171" s="173">
        <f t="shared" si="36"/>
        <v>0</v>
      </c>
      <c r="AD171" s="512"/>
      <c r="AE171" s="512"/>
      <c r="AF171" s="512"/>
      <c r="AG171" s="512"/>
      <c r="AH171" s="512"/>
      <c r="AI171" s="512"/>
      <c r="AJ171" s="512"/>
      <c r="AK171" s="173">
        <f t="shared" si="37"/>
        <v>0</v>
      </c>
      <c r="AL171" s="512"/>
      <c r="AM171" s="512"/>
      <c r="AN171" s="512"/>
      <c r="AO171" s="512"/>
      <c r="AP171" s="512"/>
      <c r="AQ171" s="512"/>
      <c r="AR171" s="512"/>
      <c r="AS171" s="173">
        <f t="shared" si="38"/>
        <v>0</v>
      </c>
      <c r="AT171" s="97"/>
      <c r="AU171" s="97"/>
      <c r="AV171" s="97"/>
      <c r="AW171" s="97"/>
      <c r="AX171" s="97"/>
      <c r="AY171" s="97"/>
      <c r="AZ171" s="97"/>
      <c r="BA171" s="61">
        <f t="shared" si="30"/>
        <v>0</v>
      </c>
      <c r="BB171" s="97"/>
      <c r="BC171" s="97"/>
      <c r="BD171" s="97"/>
      <c r="BE171" s="97"/>
      <c r="BF171" s="97"/>
      <c r="BG171" s="97"/>
      <c r="BH171" s="97"/>
      <c r="BI171" s="61">
        <f t="shared" si="31"/>
        <v>0</v>
      </c>
      <c r="BJ171" s="62">
        <f t="shared" si="33"/>
        <v>4</v>
      </c>
    </row>
    <row r="172" spans="1:62" ht="16" thickBot="1">
      <c r="A172" s="57">
        <v>3</v>
      </c>
      <c r="B172" s="422" t="s">
        <v>517</v>
      </c>
      <c r="C172" s="421" t="s">
        <v>518</v>
      </c>
      <c r="D172" s="427">
        <v>45</v>
      </c>
      <c r="E172" s="426" t="s">
        <v>123</v>
      </c>
      <c r="F172" s="427">
        <v>2</v>
      </c>
      <c r="G172" s="427"/>
      <c r="H172" s="427"/>
      <c r="I172" s="427"/>
      <c r="J172" s="427"/>
      <c r="K172" s="427"/>
      <c r="L172" s="427"/>
      <c r="M172" s="173">
        <f t="shared" si="34"/>
        <v>4</v>
      </c>
      <c r="N172" s="427"/>
      <c r="O172" s="427"/>
      <c r="P172" s="427"/>
      <c r="Q172" s="427"/>
      <c r="R172" s="427"/>
      <c r="S172" s="427"/>
      <c r="T172" s="427"/>
      <c r="U172" s="173">
        <f t="shared" si="35"/>
        <v>0</v>
      </c>
      <c r="V172" s="484">
        <v>4</v>
      </c>
      <c r="W172" s="484">
        <v>2</v>
      </c>
      <c r="X172" s="484"/>
      <c r="Y172" s="484"/>
      <c r="Z172" s="484"/>
      <c r="AA172" s="484"/>
      <c r="AB172" s="484"/>
      <c r="AC172" s="173">
        <f t="shared" si="36"/>
        <v>18</v>
      </c>
      <c r="AD172" s="512">
        <v>7</v>
      </c>
      <c r="AE172" s="512">
        <v>2</v>
      </c>
      <c r="AF172" s="512"/>
      <c r="AG172" s="512"/>
      <c r="AH172" s="512"/>
      <c r="AI172" s="512">
        <v>1</v>
      </c>
      <c r="AJ172" s="512"/>
      <c r="AK172" s="173">
        <f t="shared" si="37"/>
        <v>29</v>
      </c>
      <c r="AL172" s="512">
        <v>5</v>
      </c>
      <c r="AM172" s="512"/>
      <c r="AN172" s="512"/>
      <c r="AO172" s="512"/>
      <c r="AP172" s="512"/>
      <c r="AQ172" s="512"/>
      <c r="AR172" s="512"/>
      <c r="AS172" s="173">
        <f t="shared" si="38"/>
        <v>10</v>
      </c>
      <c r="AT172" s="97"/>
      <c r="AU172" s="97"/>
      <c r="AV172" s="97"/>
      <c r="AW172" s="97"/>
      <c r="AX172" s="97"/>
      <c r="AY172" s="97"/>
      <c r="AZ172" s="97"/>
      <c r="BA172" s="61">
        <f t="shared" si="30"/>
        <v>0</v>
      </c>
      <c r="BB172" s="97"/>
      <c r="BC172" s="97"/>
      <c r="BD172" s="97"/>
      <c r="BE172" s="97"/>
      <c r="BF172" s="97"/>
      <c r="BG172" s="97"/>
      <c r="BH172" s="97"/>
      <c r="BI172" s="61">
        <f t="shared" si="31"/>
        <v>0</v>
      </c>
      <c r="BJ172" s="62">
        <f t="shared" si="33"/>
        <v>61</v>
      </c>
    </row>
    <row r="173" spans="1:62" ht="16" thickBot="1">
      <c r="A173" s="57">
        <v>3</v>
      </c>
      <c r="B173" s="422" t="s">
        <v>519</v>
      </c>
      <c r="C173" s="421" t="s">
        <v>229</v>
      </c>
      <c r="D173" s="427">
        <v>15</v>
      </c>
      <c r="E173" s="426" t="s">
        <v>123</v>
      </c>
      <c r="F173" s="427">
        <v>3</v>
      </c>
      <c r="G173" s="427"/>
      <c r="H173" s="427"/>
      <c r="I173" s="427"/>
      <c r="J173" s="427">
        <v>1</v>
      </c>
      <c r="K173" s="427"/>
      <c r="L173" s="427"/>
      <c r="M173" s="173">
        <f t="shared" si="34"/>
        <v>11</v>
      </c>
      <c r="N173" s="427">
        <v>3</v>
      </c>
      <c r="O173" s="427"/>
      <c r="P173" s="427"/>
      <c r="Q173" s="427"/>
      <c r="R173" s="427"/>
      <c r="S173" s="427"/>
      <c r="T173" s="427"/>
      <c r="U173" s="173">
        <f t="shared" si="35"/>
        <v>6</v>
      </c>
      <c r="V173" s="484">
        <v>1</v>
      </c>
      <c r="W173" s="484"/>
      <c r="X173" s="484"/>
      <c r="Y173" s="484"/>
      <c r="Z173" s="484"/>
      <c r="AA173" s="484"/>
      <c r="AB173" s="484"/>
      <c r="AC173" s="173">
        <f t="shared" si="36"/>
        <v>2</v>
      </c>
      <c r="AD173" s="512">
        <v>3</v>
      </c>
      <c r="AE173" s="512"/>
      <c r="AF173" s="512">
        <v>1</v>
      </c>
      <c r="AG173" s="512"/>
      <c r="AH173" s="512"/>
      <c r="AI173" s="512"/>
      <c r="AJ173" s="512"/>
      <c r="AK173" s="173">
        <f t="shared" si="37"/>
        <v>9</v>
      </c>
      <c r="AL173" s="512">
        <v>5</v>
      </c>
      <c r="AM173" s="512"/>
      <c r="AN173" s="512"/>
      <c r="AO173" s="512"/>
      <c r="AP173" s="512"/>
      <c r="AQ173" s="512"/>
      <c r="AR173" s="512"/>
      <c r="AS173" s="173">
        <f t="shared" si="38"/>
        <v>10</v>
      </c>
      <c r="AT173" s="97"/>
      <c r="AU173" s="97"/>
      <c r="AV173" s="97"/>
      <c r="AW173" s="97"/>
      <c r="AX173" s="97"/>
      <c r="AY173" s="97"/>
      <c r="AZ173" s="97"/>
      <c r="BA173" s="61">
        <f t="shared" si="30"/>
        <v>0</v>
      </c>
      <c r="BB173" s="97"/>
      <c r="BC173" s="97"/>
      <c r="BD173" s="97"/>
      <c r="BE173" s="97"/>
      <c r="BF173" s="97"/>
      <c r="BG173" s="97"/>
      <c r="BH173" s="97"/>
      <c r="BI173" s="61">
        <f t="shared" si="31"/>
        <v>0</v>
      </c>
      <c r="BJ173" s="62">
        <f t="shared" si="33"/>
        <v>38</v>
      </c>
    </row>
    <row r="174" spans="1:62" ht="16" thickBot="1">
      <c r="A174" s="57">
        <v>3</v>
      </c>
      <c r="B174" s="422" t="s">
        <v>519</v>
      </c>
      <c r="C174" s="421" t="s">
        <v>520</v>
      </c>
      <c r="D174" s="427">
        <v>33</v>
      </c>
      <c r="E174" s="426" t="s">
        <v>123</v>
      </c>
      <c r="F174" s="427">
        <v>3</v>
      </c>
      <c r="G174" s="427"/>
      <c r="H174" s="427"/>
      <c r="I174" s="427"/>
      <c r="J174" s="427"/>
      <c r="K174" s="427"/>
      <c r="L174" s="427"/>
      <c r="M174" s="173">
        <f t="shared" si="34"/>
        <v>6</v>
      </c>
      <c r="N174" s="427">
        <v>2</v>
      </c>
      <c r="O174" s="427"/>
      <c r="P174" s="427"/>
      <c r="Q174" s="427"/>
      <c r="R174" s="427"/>
      <c r="S174" s="427"/>
      <c r="T174" s="427"/>
      <c r="U174" s="173">
        <f t="shared" si="35"/>
        <v>4</v>
      </c>
      <c r="V174" s="484">
        <v>2</v>
      </c>
      <c r="W174" s="484"/>
      <c r="X174" s="484"/>
      <c r="Y174" s="484"/>
      <c r="Z174" s="484"/>
      <c r="AA174" s="484"/>
      <c r="AB174" s="484"/>
      <c r="AC174" s="173">
        <f t="shared" si="36"/>
        <v>4</v>
      </c>
      <c r="AD174" s="512">
        <v>3</v>
      </c>
      <c r="AE174" s="512"/>
      <c r="AF174" s="512">
        <v>1</v>
      </c>
      <c r="AG174" s="512"/>
      <c r="AH174" s="512"/>
      <c r="AI174" s="512"/>
      <c r="AJ174" s="512"/>
      <c r="AK174" s="173">
        <f t="shared" si="37"/>
        <v>9</v>
      </c>
      <c r="AL174" s="512">
        <v>1</v>
      </c>
      <c r="AM174" s="512"/>
      <c r="AN174" s="512">
        <v>1</v>
      </c>
      <c r="AO174" s="512">
        <v>1</v>
      </c>
      <c r="AP174" s="512"/>
      <c r="AQ174" s="512"/>
      <c r="AR174" s="512"/>
      <c r="AS174" s="173">
        <f t="shared" si="38"/>
        <v>10</v>
      </c>
      <c r="AT174" s="97"/>
      <c r="AU174" s="97"/>
      <c r="AV174" s="97"/>
      <c r="AW174" s="97"/>
      <c r="AX174" s="97"/>
      <c r="AY174" s="97"/>
      <c r="AZ174" s="97"/>
      <c r="BA174" s="61">
        <f t="shared" si="30"/>
        <v>0</v>
      </c>
      <c r="BB174" s="97"/>
      <c r="BC174" s="97"/>
      <c r="BD174" s="97"/>
      <c r="BE174" s="97"/>
      <c r="BF174" s="97"/>
      <c r="BG174" s="97"/>
      <c r="BH174" s="97"/>
      <c r="BI174" s="61">
        <f t="shared" si="31"/>
        <v>0</v>
      </c>
      <c r="BJ174" s="62">
        <f t="shared" si="33"/>
        <v>33</v>
      </c>
    </row>
    <row r="175" spans="1:62" ht="16" thickBot="1">
      <c r="A175" s="57">
        <v>3</v>
      </c>
      <c r="B175" s="422" t="s">
        <v>521</v>
      </c>
      <c r="C175" s="421" t="s">
        <v>522</v>
      </c>
      <c r="D175" s="427">
        <v>98</v>
      </c>
      <c r="E175" s="426" t="s">
        <v>123</v>
      </c>
      <c r="F175" s="427">
        <v>2</v>
      </c>
      <c r="G175" s="427">
        <v>2</v>
      </c>
      <c r="H175" s="427"/>
      <c r="I175" s="427"/>
      <c r="J175" s="427"/>
      <c r="K175" s="427"/>
      <c r="L175" s="427"/>
      <c r="M175" s="173">
        <f t="shared" si="34"/>
        <v>14</v>
      </c>
      <c r="N175" s="427">
        <v>1</v>
      </c>
      <c r="O175" s="427"/>
      <c r="P175" s="427"/>
      <c r="Q175" s="427"/>
      <c r="R175" s="427"/>
      <c r="S175" s="427"/>
      <c r="T175" s="427"/>
      <c r="U175" s="173">
        <f t="shared" si="35"/>
        <v>2</v>
      </c>
      <c r="V175" s="484"/>
      <c r="W175" s="484"/>
      <c r="X175" s="484"/>
      <c r="Y175" s="484"/>
      <c r="Z175" s="484"/>
      <c r="AA175" s="484"/>
      <c r="AB175" s="484"/>
      <c r="AC175" s="173">
        <f t="shared" si="36"/>
        <v>0</v>
      </c>
      <c r="AD175" s="512"/>
      <c r="AE175" s="512"/>
      <c r="AF175" s="512"/>
      <c r="AG175" s="512"/>
      <c r="AH175" s="512"/>
      <c r="AI175" s="512"/>
      <c r="AJ175" s="512"/>
      <c r="AK175" s="173">
        <f t="shared" si="37"/>
        <v>0</v>
      </c>
      <c r="AL175" s="512">
        <v>5</v>
      </c>
      <c r="AM175" s="512"/>
      <c r="AN175" s="512"/>
      <c r="AO175" s="512"/>
      <c r="AP175" s="512"/>
      <c r="AQ175" s="512"/>
      <c r="AR175" s="512"/>
      <c r="AS175" s="173">
        <f t="shared" si="38"/>
        <v>10</v>
      </c>
      <c r="AT175" s="97"/>
      <c r="AU175" s="97"/>
      <c r="AV175" s="97"/>
      <c r="AW175" s="97"/>
      <c r="AX175" s="97"/>
      <c r="AY175" s="97"/>
      <c r="AZ175" s="97"/>
      <c r="BA175" s="61">
        <f t="shared" si="30"/>
        <v>0</v>
      </c>
      <c r="BB175" s="97"/>
      <c r="BC175" s="97"/>
      <c r="BD175" s="97"/>
      <c r="BE175" s="97"/>
      <c r="BF175" s="97"/>
      <c r="BG175" s="97"/>
      <c r="BH175" s="97"/>
      <c r="BI175" s="61">
        <f t="shared" si="31"/>
        <v>0</v>
      </c>
      <c r="BJ175" s="62">
        <f t="shared" si="33"/>
        <v>26</v>
      </c>
    </row>
    <row r="176" spans="1:62" ht="16" thickBot="1">
      <c r="A176" s="57">
        <v>3</v>
      </c>
      <c r="B176" s="422" t="s">
        <v>523</v>
      </c>
      <c r="C176" s="421" t="s">
        <v>398</v>
      </c>
      <c r="D176" s="427">
        <v>56</v>
      </c>
      <c r="E176" s="426" t="s">
        <v>123</v>
      </c>
      <c r="F176" s="427">
        <v>1</v>
      </c>
      <c r="G176" s="427"/>
      <c r="H176" s="427"/>
      <c r="I176" s="427"/>
      <c r="J176" s="427"/>
      <c r="K176" s="427"/>
      <c r="L176" s="427"/>
      <c r="M176" s="173">
        <f t="shared" si="34"/>
        <v>2</v>
      </c>
      <c r="N176" s="427">
        <v>1</v>
      </c>
      <c r="O176" s="427"/>
      <c r="P176" s="427"/>
      <c r="Q176" s="427"/>
      <c r="R176" s="427"/>
      <c r="S176" s="427"/>
      <c r="T176" s="427"/>
      <c r="U176" s="173">
        <f t="shared" si="35"/>
        <v>2</v>
      </c>
      <c r="V176" s="484">
        <v>4</v>
      </c>
      <c r="W176" s="484"/>
      <c r="X176" s="484"/>
      <c r="Y176" s="484"/>
      <c r="Z176" s="484"/>
      <c r="AA176" s="484"/>
      <c r="AB176" s="484"/>
      <c r="AC176" s="173">
        <f t="shared" si="36"/>
        <v>8</v>
      </c>
      <c r="AD176" s="512">
        <v>2</v>
      </c>
      <c r="AE176" s="512"/>
      <c r="AF176" s="512"/>
      <c r="AG176" s="512"/>
      <c r="AH176" s="512"/>
      <c r="AI176" s="512"/>
      <c r="AJ176" s="512"/>
      <c r="AK176" s="173">
        <f t="shared" si="37"/>
        <v>4</v>
      </c>
      <c r="AL176" s="512"/>
      <c r="AM176" s="512"/>
      <c r="AN176" s="512"/>
      <c r="AO176" s="512"/>
      <c r="AP176" s="512"/>
      <c r="AQ176" s="512"/>
      <c r="AR176" s="512"/>
      <c r="AS176" s="173">
        <f t="shared" si="38"/>
        <v>0</v>
      </c>
      <c r="AT176" s="97"/>
      <c r="AU176" s="97"/>
      <c r="AV176" s="97"/>
      <c r="AW176" s="97"/>
      <c r="AX176" s="97"/>
      <c r="AY176" s="97"/>
      <c r="AZ176" s="97"/>
      <c r="BA176" s="61">
        <f t="shared" si="30"/>
        <v>0</v>
      </c>
      <c r="BB176" s="97"/>
      <c r="BC176" s="97"/>
      <c r="BD176" s="97"/>
      <c r="BE176" s="97"/>
      <c r="BF176" s="97"/>
      <c r="BG176" s="97"/>
      <c r="BH176" s="97"/>
      <c r="BI176" s="61">
        <f t="shared" si="31"/>
        <v>0</v>
      </c>
      <c r="BJ176" s="62">
        <f t="shared" si="33"/>
        <v>16</v>
      </c>
    </row>
    <row r="177" spans="1:62" ht="16" thickBot="1">
      <c r="A177" s="57">
        <v>3</v>
      </c>
      <c r="B177" s="422" t="s">
        <v>524</v>
      </c>
      <c r="C177" s="421" t="s">
        <v>178</v>
      </c>
      <c r="D177" s="427">
        <v>25</v>
      </c>
      <c r="E177" s="426" t="s">
        <v>123</v>
      </c>
      <c r="F177" s="427"/>
      <c r="G177" s="427"/>
      <c r="H177" s="427"/>
      <c r="I177" s="427"/>
      <c r="J177" s="427">
        <v>2</v>
      </c>
      <c r="K177" s="427"/>
      <c r="L177" s="427"/>
      <c r="M177" s="173">
        <f t="shared" si="34"/>
        <v>10</v>
      </c>
      <c r="N177" s="427">
        <v>3</v>
      </c>
      <c r="O177" s="427"/>
      <c r="P177" s="427"/>
      <c r="Q177" s="427"/>
      <c r="R177" s="427">
        <v>1</v>
      </c>
      <c r="S177" s="427"/>
      <c r="T177" s="427"/>
      <c r="U177" s="173">
        <f t="shared" si="35"/>
        <v>11</v>
      </c>
      <c r="V177" s="484">
        <v>1</v>
      </c>
      <c r="W177" s="484"/>
      <c r="X177" s="484"/>
      <c r="Y177" s="484"/>
      <c r="Z177" s="484"/>
      <c r="AA177" s="484"/>
      <c r="AB177" s="484"/>
      <c r="AC177" s="173">
        <f t="shared" si="36"/>
        <v>2</v>
      </c>
      <c r="AD177" s="512"/>
      <c r="AE177" s="512"/>
      <c r="AF177" s="512"/>
      <c r="AG177" s="512"/>
      <c r="AH177" s="512"/>
      <c r="AI177" s="512"/>
      <c r="AJ177" s="512"/>
      <c r="AK177" s="173">
        <f t="shared" si="37"/>
        <v>0</v>
      </c>
      <c r="AL177" s="512"/>
      <c r="AM177" s="512"/>
      <c r="AN177" s="512"/>
      <c r="AO177" s="512"/>
      <c r="AP177" s="512"/>
      <c r="AQ177" s="512"/>
      <c r="AR177" s="512"/>
      <c r="AS177" s="173">
        <f t="shared" si="38"/>
        <v>0</v>
      </c>
      <c r="AT177" s="97"/>
      <c r="AU177" s="97"/>
      <c r="AV177" s="97"/>
      <c r="AW177" s="97"/>
      <c r="AX177" s="97"/>
      <c r="AY177" s="97"/>
      <c r="AZ177" s="97"/>
      <c r="BA177" s="61">
        <f t="shared" si="30"/>
        <v>0</v>
      </c>
      <c r="BB177" s="97"/>
      <c r="BC177" s="97"/>
      <c r="BD177" s="97"/>
      <c r="BE177" s="97"/>
      <c r="BF177" s="97"/>
      <c r="BG177" s="97"/>
      <c r="BH177" s="97"/>
      <c r="BI177" s="61">
        <f t="shared" si="31"/>
        <v>0</v>
      </c>
      <c r="BJ177" s="62">
        <f t="shared" si="33"/>
        <v>23</v>
      </c>
    </row>
    <row r="178" spans="1:62" ht="16" thickBot="1">
      <c r="A178" s="57">
        <v>3</v>
      </c>
      <c r="B178" s="422" t="s">
        <v>525</v>
      </c>
      <c r="C178" s="421" t="s">
        <v>526</v>
      </c>
      <c r="D178" s="427">
        <v>60</v>
      </c>
      <c r="E178" s="426" t="s">
        <v>123</v>
      </c>
      <c r="F178" s="427">
        <v>3</v>
      </c>
      <c r="G178" s="427">
        <v>1</v>
      </c>
      <c r="H178" s="427"/>
      <c r="I178" s="427"/>
      <c r="J178" s="427"/>
      <c r="K178" s="427"/>
      <c r="L178" s="427"/>
      <c r="M178" s="173">
        <f t="shared" si="34"/>
        <v>11</v>
      </c>
      <c r="N178" s="427">
        <v>2</v>
      </c>
      <c r="O178" s="427"/>
      <c r="P178" s="427"/>
      <c r="Q178" s="427"/>
      <c r="R178" s="427"/>
      <c r="S178" s="427"/>
      <c r="T178" s="427"/>
      <c r="U178" s="173">
        <f t="shared" si="35"/>
        <v>4</v>
      </c>
      <c r="V178" s="484">
        <v>2</v>
      </c>
      <c r="W178" s="484"/>
      <c r="X178" s="484"/>
      <c r="Y178" s="484"/>
      <c r="Z178" s="484"/>
      <c r="AA178" s="484"/>
      <c r="AB178" s="484"/>
      <c r="AC178" s="173">
        <f t="shared" si="36"/>
        <v>4</v>
      </c>
      <c r="AD178" s="512">
        <v>1</v>
      </c>
      <c r="AE178" s="512"/>
      <c r="AF178" s="512"/>
      <c r="AG178" s="512"/>
      <c r="AH178" s="512"/>
      <c r="AI178" s="512"/>
      <c r="AJ178" s="512"/>
      <c r="AK178" s="173">
        <f t="shared" si="37"/>
        <v>2</v>
      </c>
      <c r="AL178" s="512">
        <v>3</v>
      </c>
      <c r="AM178" s="512">
        <v>1</v>
      </c>
      <c r="AN178" s="512"/>
      <c r="AO178" s="512"/>
      <c r="AP178" s="512"/>
      <c r="AQ178" s="512"/>
      <c r="AR178" s="512"/>
      <c r="AS178" s="173">
        <f t="shared" si="38"/>
        <v>11</v>
      </c>
      <c r="AT178" s="97"/>
      <c r="AU178" s="97"/>
      <c r="AV178" s="97"/>
      <c r="AW178" s="97"/>
      <c r="AX178" s="97"/>
      <c r="AY178" s="97"/>
      <c r="AZ178" s="97"/>
      <c r="BA178" s="61">
        <f t="shared" si="30"/>
        <v>0</v>
      </c>
      <c r="BB178" s="97"/>
      <c r="BC178" s="97"/>
      <c r="BD178" s="97"/>
      <c r="BE178" s="97"/>
      <c r="BF178" s="97"/>
      <c r="BG178" s="97"/>
      <c r="BH178" s="97"/>
      <c r="BI178" s="61">
        <f t="shared" si="31"/>
        <v>0</v>
      </c>
      <c r="BJ178" s="62">
        <f t="shared" si="33"/>
        <v>32</v>
      </c>
    </row>
    <row r="179" spans="1:62" ht="16" thickBot="1">
      <c r="A179" s="57">
        <v>3</v>
      </c>
      <c r="B179" s="422" t="s">
        <v>527</v>
      </c>
      <c r="C179" s="421" t="s">
        <v>528</v>
      </c>
      <c r="D179" s="427">
        <v>21</v>
      </c>
      <c r="E179" s="426" t="s">
        <v>123</v>
      </c>
      <c r="F179" s="427">
        <v>1</v>
      </c>
      <c r="G179" s="427"/>
      <c r="H179" s="427"/>
      <c r="I179" s="427"/>
      <c r="J179" s="427"/>
      <c r="K179" s="427"/>
      <c r="L179" s="427"/>
      <c r="M179" s="173">
        <f t="shared" si="34"/>
        <v>2</v>
      </c>
      <c r="N179" s="427">
        <v>4</v>
      </c>
      <c r="O179" s="427"/>
      <c r="P179" s="427">
        <v>2</v>
      </c>
      <c r="Q179" s="427"/>
      <c r="R179" s="427">
        <v>1</v>
      </c>
      <c r="S179" s="427"/>
      <c r="T179" s="427"/>
      <c r="U179" s="173">
        <f t="shared" si="35"/>
        <v>19</v>
      </c>
      <c r="V179" s="484">
        <v>1</v>
      </c>
      <c r="W179" s="484"/>
      <c r="X179" s="484">
        <v>1</v>
      </c>
      <c r="Y179" s="484"/>
      <c r="Z179" s="484"/>
      <c r="AA179" s="484"/>
      <c r="AB179" s="484"/>
      <c r="AC179" s="173">
        <f t="shared" si="36"/>
        <v>5</v>
      </c>
      <c r="AD179" s="512">
        <v>5</v>
      </c>
      <c r="AE179" s="512"/>
      <c r="AF179" s="512"/>
      <c r="AG179" s="512"/>
      <c r="AH179" s="512"/>
      <c r="AI179" s="512"/>
      <c r="AJ179" s="512"/>
      <c r="AK179" s="173">
        <f t="shared" si="37"/>
        <v>10</v>
      </c>
      <c r="AL179" s="512">
        <v>5</v>
      </c>
      <c r="AM179" s="512"/>
      <c r="AN179" s="512">
        <v>1</v>
      </c>
      <c r="AO179" s="512"/>
      <c r="AP179" s="512"/>
      <c r="AQ179" s="512"/>
      <c r="AR179" s="512"/>
      <c r="AS179" s="173">
        <f t="shared" si="38"/>
        <v>13</v>
      </c>
      <c r="AT179" s="97"/>
      <c r="AU179" s="97"/>
      <c r="AV179" s="97"/>
      <c r="AW179" s="97"/>
      <c r="AX179" s="97"/>
      <c r="AY179" s="97"/>
      <c r="AZ179" s="97"/>
      <c r="BA179" s="61">
        <f t="shared" si="30"/>
        <v>0</v>
      </c>
      <c r="BB179" s="97"/>
      <c r="BC179" s="97"/>
      <c r="BD179" s="97"/>
      <c r="BE179" s="97"/>
      <c r="BF179" s="97"/>
      <c r="BG179" s="97"/>
      <c r="BH179" s="97"/>
      <c r="BI179" s="61">
        <f t="shared" si="31"/>
        <v>0</v>
      </c>
      <c r="BJ179" s="62">
        <f t="shared" si="33"/>
        <v>49</v>
      </c>
    </row>
    <row r="180" spans="1:62" ht="16" thickBot="1">
      <c r="A180" s="57">
        <v>3</v>
      </c>
      <c r="B180" s="422" t="s">
        <v>529</v>
      </c>
      <c r="C180" s="421" t="s">
        <v>530</v>
      </c>
      <c r="D180" s="427">
        <v>42</v>
      </c>
      <c r="E180" s="426" t="s">
        <v>123</v>
      </c>
      <c r="F180" s="427">
        <v>1</v>
      </c>
      <c r="G180" s="427"/>
      <c r="H180" s="427"/>
      <c r="I180" s="427"/>
      <c r="J180" s="427"/>
      <c r="K180" s="427"/>
      <c r="L180" s="427"/>
      <c r="M180" s="173">
        <f t="shared" si="34"/>
        <v>2</v>
      </c>
      <c r="N180" s="427">
        <v>1</v>
      </c>
      <c r="O180" s="427"/>
      <c r="P180" s="427"/>
      <c r="Q180" s="427"/>
      <c r="R180" s="427">
        <v>2</v>
      </c>
      <c r="S180" s="427"/>
      <c r="T180" s="427"/>
      <c r="U180" s="173">
        <f t="shared" si="35"/>
        <v>12</v>
      </c>
      <c r="V180" s="484">
        <v>1</v>
      </c>
      <c r="W180" s="484"/>
      <c r="X180" s="484"/>
      <c r="Y180" s="484"/>
      <c r="Z180" s="484"/>
      <c r="AA180" s="484"/>
      <c r="AB180" s="484"/>
      <c r="AC180" s="173">
        <f t="shared" si="36"/>
        <v>2</v>
      </c>
      <c r="AD180" s="512">
        <v>3</v>
      </c>
      <c r="AE180" s="512"/>
      <c r="AF180" s="512"/>
      <c r="AG180" s="512"/>
      <c r="AH180" s="512"/>
      <c r="AI180" s="512"/>
      <c r="AJ180" s="512"/>
      <c r="AK180" s="173">
        <f t="shared" si="37"/>
        <v>6</v>
      </c>
      <c r="AL180" s="512">
        <v>3</v>
      </c>
      <c r="AM180" s="512"/>
      <c r="AN180" s="512"/>
      <c r="AO180" s="512"/>
      <c r="AP180" s="512"/>
      <c r="AQ180" s="512"/>
      <c r="AR180" s="512"/>
      <c r="AS180" s="173">
        <f t="shared" si="38"/>
        <v>6</v>
      </c>
      <c r="AT180" s="97"/>
      <c r="AU180" s="97"/>
      <c r="AV180" s="97"/>
      <c r="AW180" s="97"/>
      <c r="AX180" s="97"/>
      <c r="AY180" s="97"/>
      <c r="AZ180" s="97"/>
      <c r="BA180" s="61">
        <f t="shared" si="30"/>
        <v>0</v>
      </c>
      <c r="BB180" s="97"/>
      <c r="BC180" s="97"/>
      <c r="BD180" s="97"/>
      <c r="BE180" s="97"/>
      <c r="BF180" s="97"/>
      <c r="BG180" s="97"/>
      <c r="BH180" s="97"/>
      <c r="BI180" s="61">
        <f t="shared" si="31"/>
        <v>0</v>
      </c>
      <c r="BJ180" s="62">
        <f t="shared" si="33"/>
        <v>28</v>
      </c>
    </row>
    <row r="181" spans="1:62" ht="16" thickBot="1">
      <c r="A181" s="57">
        <v>3</v>
      </c>
      <c r="B181" s="422" t="s">
        <v>531</v>
      </c>
      <c r="C181" s="421" t="s">
        <v>532</v>
      </c>
      <c r="D181" s="427">
        <v>32</v>
      </c>
      <c r="E181" s="426" t="s">
        <v>123</v>
      </c>
      <c r="F181" s="427">
        <v>2</v>
      </c>
      <c r="G181" s="427"/>
      <c r="H181" s="427"/>
      <c r="I181" s="427"/>
      <c r="J181" s="427"/>
      <c r="K181" s="427"/>
      <c r="L181" s="427"/>
      <c r="M181" s="173">
        <f t="shared" si="34"/>
        <v>4</v>
      </c>
      <c r="N181" s="427">
        <v>3</v>
      </c>
      <c r="O181" s="427"/>
      <c r="P181" s="427"/>
      <c r="Q181" s="427">
        <v>1</v>
      </c>
      <c r="R181" s="427">
        <v>1</v>
      </c>
      <c r="S181" s="427"/>
      <c r="T181" s="427"/>
      <c r="U181" s="173">
        <f t="shared" si="35"/>
        <v>16</v>
      </c>
      <c r="V181" s="484"/>
      <c r="W181" s="484"/>
      <c r="X181" s="484"/>
      <c r="Y181" s="484"/>
      <c r="Z181" s="484"/>
      <c r="AA181" s="484"/>
      <c r="AB181" s="484"/>
      <c r="AC181" s="173">
        <f t="shared" si="36"/>
        <v>0</v>
      </c>
      <c r="AD181" s="512">
        <v>5</v>
      </c>
      <c r="AE181" s="512"/>
      <c r="AF181" s="512"/>
      <c r="AG181" s="512"/>
      <c r="AH181" s="512"/>
      <c r="AI181" s="512"/>
      <c r="AJ181" s="512"/>
      <c r="AK181" s="173">
        <f t="shared" si="37"/>
        <v>10</v>
      </c>
      <c r="AL181" s="512">
        <v>4</v>
      </c>
      <c r="AM181" s="512"/>
      <c r="AN181" s="512"/>
      <c r="AO181" s="512"/>
      <c r="AP181" s="512"/>
      <c r="AQ181" s="512"/>
      <c r="AR181" s="512"/>
      <c r="AS181" s="173">
        <f t="shared" si="38"/>
        <v>8</v>
      </c>
      <c r="AT181" s="97"/>
      <c r="AU181" s="97"/>
      <c r="AV181" s="97"/>
      <c r="AW181" s="97"/>
      <c r="AX181" s="97"/>
      <c r="AY181" s="97"/>
      <c r="AZ181" s="97"/>
      <c r="BA181" s="61">
        <f t="shared" si="30"/>
        <v>0</v>
      </c>
      <c r="BB181" s="97"/>
      <c r="BC181" s="97"/>
      <c r="BD181" s="97"/>
      <c r="BE181" s="97"/>
      <c r="BF181" s="97"/>
      <c r="BG181" s="97"/>
      <c r="BH181" s="97"/>
      <c r="BI181" s="61">
        <f t="shared" si="31"/>
        <v>0</v>
      </c>
      <c r="BJ181" s="62">
        <f t="shared" si="33"/>
        <v>38</v>
      </c>
    </row>
    <row r="182" spans="1:62" ht="16" thickBot="1">
      <c r="A182" s="57">
        <v>3</v>
      </c>
      <c r="B182" s="422" t="s">
        <v>533</v>
      </c>
      <c r="C182" s="421" t="s">
        <v>367</v>
      </c>
      <c r="D182" s="427">
        <v>24</v>
      </c>
      <c r="E182" s="426" t="s">
        <v>123</v>
      </c>
      <c r="F182" s="427">
        <v>1</v>
      </c>
      <c r="G182" s="427"/>
      <c r="H182" s="427"/>
      <c r="I182" s="427"/>
      <c r="J182" s="427"/>
      <c r="K182" s="427"/>
      <c r="L182" s="427"/>
      <c r="M182" s="173">
        <f t="shared" si="34"/>
        <v>2</v>
      </c>
      <c r="N182" s="427">
        <v>1</v>
      </c>
      <c r="O182" s="427"/>
      <c r="P182" s="427"/>
      <c r="Q182" s="427"/>
      <c r="R182" s="427"/>
      <c r="S182" s="427"/>
      <c r="T182" s="427"/>
      <c r="U182" s="173">
        <f t="shared" si="35"/>
        <v>2</v>
      </c>
      <c r="V182" s="484"/>
      <c r="W182" s="484"/>
      <c r="X182" s="484"/>
      <c r="Y182" s="484"/>
      <c r="Z182" s="484"/>
      <c r="AA182" s="484"/>
      <c r="AB182" s="484"/>
      <c r="AC182" s="173">
        <f t="shared" si="36"/>
        <v>0</v>
      </c>
      <c r="AD182" s="512">
        <v>2</v>
      </c>
      <c r="AE182" s="512"/>
      <c r="AF182" s="512"/>
      <c r="AG182" s="512"/>
      <c r="AH182" s="512"/>
      <c r="AI182" s="512"/>
      <c r="AJ182" s="512"/>
      <c r="AK182" s="173">
        <f t="shared" si="37"/>
        <v>4</v>
      </c>
      <c r="AL182" s="512"/>
      <c r="AM182" s="512"/>
      <c r="AN182" s="512"/>
      <c r="AO182" s="512"/>
      <c r="AP182" s="512"/>
      <c r="AQ182" s="512"/>
      <c r="AR182" s="512"/>
      <c r="AS182" s="173">
        <f t="shared" si="38"/>
        <v>0</v>
      </c>
      <c r="AT182" s="97"/>
      <c r="AU182" s="97"/>
      <c r="AV182" s="97"/>
      <c r="AW182" s="97"/>
      <c r="AX182" s="97"/>
      <c r="AY182" s="97"/>
      <c r="AZ182" s="97"/>
      <c r="BA182" s="61">
        <f t="shared" si="30"/>
        <v>0</v>
      </c>
      <c r="BB182" s="97"/>
      <c r="BC182" s="97"/>
      <c r="BD182" s="97"/>
      <c r="BE182" s="97"/>
      <c r="BF182" s="97"/>
      <c r="BG182" s="97"/>
      <c r="BH182" s="97"/>
      <c r="BI182" s="61">
        <f t="shared" si="31"/>
        <v>0</v>
      </c>
      <c r="BJ182" s="62">
        <f t="shared" si="33"/>
        <v>8</v>
      </c>
    </row>
    <row r="183" spans="1:62" ht="16" thickBot="1">
      <c r="A183" s="57">
        <v>3</v>
      </c>
      <c r="B183" s="422" t="s">
        <v>691</v>
      </c>
      <c r="C183" s="421" t="s">
        <v>585</v>
      </c>
      <c r="D183" s="427">
        <v>30</v>
      </c>
      <c r="E183" s="426" t="s">
        <v>123</v>
      </c>
      <c r="F183" s="427"/>
      <c r="G183" s="427"/>
      <c r="H183" s="427"/>
      <c r="I183" s="427"/>
      <c r="J183" s="427"/>
      <c r="K183" s="427"/>
      <c r="L183" s="427"/>
      <c r="M183" s="173">
        <f t="shared" si="34"/>
        <v>0</v>
      </c>
      <c r="N183" s="427"/>
      <c r="O183" s="427"/>
      <c r="P183" s="427"/>
      <c r="Q183" s="427">
        <v>1</v>
      </c>
      <c r="R183" s="427"/>
      <c r="S183" s="427"/>
      <c r="T183" s="427"/>
      <c r="U183" s="173">
        <f t="shared" si="35"/>
        <v>5</v>
      </c>
      <c r="V183" s="484"/>
      <c r="W183" s="484"/>
      <c r="X183" s="484"/>
      <c r="Y183" s="484"/>
      <c r="Z183" s="484"/>
      <c r="AA183" s="484"/>
      <c r="AB183" s="484"/>
      <c r="AC183" s="173">
        <f t="shared" si="36"/>
        <v>0</v>
      </c>
      <c r="AD183" s="512">
        <v>1</v>
      </c>
      <c r="AE183" s="512"/>
      <c r="AF183" s="512"/>
      <c r="AG183" s="512"/>
      <c r="AH183" s="512"/>
      <c r="AI183" s="512"/>
      <c r="AJ183" s="512"/>
      <c r="AK183" s="173">
        <f t="shared" si="37"/>
        <v>2</v>
      </c>
      <c r="AL183" s="512"/>
      <c r="AM183" s="512"/>
      <c r="AN183" s="512"/>
      <c r="AO183" s="512"/>
      <c r="AP183" s="512"/>
      <c r="AQ183" s="512"/>
      <c r="AR183" s="512"/>
      <c r="AS183" s="173">
        <f t="shared" si="38"/>
        <v>0</v>
      </c>
      <c r="AT183" s="97"/>
      <c r="AU183" s="97"/>
      <c r="AV183" s="97"/>
      <c r="AW183" s="97"/>
      <c r="AX183" s="97"/>
      <c r="AY183" s="97"/>
      <c r="AZ183" s="97"/>
      <c r="BA183" s="61">
        <f t="shared" si="30"/>
        <v>0</v>
      </c>
      <c r="BB183" s="97"/>
      <c r="BC183" s="97"/>
      <c r="BD183" s="97"/>
      <c r="BE183" s="97"/>
      <c r="BF183" s="97"/>
      <c r="BG183" s="97"/>
      <c r="BH183" s="97"/>
      <c r="BI183" s="61">
        <f t="shared" si="31"/>
        <v>0</v>
      </c>
      <c r="BJ183" s="62">
        <f t="shared" si="33"/>
        <v>7</v>
      </c>
    </row>
    <row r="184" spans="1:62" ht="16" thickBot="1">
      <c r="A184" s="57">
        <v>3</v>
      </c>
      <c r="B184" s="422" t="s">
        <v>536</v>
      </c>
      <c r="C184" s="421" t="s">
        <v>219</v>
      </c>
      <c r="D184" s="427">
        <v>11</v>
      </c>
      <c r="E184" s="426" t="s">
        <v>123</v>
      </c>
      <c r="F184" s="427"/>
      <c r="G184" s="427"/>
      <c r="H184" s="427"/>
      <c r="I184" s="427"/>
      <c r="J184" s="427"/>
      <c r="K184" s="427"/>
      <c r="L184" s="427"/>
      <c r="M184" s="173">
        <f t="shared" si="34"/>
        <v>0</v>
      </c>
      <c r="N184" s="427">
        <v>1</v>
      </c>
      <c r="O184" s="427"/>
      <c r="P184" s="427"/>
      <c r="Q184" s="427"/>
      <c r="R184" s="427"/>
      <c r="S184" s="427"/>
      <c r="T184" s="427"/>
      <c r="U184" s="173">
        <f t="shared" si="35"/>
        <v>2</v>
      </c>
      <c r="V184" s="484"/>
      <c r="W184" s="484"/>
      <c r="X184" s="484"/>
      <c r="Y184" s="484"/>
      <c r="Z184" s="484"/>
      <c r="AA184" s="484"/>
      <c r="AB184" s="484"/>
      <c r="AC184" s="173">
        <f t="shared" si="36"/>
        <v>0</v>
      </c>
      <c r="AD184" s="512"/>
      <c r="AE184" s="512"/>
      <c r="AF184" s="512"/>
      <c r="AG184" s="512"/>
      <c r="AH184" s="512"/>
      <c r="AI184" s="512"/>
      <c r="AJ184" s="512"/>
      <c r="AK184" s="173">
        <f t="shared" si="37"/>
        <v>0</v>
      </c>
      <c r="AL184" s="512"/>
      <c r="AM184" s="512"/>
      <c r="AN184" s="512"/>
      <c r="AO184" s="512"/>
      <c r="AP184" s="512"/>
      <c r="AQ184" s="512"/>
      <c r="AR184" s="512"/>
      <c r="AS184" s="173">
        <f t="shared" si="38"/>
        <v>0</v>
      </c>
      <c r="AT184" s="97"/>
      <c r="AU184" s="97"/>
      <c r="AV184" s="97"/>
      <c r="AW184" s="97"/>
      <c r="AX184" s="97"/>
      <c r="AY184" s="97"/>
      <c r="AZ184" s="97"/>
      <c r="BA184" s="61">
        <f t="shared" si="30"/>
        <v>0</v>
      </c>
      <c r="BB184" s="97"/>
      <c r="BC184" s="97"/>
      <c r="BD184" s="97"/>
      <c r="BE184" s="97"/>
      <c r="BF184" s="97"/>
      <c r="BG184" s="97"/>
      <c r="BH184" s="97"/>
      <c r="BI184" s="61">
        <f t="shared" si="31"/>
        <v>0</v>
      </c>
      <c r="BJ184" s="62">
        <f t="shared" si="33"/>
        <v>2</v>
      </c>
    </row>
    <row r="185" spans="1:62" ht="16" thickBot="1">
      <c r="A185" s="57">
        <v>3</v>
      </c>
      <c r="B185" s="423" t="s">
        <v>692</v>
      </c>
      <c r="C185" s="421" t="s">
        <v>308</v>
      </c>
      <c r="D185" s="427">
        <v>34</v>
      </c>
      <c r="E185" s="426" t="s">
        <v>123</v>
      </c>
      <c r="F185" s="427"/>
      <c r="G185" s="427"/>
      <c r="H185" s="427"/>
      <c r="I185" s="427"/>
      <c r="J185" s="427"/>
      <c r="K185" s="427"/>
      <c r="L185" s="427"/>
      <c r="M185" s="173">
        <f t="shared" si="34"/>
        <v>0</v>
      </c>
      <c r="N185" s="427"/>
      <c r="O185" s="427">
        <v>1</v>
      </c>
      <c r="P185" s="427"/>
      <c r="Q185" s="427"/>
      <c r="R185" s="427"/>
      <c r="S185" s="427"/>
      <c r="T185" s="427"/>
      <c r="U185" s="173">
        <f t="shared" si="35"/>
        <v>5</v>
      </c>
      <c r="V185" s="484"/>
      <c r="W185" s="484"/>
      <c r="X185" s="484"/>
      <c r="Y185" s="484"/>
      <c r="Z185" s="484"/>
      <c r="AA185" s="484"/>
      <c r="AB185" s="484"/>
      <c r="AC185" s="173">
        <f t="shared" si="36"/>
        <v>0</v>
      </c>
      <c r="AD185" s="512"/>
      <c r="AE185" s="512"/>
      <c r="AF185" s="512"/>
      <c r="AG185" s="512"/>
      <c r="AH185" s="512"/>
      <c r="AI185" s="512"/>
      <c r="AJ185" s="512"/>
      <c r="AK185" s="173">
        <f t="shared" si="37"/>
        <v>0</v>
      </c>
      <c r="AL185" s="512">
        <v>1</v>
      </c>
      <c r="AM185" s="512"/>
      <c r="AN185" s="512"/>
      <c r="AO185" s="512"/>
      <c r="AP185" s="512"/>
      <c r="AQ185" s="512"/>
      <c r="AR185" s="512"/>
      <c r="AS185" s="173">
        <f t="shared" si="38"/>
        <v>2</v>
      </c>
      <c r="AT185" s="97"/>
      <c r="AU185" s="97"/>
      <c r="AV185" s="97"/>
      <c r="AW185" s="97"/>
      <c r="AX185" s="97"/>
      <c r="AY185" s="97"/>
      <c r="AZ185" s="97"/>
      <c r="BA185" s="61">
        <f t="shared" si="30"/>
        <v>0</v>
      </c>
      <c r="BB185" s="97"/>
      <c r="BC185" s="97"/>
      <c r="BD185" s="97"/>
      <c r="BE185" s="97"/>
      <c r="BF185" s="97"/>
      <c r="BG185" s="97"/>
      <c r="BH185" s="97"/>
      <c r="BI185" s="61">
        <f t="shared" ref="BI185:BI187" si="39">2*(BB185)+5*(BC185)+3*(BD185)+5*(BE185)+5*(BF185)+5*(BG185)+5*(BH185)</f>
        <v>0</v>
      </c>
      <c r="BJ185" s="62">
        <f t="shared" ref="BJ185:BJ187" si="40">M185+U185+AC185+AK185+AS185+BA185+BI185</f>
        <v>7</v>
      </c>
    </row>
    <row r="186" spans="1:62" ht="16" thickBot="1">
      <c r="A186" s="57">
        <v>3</v>
      </c>
      <c r="B186" s="490" t="s">
        <v>737</v>
      </c>
      <c r="C186" s="485" t="s">
        <v>738</v>
      </c>
      <c r="D186" s="484">
        <v>22</v>
      </c>
      <c r="E186" s="94" t="s">
        <v>123</v>
      </c>
      <c r="F186" s="97"/>
      <c r="G186" s="97"/>
      <c r="H186" s="97"/>
      <c r="I186" s="97"/>
      <c r="J186" s="97"/>
      <c r="K186" s="97"/>
      <c r="L186" s="97"/>
      <c r="M186" s="173">
        <f t="shared" si="34"/>
        <v>0</v>
      </c>
      <c r="N186" s="97"/>
      <c r="O186" s="97"/>
      <c r="P186" s="97"/>
      <c r="Q186" s="97"/>
      <c r="R186" s="97"/>
      <c r="S186" s="97"/>
      <c r="T186" s="97"/>
      <c r="U186" s="173">
        <f t="shared" si="35"/>
        <v>0</v>
      </c>
      <c r="V186" s="484">
        <v>1</v>
      </c>
      <c r="W186" s="484"/>
      <c r="X186" s="484"/>
      <c r="Y186" s="484"/>
      <c r="Z186" s="484"/>
      <c r="AA186" s="484"/>
      <c r="AB186" s="484"/>
      <c r="AC186" s="173">
        <f t="shared" si="36"/>
        <v>2</v>
      </c>
      <c r="AD186" s="512"/>
      <c r="AE186" s="512"/>
      <c r="AF186" s="512"/>
      <c r="AG186" s="512"/>
      <c r="AH186" s="512"/>
      <c r="AI186" s="512"/>
      <c r="AJ186" s="512"/>
      <c r="AK186" s="173">
        <f t="shared" si="37"/>
        <v>0</v>
      </c>
      <c r="AL186" s="512"/>
      <c r="AM186" s="512"/>
      <c r="AN186" s="512"/>
      <c r="AO186" s="512"/>
      <c r="AP186" s="512"/>
      <c r="AQ186" s="512"/>
      <c r="AR186" s="512"/>
      <c r="AS186" s="173">
        <f t="shared" si="38"/>
        <v>0</v>
      </c>
      <c r="AT186" s="97"/>
      <c r="AU186" s="97"/>
      <c r="AV186" s="97"/>
      <c r="AW186" s="97"/>
      <c r="AX186" s="97"/>
      <c r="AY186" s="97"/>
      <c r="AZ186" s="97"/>
      <c r="BA186" s="61">
        <f t="shared" si="30"/>
        <v>0</v>
      </c>
      <c r="BB186" s="97"/>
      <c r="BC186" s="97"/>
      <c r="BD186" s="97"/>
      <c r="BE186" s="97"/>
      <c r="BF186" s="97"/>
      <c r="BG186" s="97"/>
      <c r="BH186" s="97"/>
      <c r="BI186" s="61">
        <f t="shared" si="39"/>
        <v>0</v>
      </c>
      <c r="BJ186" s="62">
        <f t="shared" si="40"/>
        <v>2</v>
      </c>
    </row>
    <row r="187" spans="1:62" ht="16" thickBot="1">
      <c r="A187" s="57">
        <v>3</v>
      </c>
      <c r="B187" s="490" t="s">
        <v>739</v>
      </c>
      <c r="C187" s="485" t="s">
        <v>460</v>
      </c>
      <c r="D187" s="484">
        <v>44</v>
      </c>
      <c r="E187" s="94" t="s">
        <v>123</v>
      </c>
      <c r="F187" s="97"/>
      <c r="G187" s="97"/>
      <c r="H187" s="97"/>
      <c r="I187" s="97"/>
      <c r="J187" s="97"/>
      <c r="K187" s="97"/>
      <c r="L187" s="97"/>
      <c r="M187" s="173">
        <f t="shared" si="34"/>
        <v>0</v>
      </c>
      <c r="N187" s="97"/>
      <c r="O187" s="97"/>
      <c r="P187" s="97"/>
      <c r="Q187" s="97"/>
      <c r="R187" s="97"/>
      <c r="S187" s="97"/>
      <c r="T187" s="97"/>
      <c r="U187" s="173">
        <f t="shared" si="35"/>
        <v>0</v>
      </c>
      <c r="V187" s="484">
        <v>4</v>
      </c>
      <c r="W187" s="484">
        <v>1</v>
      </c>
      <c r="X187" s="484"/>
      <c r="Y187" s="484"/>
      <c r="Z187" s="484"/>
      <c r="AA187" s="484"/>
      <c r="AB187" s="484"/>
      <c r="AC187" s="173">
        <f t="shared" si="36"/>
        <v>13</v>
      </c>
      <c r="AD187" s="512">
        <v>1</v>
      </c>
      <c r="AE187" s="512"/>
      <c r="AF187" s="512"/>
      <c r="AG187" s="512"/>
      <c r="AH187" s="512"/>
      <c r="AI187" s="512"/>
      <c r="AJ187" s="512"/>
      <c r="AK187" s="173">
        <f t="shared" si="37"/>
        <v>2</v>
      </c>
      <c r="AL187" s="512">
        <v>2</v>
      </c>
      <c r="AM187" s="512"/>
      <c r="AN187" s="512"/>
      <c r="AO187" s="512"/>
      <c r="AP187" s="512"/>
      <c r="AQ187" s="512"/>
      <c r="AR187" s="512"/>
      <c r="AS187" s="173">
        <f t="shared" si="38"/>
        <v>4</v>
      </c>
      <c r="AT187" s="97"/>
      <c r="AU187" s="97"/>
      <c r="AV187" s="97"/>
      <c r="AW187" s="97"/>
      <c r="AX187" s="97"/>
      <c r="AY187" s="97"/>
      <c r="AZ187" s="97"/>
      <c r="BA187" s="61">
        <f t="shared" si="30"/>
        <v>0</v>
      </c>
      <c r="BB187" s="97"/>
      <c r="BC187" s="97"/>
      <c r="BD187" s="97"/>
      <c r="BE187" s="97"/>
      <c r="BF187" s="97"/>
      <c r="BG187" s="97"/>
      <c r="BH187" s="97"/>
      <c r="BI187" s="61">
        <f t="shared" si="39"/>
        <v>0</v>
      </c>
      <c r="BJ187" s="62">
        <f t="shared" si="40"/>
        <v>19</v>
      </c>
    </row>
    <row r="188" spans="1:62" ht="16" thickBot="1">
      <c r="A188" s="57">
        <v>3</v>
      </c>
      <c r="B188" s="490" t="s">
        <v>740</v>
      </c>
      <c r="C188" s="485" t="s">
        <v>247</v>
      </c>
      <c r="D188" s="484">
        <v>27</v>
      </c>
      <c r="E188" s="94" t="s">
        <v>123</v>
      </c>
      <c r="F188" s="97"/>
      <c r="G188" s="97"/>
      <c r="H188" s="97"/>
      <c r="I188" s="97"/>
      <c r="J188" s="97"/>
      <c r="K188" s="97"/>
      <c r="L188" s="97"/>
      <c r="M188" s="173">
        <f t="shared" ref="M188" si="41">2*(F188)+5*(G188)+3*(H188)+5*(I188)+5*(J188)+5*(K188)+5*(L188)</f>
        <v>0</v>
      </c>
      <c r="N188" s="97"/>
      <c r="O188" s="97"/>
      <c r="P188" s="97"/>
      <c r="Q188" s="97"/>
      <c r="R188" s="97"/>
      <c r="S188" s="97"/>
      <c r="T188" s="97"/>
      <c r="U188" s="173">
        <f t="shared" ref="U188" si="42">2*(N188)+5*(O188)+3*(P188)+5*(Q188)+5*(R188)+5*(S188)+5*(T188)</f>
        <v>0</v>
      </c>
      <c r="V188" s="484">
        <v>1</v>
      </c>
      <c r="W188" s="484"/>
      <c r="X188" s="484"/>
      <c r="Y188" s="484"/>
      <c r="Z188" s="484"/>
      <c r="AA188" s="484"/>
      <c r="AB188" s="484"/>
      <c r="AC188" s="173">
        <f t="shared" ref="AC188" si="43">2*(V188)+5*(W188)+3*(X188)+5*(Y188)+5*(Z188)+5*(AA188)+5*(AB188)</f>
        <v>2</v>
      </c>
      <c r="AD188" s="512"/>
      <c r="AE188" s="512"/>
      <c r="AF188" s="512"/>
      <c r="AG188" s="512"/>
      <c r="AH188" s="512"/>
      <c r="AI188" s="512"/>
      <c r="AJ188" s="512"/>
      <c r="AK188" s="173">
        <f t="shared" ref="AK188" si="44">2*(AD188)+5*(AE188)+3*(AF188)+5*(AG188)+5*(AH188)+5*(AI188)+5*(AJ188)</f>
        <v>0</v>
      </c>
      <c r="AL188" s="512"/>
      <c r="AM188" s="512"/>
      <c r="AN188" s="512"/>
      <c r="AO188" s="512"/>
      <c r="AP188" s="512"/>
      <c r="AQ188" s="512"/>
      <c r="AR188" s="512"/>
      <c r="AS188" s="173">
        <f t="shared" si="38"/>
        <v>0</v>
      </c>
      <c r="AT188" s="97"/>
      <c r="AU188" s="97"/>
      <c r="AV188" s="97"/>
      <c r="AW188" s="97"/>
      <c r="AX188" s="97"/>
      <c r="AY188" s="97"/>
      <c r="AZ188" s="97"/>
      <c r="BA188" s="61">
        <f t="shared" si="30"/>
        <v>0</v>
      </c>
      <c r="BB188" s="97"/>
      <c r="BC188" s="97"/>
      <c r="BD188" s="97"/>
      <c r="BE188" s="97"/>
      <c r="BF188" s="97"/>
      <c r="BG188" s="97"/>
      <c r="BH188" s="97"/>
      <c r="BI188" s="61">
        <f t="shared" ref="BI188" si="45">2*(BB188)+5*(BC188)+3*(BD188)+5*(BE188)+5*(BF188)+5*(BG188)+5*(BH188)</f>
        <v>0</v>
      </c>
      <c r="BJ188" s="62">
        <f t="shared" ref="BJ188" si="46">M188+U188+AC188+AK188+AS188+BA188+BI188</f>
        <v>2</v>
      </c>
    </row>
    <row r="189" spans="1:62" ht="16" thickBot="1">
      <c r="A189" s="57">
        <v>3</v>
      </c>
      <c r="B189" s="490" t="s">
        <v>741</v>
      </c>
      <c r="C189" s="485" t="s">
        <v>418</v>
      </c>
      <c r="D189" s="484">
        <v>63</v>
      </c>
      <c r="E189" s="94" t="s">
        <v>123</v>
      </c>
      <c r="F189" s="40"/>
      <c r="G189" s="40"/>
      <c r="H189" s="40"/>
      <c r="I189" s="40"/>
      <c r="J189" s="40"/>
      <c r="K189" s="40"/>
      <c r="L189" s="40"/>
      <c r="M189" s="61">
        <f t="shared" si="34"/>
        <v>0</v>
      </c>
      <c r="N189" s="43"/>
      <c r="O189" s="43"/>
      <c r="P189" s="43"/>
      <c r="Q189" s="43"/>
      <c r="R189" s="43"/>
      <c r="S189" s="43"/>
      <c r="T189" s="43"/>
      <c r="U189" s="61">
        <f t="shared" si="35"/>
        <v>0</v>
      </c>
      <c r="V189" s="484">
        <v>1</v>
      </c>
      <c r="W189" s="484"/>
      <c r="X189" s="484"/>
      <c r="Y189" s="484"/>
      <c r="Z189" s="484"/>
      <c r="AA189" s="484"/>
      <c r="AB189" s="484"/>
      <c r="AC189" s="61">
        <f t="shared" si="36"/>
        <v>2</v>
      </c>
      <c r="AD189" s="512"/>
      <c r="AE189" s="512"/>
      <c r="AF189" s="512"/>
      <c r="AG189" s="512"/>
      <c r="AH189" s="512"/>
      <c r="AI189" s="512"/>
      <c r="AJ189" s="512"/>
      <c r="AK189" s="61">
        <f t="shared" si="37"/>
        <v>0</v>
      </c>
      <c r="AL189" s="512"/>
      <c r="AM189" s="512"/>
      <c r="AN189" s="512"/>
      <c r="AO189" s="512"/>
      <c r="AP189" s="512"/>
      <c r="AQ189" s="512"/>
      <c r="AR189" s="512"/>
      <c r="AS189" s="61">
        <f t="shared" si="38"/>
        <v>0</v>
      </c>
      <c r="AT189" s="97"/>
      <c r="AU189" s="97"/>
      <c r="AV189" s="97"/>
      <c r="AW189" s="97"/>
      <c r="AX189" s="97"/>
      <c r="AY189" s="97"/>
      <c r="AZ189" s="97"/>
      <c r="BA189" s="61">
        <f t="shared" si="30"/>
        <v>0</v>
      </c>
      <c r="BB189" s="97"/>
      <c r="BC189" s="97"/>
      <c r="BD189" s="97"/>
      <c r="BE189" s="97"/>
      <c r="BF189" s="97"/>
      <c r="BG189" s="97"/>
      <c r="BH189" s="97"/>
      <c r="BI189" s="61">
        <f t="shared" si="31"/>
        <v>0</v>
      </c>
      <c r="BJ189" s="62">
        <f t="shared" si="33"/>
        <v>2</v>
      </c>
    </row>
    <row r="190" spans="1:62" ht="16" thickBot="1">
      <c r="A190" s="57">
        <v>3</v>
      </c>
      <c r="B190" s="505" t="s">
        <v>813</v>
      </c>
      <c r="C190" s="504" t="s">
        <v>814</v>
      </c>
      <c r="D190" s="512">
        <v>71</v>
      </c>
      <c r="E190" s="94" t="s">
        <v>123</v>
      </c>
      <c r="F190" s="94"/>
      <c r="G190" s="94"/>
      <c r="H190" s="94"/>
      <c r="I190" s="94"/>
      <c r="J190" s="94"/>
      <c r="K190" s="94"/>
      <c r="L190" s="94"/>
      <c r="M190" s="61">
        <f t="shared" si="34"/>
        <v>0</v>
      </c>
      <c r="N190" s="44"/>
      <c r="O190" s="44"/>
      <c r="P190" s="44"/>
      <c r="Q190" s="44"/>
      <c r="R190" s="44"/>
      <c r="S190" s="44"/>
      <c r="T190" s="44"/>
      <c r="U190" s="61">
        <f t="shared" si="35"/>
        <v>0</v>
      </c>
      <c r="V190" s="94"/>
      <c r="W190" s="94"/>
      <c r="X190" s="94"/>
      <c r="Y190" s="94"/>
      <c r="Z190" s="94"/>
      <c r="AA190" s="94"/>
      <c r="AB190" s="94"/>
      <c r="AC190" s="61">
        <f t="shared" si="36"/>
        <v>0</v>
      </c>
      <c r="AD190" s="512">
        <v>1</v>
      </c>
      <c r="AE190" s="512">
        <v>1</v>
      </c>
      <c r="AF190" s="512"/>
      <c r="AG190" s="512"/>
      <c r="AH190" s="512"/>
      <c r="AI190" s="512"/>
      <c r="AJ190" s="512"/>
      <c r="AK190" s="61">
        <f t="shared" si="37"/>
        <v>7</v>
      </c>
      <c r="AL190" s="512"/>
      <c r="AM190" s="512"/>
      <c r="AN190" s="512"/>
      <c r="AO190" s="512"/>
      <c r="AP190" s="512"/>
      <c r="AQ190" s="512"/>
      <c r="AR190" s="512"/>
      <c r="AS190" s="61">
        <f t="shared" si="38"/>
        <v>0</v>
      </c>
      <c r="AT190" s="94"/>
      <c r="AU190" s="94"/>
      <c r="AV190" s="94"/>
      <c r="AW190" s="94"/>
      <c r="AX190" s="94"/>
      <c r="AY190" s="94"/>
      <c r="AZ190" s="94"/>
      <c r="BA190" s="61">
        <f t="shared" si="30"/>
        <v>0</v>
      </c>
      <c r="BB190" s="94"/>
      <c r="BC190" s="94"/>
      <c r="BD190" s="94"/>
      <c r="BE190" s="94"/>
      <c r="BF190" s="94"/>
      <c r="BG190" s="94"/>
      <c r="BH190" s="94"/>
      <c r="BI190" s="61">
        <f t="shared" si="31"/>
        <v>0</v>
      </c>
      <c r="BJ190" s="62">
        <f t="shared" si="33"/>
        <v>7</v>
      </c>
    </row>
    <row r="191" spans="1:62" ht="16" thickBot="1">
      <c r="A191" s="57">
        <v>3</v>
      </c>
      <c r="B191" s="506" t="s">
        <v>840</v>
      </c>
      <c r="C191" s="504" t="s">
        <v>841</v>
      </c>
      <c r="D191" s="512">
        <v>66</v>
      </c>
      <c r="E191" s="511" t="s">
        <v>123</v>
      </c>
      <c r="F191" s="97"/>
      <c r="G191" s="97"/>
      <c r="H191" s="97"/>
      <c r="I191" s="97"/>
      <c r="J191" s="97"/>
      <c r="K191" s="97"/>
      <c r="L191" s="97"/>
      <c r="M191" s="61">
        <f t="shared" si="34"/>
        <v>0</v>
      </c>
      <c r="N191" s="94"/>
      <c r="O191" s="94"/>
      <c r="P191" s="94"/>
      <c r="Q191" s="94"/>
      <c r="R191" s="94"/>
      <c r="S191" s="94"/>
      <c r="T191" s="94"/>
      <c r="U191" s="61">
        <f t="shared" si="35"/>
        <v>0</v>
      </c>
      <c r="V191" s="97"/>
      <c r="W191" s="97"/>
      <c r="X191" s="97"/>
      <c r="Y191" s="97"/>
      <c r="Z191" s="97"/>
      <c r="AA191" s="97"/>
      <c r="AB191" s="97"/>
      <c r="AC191" s="61">
        <f t="shared" si="36"/>
        <v>0</v>
      </c>
      <c r="AD191" s="97"/>
      <c r="AE191" s="97"/>
      <c r="AF191" s="97"/>
      <c r="AG191" s="97"/>
      <c r="AH191" s="97"/>
      <c r="AI191" s="97"/>
      <c r="AJ191" s="97"/>
      <c r="AK191" s="61">
        <f t="shared" si="37"/>
        <v>0</v>
      </c>
      <c r="AL191" s="512">
        <v>1</v>
      </c>
      <c r="AM191" s="512"/>
      <c r="AN191" s="512"/>
      <c r="AO191" s="512"/>
      <c r="AP191" s="512"/>
      <c r="AQ191" s="512"/>
      <c r="AR191" s="512"/>
      <c r="AS191" s="61">
        <f t="shared" si="38"/>
        <v>2</v>
      </c>
      <c r="AT191" s="97"/>
      <c r="AU191" s="97"/>
      <c r="AV191" s="97"/>
      <c r="AW191" s="97"/>
      <c r="AX191" s="97"/>
      <c r="AY191" s="97"/>
      <c r="AZ191" s="97"/>
      <c r="BA191" s="61">
        <f t="shared" si="30"/>
        <v>0</v>
      </c>
      <c r="BB191" s="97"/>
      <c r="BC191" s="97"/>
      <c r="BD191" s="97"/>
      <c r="BE191" s="97"/>
      <c r="BF191" s="97"/>
      <c r="BG191" s="97"/>
      <c r="BH191" s="97"/>
      <c r="BI191" s="61">
        <f t="shared" si="31"/>
        <v>0</v>
      </c>
      <c r="BJ191" s="62">
        <f t="shared" si="33"/>
        <v>2</v>
      </c>
    </row>
    <row r="192" spans="1:62" ht="16" thickBot="1">
      <c r="A192" s="57">
        <v>3</v>
      </c>
      <c r="B192" s="116"/>
      <c r="C192" s="96"/>
      <c r="D192" s="97"/>
      <c r="E192" s="94" t="s">
        <v>123</v>
      </c>
      <c r="F192" s="97"/>
      <c r="G192" s="97"/>
      <c r="H192" s="97"/>
      <c r="I192" s="97"/>
      <c r="J192" s="97"/>
      <c r="K192" s="97"/>
      <c r="L192" s="97"/>
      <c r="M192" s="61">
        <f t="shared" si="34"/>
        <v>0</v>
      </c>
      <c r="N192" s="97"/>
      <c r="O192" s="97"/>
      <c r="P192" s="97"/>
      <c r="Q192" s="97"/>
      <c r="R192" s="97"/>
      <c r="S192" s="97"/>
      <c r="T192" s="97"/>
      <c r="U192" s="61">
        <f t="shared" si="35"/>
        <v>0</v>
      </c>
      <c r="V192" s="97"/>
      <c r="W192" s="97"/>
      <c r="X192" s="97"/>
      <c r="Y192" s="97"/>
      <c r="Z192" s="97"/>
      <c r="AA192" s="97"/>
      <c r="AB192" s="97"/>
      <c r="AC192" s="61">
        <f t="shared" si="36"/>
        <v>0</v>
      </c>
      <c r="AD192" s="97"/>
      <c r="AE192" s="97"/>
      <c r="AF192" s="97"/>
      <c r="AG192" s="97"/>
      <c r="AH192" s="97"/>
      <c r="AI192" s="97"/>
      <c r="AJ192" s="97"/>
      <c r="AK192" s="61">
        <f t="shared" si="37"/>
        <v>0</v>
      </c>
      <c r="AL192" s="97"/>
      <c r="AM192" s="97"/>
      <c r="AN192" s="97"/>
      <c r="AO192" s="97"/>
      <c r="AP192" s="97"/>
      <c r="AQ192" s="97"/>
      <c r="AR192" s="97"/>
      <c r="AS192" s="61">
        <f t="shared" si="38"/>
        <v>0</v>
      </c>
      <c r="AT192" s="97"/>
      <c r="AU192" s="97"/>
      <c r="AV192" s="97"/>
      <c r="AW192" s="97"/>
      <c r="AX192" s="97"/>
      <c r="AY192" s="97"/>
      <c r="AZ192" s="97"/>
      <c r="BA192" s="61">
        <f t="shared" si="30"/>
        <v>0</v>
      </c>
      <c r="BB192" s="97"/>
      <c r="BC192" s="97"/>
      <c r="BD192" s="97"/>
      <c r="BE192" s="97"/>
      <c r="BF192" s="97"/>
      <c r="BG192" s="97"/>
      <c r="BH192" s="97"/>
      <c r="BI192" s="61">
        <f t="shared" si="31"/>
        <v>0</v>
      </c>
      <c r="BJ192" s="62">
        <f t="shared" si="33"/>
        <v>0</v>
      </c>
    </row>
    <row r="193" spans="1:62" ht="16" thickBot="1">
      <c r="A193" s="57">
        <v>3</v>
      </c>
      <c r="B193" s="116"/>
      <c r="C193" s="96"/>
      <c r="D193" s="97"/>
      <c r="E193" s="94" t="s">
        <v>123</v>
      </c>
      <c r="F193" s="97"/>
      <c r="G193" s="97"/>
      <c r="H193" s="97"/>
      <c r="I193" s="97"/>
      <c r="J193" s="97"/>
      <c r="K193" s="97"/>
      <c r="L193" s="97"/>
      <c r="M193" s="61">
        <f t="shared" si="34"/>
        <v>0</v>
      </c>
      <c r="N193" s="97"/>
      <c r="O193" s="97"/>
      <c r="P193" s="97"/>
      <c r="Q193" s="97"/>
      <c r="R193" s="97"/>
      <c r="S193" s="97"/>
      <c r="T193" s="97"/>
      <c r="U193" s="61">
        <f t="shared" si="35"/>
        <v>0</v>
      </c>
      <c r="V193" s="97"/>
      <c r="W193" s="97"/>
      <c r="X193" s="97"/>
      <c r="Y193" s="97"/>
      <c r="Z193" s="97"/>
      <c r="AA193" s="97"/>
      <c r="AB193" s="97"/>
      <c r="AC193" s="61">
        <f t="shared" si="36"/>
        <v>0</v>
      </c>
      <c r="AD193" s="97"/>
      <c r="AE193" s="97"/>
      <c r="AF193" s="97"/>
      <c r="AG193" s="97"/>
      <c r="AH193" s="97"/>
      <c r="AI193" s="97"/>
      <c r="AJ193" s="97"/>
      <c r="AK193" s="61">
        <f t="shared" si="37"/>
        <v>0</v>
      </c>
      <c r="AL193" s="97"/>
      <c r="AM193" s="97"/>
      <c r="AN193" s="97"/>
      <c r="AO193" s="97"/>
      <c r="AP193" s="97"/>
      <c r="AQ193" s="97"/>
      <c r="AR193" s="97"/>
      <c r="AS193" s="61">
        <f t="shared" si="38"/>
        <v>0</v>
      </c>
      <c r="AT193" s="97"/>
      <c r="AU193" s="97"/>
      <c r="AV193" s="97"/>
      <c r="AW193" s="97"/>
      <c r="AX193" s="97"/>
      <c r="AY193" s="97"/>
      <c r="AZ193" s="97"/>
      <c r="BA193" s="61">
        <f t="shared" si="30"/>
        <v>0</v>
      </c>
      <c r="BB193" s="97"/>
      <c r="BC193" s="97"/>
      <c r="BD193" s="97"/>
      <c r="BE193" s="97"/>
      <c r="BF193" s="97"/>
      <c r="BG193" s="97"/>
      <c r="BH193" s="97"/>
      <c r="BI193" s="61">
        <f t="shared" si="31"/>
        <v>0</v>
      </c>
      <c r="BJ193" s="62">
        <f t="shared" si="33"/>
        <v>0</v>
      </c>
    </row>
    <row r="194" spans="1:62" ht="16" thickBot="1">
      <c r="A194" s="57">
        <v>3</v>
      </c>
      <c r="B194" s="116"/>
      <c r="C194" s="96"/>
      <c r="D194" s="97"/>
      <c r="E194" s="94" t="s">
        <v>123</v>
      </c>
      <c r="F194" s="97"/>
      <c r="G194" s="97"/>
      <c r="H194" s="97"/>
      <c r="I194" s="97"/>
      <c r="J194" s="97"/>
      <c r="K194" s="97"/>
      <c r="L194" s="97"/>
      <c r="M194" s="61">
        <f t="shared" si="34"/>
        <v>0</v>
      </c>
      <c r="N194" s="97"/>
      <c r="O194" s="97"/>
      <c r="P194" s="97"/>
      <c r="Q194" s="97"/>
      <c r="R194" s="97"/>
      <c r="S194" s="97"/>
      <c r="T194" s="97"/>
      <c r="U194" s="61">
        <f t="shared" si="35"/>
        <v>0</v>
      </c>
      <c r="V194" s="97"/>
      <c r="W194" s="97"/>
      <c r="X194" s="97"/>
      <c r="Y194" s="97"/>
      <c r="Z194" s="97"/>
      <c r="AA194" s="97"/>
      <c r="AB194" s="97"/>
      <c r="AC194" s="61">
        <f t="shared" si="36"/>
        <v>0</v>
      </c>
      <c r="AD194" s="97"/>
      <c r="AE194" s="97"/>
      <c r="AF194" s="97"/>
      <c r="AG194" s="97"/>
      <c r="AH194" s="97"/>
      <c r="AI194" s="97"/>
      <c r="AJ194" s="97"/>
      <c r="AK194" s="61">
        <f t="shared" si="37"/>
        <v>0</v>
      </c>
      <c r="AL194" s="97"/>
      <c r="AM194" s="97"/>
      <c r="AN194" s="97"/>
      <c r="AO194" s="97"/>
      <c r="AP194" s="97"/>
      <c r="AQ194" s="97"/>
      <c r="AR194" s="97"/>
      <c r="AS194" s="61">
        <f t="shared" si="38"/>
        <v>0</v>
      </c>
      <c r="AT194" s="97"/>
      <c r="AU194" s="97"/>
      <c r="AV194" s="97"/>
      <c r="AW194" s="97"/>
      <c r="AX194" s="97"/>
      <c r="AY194" s="97"/>
      <c r="AZ194" s="97"/>
      <c r="BA194" s="61">
        <f t="shared" si="30"/>
        <v>0</v>
      </c>
      <c r="BB194" s="97"/>
      <c r="BC194" s="97"/>
      <c r="BD194" s="97"/>
      <c r="BE194" s="97"/>
      <c r="BF194" s="97"/>
      <c r="BG194" s="97"/>
      <c r="BH194" s="97"/>
      <c r="BI194" s="61">
        <f t="shared" si="31"/>
        <v>0</v>
      </c>
      <c r="BJ194" s="62">
        <f t="shared" si="33"/>
        <v>0</v>
      </c>
    </row>
    <row r="195" spans="1:62" ht="16" thickBot="1">
      <c r="A195" s="57">
        <v>3</v>
      </c>
      <c r="B195" s="116"/>
      <c r="C195" s="96"/>
      <c r="D195" s="97"/>
      <c r="E195" s="94" t="s">
        <v>123</v>
      </c>
      <c r="F195" s="97"/>
      <c r="G195" s="97"/>
      <c r="H195" s="97"/>
      <c r="I195" s="97"/>
      <c r="J195" s="97"/>
      <c r="K195" s="97"/>
      <c r="L195" s="97"/>
      <c r="M195" s="61">
        <f t="shared" si="34"/>
        <v>0</v>
      </c>
      <c r="N195" s="97"/>
      <c r="O195" s="97"/>
      <c r="P195" s="97"/>
      <c r="Q195" s="97"/>
      <c r="R195" s="97"/>
      <c r="S195" s="97"/>
      <c r="T195" s="97"/>
      <c r="U195" s="61">
        <f t="shared" si="35"/>
        <v>0</v>
      </c>
      <c r="V195" s="97"/>
      <c r="W195" s="97"/>
      <c r="X195" s="97"/>
      <c r="Y195" s="97"/>
      <c r="Z195" s="97"/>
      <c r="AA195" s="97"/>
      <c r="AB195" s="97"/>
      <c r="AC195" s="61">
        <f t="shared" si="36"/>
        <v>0</v>
      </c>
      <c r="AD195" s="97"/>
      <c r="AE195" s="97"/>
      <c r="AF195" s="97"/>
      <c r="AG195" s="97"/>
      <c r="AH195" s="97"/>
      <c r="AI195" s="97"/>
      <c r="AJ195" s="97"/>
      <c r="AK195" s="61">
        <f t="shared" si="37"/>
        <v>0</v>
      </c>
      <c r="AL195" s="97"/>
      <c r="AM195" s="97"/>
      <c r="AN195" s="97"/>
      <c r="AO195" s="97"/>
      <c r="AP195" s="97"/>
      <c r="AQ195" s="97"/>
      <c r="AR195" s="97"/>
      <c r="AS195" s="61">
        <f t="shared" si="38"/>
        <v>0</v>
      </c>
      <c r="AT195" s="97"/>
      <c r="AU195" s="97"/>
      <c r="AV195" s="97"/>
      <c r="AW195" s="97"/>
      <c r="AX195" s="97"/>
      <c r="AY195" s="97"/>
      <c r="AZ195" s="97"/>
      <c r="BA195" s="61">
        <f t="shared" si="30"/>
        <v>0</v>
      </c>
      <c r="BB195" s="97"/>
      <c r="BC195" s="97"/>
      <c r="BD195" s="97"/>
      <c r="BE195" s="97"/>
      <c r="BF195" s="97"/>
      <c r="BG195" s="97"/>
      <c r="BH195" s="97"/>
      <c r="BI195" s="61">
        <f t="shared" si="31"/>
        <v>0</v>
      </c>
      <c r="BJ195" s="62">
        <f t="shared" si="33"/>
        <v>0</v>
      </c>
    </row>
    <row r="196" spans="1:62" ht="16" thickBot="1">
      <c r="A196" s="57">
        <v>3</v>
      </c>
      <c r="B196" s="116"/>
      <c r="C196" s="96"/>
      <c r="D196" s="97"/>
      <c r="E196" s="94" t="s">
        <v>123</v>
      </c>
      <c r="F196" s="97"/>
      <c r="G196" s="97"/>
      <c r="H196" s="97"/>
      <c r="I196" s="97"/>
      <c r="J196" s="97"/>
      <c r="K196" s="97"/>
      <c r="L196" s="97"/>
      <c r="M196" s="61">
        <f t="shared" si="34"/>
        <v>0</v>
      </c>
      <c r="N196" s="97"/>
      <c r="O196" s="97"/>
      <c r="P196" s="97"/>
      <c r="Q196" s="97"/>
      <c r="R196" s="97"/>
      <c r="S196" s="97"/>
      <c r="T196" s="97"/>
      <c r="U196" s="61">
        <f t="shared" si="35"/>
        <v>0</v>
      </c>
      <c r="V196" s="97"/>
      <c r="W196" s="97"/>
      <c r="X196" s="97"/>
      <c r="Y196" s="97"/>
      <c r="Z196" s="97"/>
      <c r="AA196" s="97"/>
      <c r="AB196" s="97"/>
      <c r="AC196" s="61">
        <f t="shared" si="36"/>
        <v>0</v>
      </c>
      <c r="AD196" s="97"/>
      <c r="AE196" s="97"/>
      <c r="AF196" s="97"/>
      <c r="AG196" s="97"/>
      <c r="AH196" s="97"/>
      <c r="AI196" s="97"/>
      <c r="AJ196" s="97"/>
      <c r="AK196" s="61">
        <f t="shared" si="37"/>
        <v>0</v>
      </c>
      <c r="AL196" s="97"/>
      <c r="AM196" s="97"/>
      <c r="AN196" s="97"/>
      <c r="AO196" s="97"/>
      <c r="AP196" s="97"/>
      <c r="AQ196" s="97"/>
      <c r="AR196" s="97"/>
      <c r="AS196" s="61">
        <f t="shared" si="38"/>
        <v>0</v>
      </c>
      <c r="AT196" s="97"/>
      <c r="AU196" s="97"/>
      <c r="AV196" s="97"/>
      <c r="AW196" s="97"/>
      <c r="AX196" s="97"/>
      <c r="AY196" s="97"/>
      <c r="AZ196" s="97"/>
      <c r="BA196" s="61">
        <f t="shared" si="30"/>
        <v>0</v>
      </c>
      <c r="BB196" s="97"/>
      <c r="BC196" s="97"/>
      <c r="BD196" s="97"/>
      <c r="BE196" s="97"/>
      <c r="BF196" s="97"/>
      <c r="BG196" s="97"/>
      <c r="BH196" s="97"/>
      <c r="BI196" s="61">
        <f t="shared" si="31"/>
        <v>0</v>
      </c>
      <c r="BJ196" s="62">
        <f t="shared" si="33"/>
        <v>0</v>
      </c>
    </row>
    <row r="197" spans="1:62" ht="16" thickBot="1">
      <c r="A197" s="57">
        <v>3</v>
      </c>
      <c r="B197" s="116"/>
      <c r="C197" s="96"/>
      <c r="D197" s="97"/>
      <c r="E197" s="94" t="s">
        <v>123</v>
      </c>
      <c r="F197" s="97"/>
      <c r="G197" s="97"/>
      <c r="H197" s="97"/>
      <c r="I197" s="97"/>
      <c r="J197" s="97"/>
      <c r="K197" s="97"/>
      <c r="L197" s="97"/>
      <c r="M197" s="61">
        <f t="shared" si="34"/>
        <v>0</v>
      </c>
      <c r="N197" s="97"/>
      <c r="O197" s="97"/>
      <c r="P197" s="97"/>
      <c r="Q197" s="97"/>
      <c r="R197" s="97"/>
      <c r="S197" s="97"/>
      <c r="T197" s="97"/>
      <c r="U197" s="61">
        <f t="shared" si="35"/>
        <v>0</v>
      </c>
      <c r="V197" s="97"/>
      <c r="W197" s="97"/>
      <c r="X197" s="97"/>
      <c r="Y197" s="97"/>
      <c r="Z197" s="97"/>
      <c r="AA197" s="97"/>
      <c r="AB197" s="97"/>
      <c r="AC197" s="61">
        <f t="shared" si="36"/>
        <v>0</v>
      </c>
      <c r="AD197" s="97"/>
      <c r="AE197" s="97"/>
      <c r="AF197" s="97"/>
      <c r="AG197" s="97"/>
      <c r="AH197" s="97"/>
      <c r="AI197" s="97"/>
      <c r="AJ197" s="97"/>
      <c r="AK197" s="61">
        <f t="shared" si="37"/>
        <v>0</v>
      </c>
      <c r="AL197" s="97"/>
      <c r="AM197" s="97"/>
      <c r="AN197" s="97"/>
      <c r="AO197" s="97"/>
      <c r="AP197" s="97"/>
      <c r="AQ197" s="97"/>
      <c r="AR197" s="97"/>
      <c r="AS197" s="61">
        <f t="shared" si="38"/>
        <v>0</v>
      </c>
      <c r="AT197" s="97"/>
      <c r="AU197" s="97"/>
      <c r="AV197" s="97"/>
      <c r="AW197" s="97"/>
      <c r="AX197" s="97"/>
      <c r="AY197" s="97"/>
      <c r="AZ197" s="97"/>
      <c r="BA197" s="61">
        <f t="shared" si="30"/>
        <v>0</v>
      </c>
      <c r="BB197" s="97"/>
      <c r="BC197" s="97"/>
      <c r="BD197" s="97"/>
      <c r="BE197" s="97"/>
      <c r="BF197" s="97"/>
      <c r="BG197" s="97"/>
      <c r="BH197" s="97"/>
      <c r="BI197" s="61">
        <f t="shared" si="31"/>
        <v>0</v>
      </c>
      <c r="BJ197" s="62">
        <f t="shared" si="33"/>
        <v>0</v>
      </c>
    </row>
    <row r="198" spans="1:62" ht="16" thickBot="1">
      <c r="A198" s="57">
        <v>3</v>
      </c>
      <c r="B198" s="116"/>
      <c r="C198" s="96"/>
      <c r="D198" s="97"/>
      <c r="E198" s="94" t="s">
        <v>123</v>
      </c>
      <c r="F198" s="97"/>
      <c r="G198" s="97"/>
      <c r="H198" s="97"/>
      <c r="I198" s="97"/>
      <c r="J198" s="97"/>
      <c r="K198" s="97"/>
      <c r="L198" s="97"/>
      <c r="M198" s="61">
        <f t="shared" si="34"/>
        <v>0</v>
      </c>
      <c r="N198" s="97"/>
      <c r="O198" s="97"/>
      <c r="P198" s="97"/>
      <c r="Q198" s="97"/>
      <c r="R198" s="97"/>
      <c r="S198" s="97"/>
      <c r="T198" s="97"/>
      <c r="U198" s="61">
        <f t="shared" si="35"/>
        <v>0</v>
      </c>
      <c r="V198" s="97"/>
      <c r="W198" s="97"/>
      <c r="X198" s="97"/>
      <c r="Y198" s="97"/>
      <c r="Z198" s="97"/>
      <c r="AA198" s="97"/>
      <c r="AB198" s="97"/>
      <c r="AC198" s="61">
        <f t="shared" si="36"/>
        <v>0</v>
      </c>
      <c r="AD198" s="97"/>
      <c r="AE198" s="97"/>
      <c r="AF198" s="97"/>
      <c r="AG198" s="97"/>
      <c r="AH198" s="97"/>
      <c r="AI198" s="97"/>
      <c r="AJ198" s="97"/>
      <c r="AK198" s="61">
        <f t="shared" si="37"/>
        <v>0</v>
      </c>
      <c r="AL198" s="97"/>
      <c r="AM198" s="97"/>
      <c r="AN198" s="97"/>
      <c r="AO198" s="97"/>
      <c r="AP198" s="97"/>
      <c r="AQ198" s="97"/>
      <c r="AR198" s="97"/>
      <c r="AS198" s="61">
        <f t="shared" si="38"/>
        <v>0</v>
      </c>
      <c r="AT198" s="97"/>
      <c r="AU198" s="97"/>
      <c r="AV198" s="97"/>
      <c r="AW198" s="97"/>
      <c r="AX198" s="97"/>
      <c r="AY198" s="97"/>
      <c r="AZ198" s="97"/>
      <c r="BA198" s="61">
        <f t="shared" si="30"/>
        <v>0</v>
      </c>
      <c r="BB198" s="97"/>
      <c r="BC198" s="97"/>
      <c r="BD198" s="97"/>
      <c r="BE198" s="97"/>
      <c r="BF198" s="97"/>
      <c r="BG198" s="97"/>
      <c r="BH198" s="97"/>
      <c r="BI198" s="61">
        <f t="shared" si="31"/>
        <v>0</v>
      </c>
      <c r="BJ198" s="62">
        <f t="shared" si="33"/>
        <v>0</v>
      </c>
    </row>
    <row r="199" spans="1:62" ht="16" thickBot="1">
      <c r="A199" s="57">
        <v>3</v>
      </c>
      <c r="B199" s="116"/>
      <c r="C199" s="96"/>
      <c r="D199" s="97"/>
      <c r="E199" s="94"/>
      <c r="F199" s="97"/>
      <c r="G199" s="97"/>
      <c r="H199" s="97"/>
      <c r="I199" s="97"/>
      <c r="J199" s="97"/>
      <c r="K199" s="97"/>
      <c r="L199" s="97"/>
      <c r="M199" s="61">
        <f t="shared" si="34"/>
        <v>0</v>
      </c>
      <c r="N199" s="97"/>
      <c r="O199" s="97"/>
      <c r="P199" s="97"/>
      <c r="Q199" s="97"/>
      <c r="R199" s="97"/>
      <c r="S199" s="97"/>
      <c r="T199" s="97"/>
      <c r="U199" s="61">
        <f t="shared" si="35"/>
        <v>0</v>
      </c>
      <c r="V199" s="97"/>
      <c r="W199" s="97"/>
      <c r="X199" s="97"/>
      <c r="Y199" s="97"/>
      <c r="Z199" s="97"/>
      <c r="AA199" s="97"/>
      <c r="AB199" s="97"/>
      <c r="AC199" s="61">
        <f t="shared" si="36"/>
        <v>0</v>
      </c>
      <c r="AD199" s="97"/>
      <c r="AE199" s="97"/>
      <c r="AF199" s="97"/>
      <c r="AG199" s="97"/>
      <c r="AH199" s="97"/>
      <c r="AI199" s="97"/>
      <c r="AJ199" s="97"/>
      <c r="AK199" s="61">
        <f t="shared" si="37"/>
        <v>0</v>
      </c>
      <c r="AL199" s="97"/>
      <c r="AM199" s="97"/>
      <c r="AN199" s="97"/>
      <c r="AO199" s="97"/>
      <c r="AP199" s="97"/>
      <c r="AQ199" s="97"/>
      <c r="AR199" s="97"/>
      <c r="AS199" s="61">
        <f t="shared" si="38"/>
        <v>0</v>
      </c>
      <c r="AT199" s="97"/>
      <c r="AU199" s="97"/>
      <c r="AV199" s="97"/>
      <c r="AW199" s="97"/>
      <c r="AX199" s="97"/>
      <c r="AY199" s="97"/>
      <c r="AZ199" s="97"/>
      <c r="BA199" s="61">
        <f t="shared" si="30"/>
        <v>0</v>
      </c>
      <c r="BB199" s="97"/>
      <c r="BC199" s="97"/>
      <c r="BD199" s="97"/>
      <c r="BE199" s="97"/>
      <c r="BF199" s="97"/>
      <c r="BG199" s="97"/>
      <c r="BH199" s="97"/>
      <c r="BI199" s="61">
        <f t="shared" si="31"/>
        <v>0</v>
      </c>
      <c r="BJ199" s="62">
        <f t="shared" si="33"/>
        <v>0</v>
      </c>
    </row>
    <row r="200" spans="1:62" ht="16" thickBot="1">
      <c r="A200" s="57">
        <v>3</v>
      </c>
      <c r="B200" s="116"/>
      <c r="C200" s="96"/>
      <c r="D200" s="97"/>
      <c r="E200" s="94"/>
      <c r="F200" s="97"/>
      <c r="G200" s="97"/>
      <c r="H200" s="97"/>
      <c r="I200" s="97"/>
      <c r="J200" s="97"/>
      <c r="K200" s="97"/>
      <c r="L200" s="97"/>
      <c r="M200" s="61">
        <f t="shared" si="34"/>
        <v>0</v>
      </c>
      <c r="N200" s="97"/>
      <c r="O200" s="97"/>
      <c r="P200" s="97"/>
      <c r="Q200" s="97"/>
      <c r="R200" s="97"/>
      <c r="S200" s="97"/>
      <c r="T200" s="97"/>
      <c r="U200" s="61">
        <f t="shared" si="35"/>
        <v>0</v>
      </c>
      <c r="V200" s="97"/>
      <c r="W200" s="97"/>
      <c r="X200" s="97"/>
      <c r="Y200" s="97"/>
      <c r="Z200" s="97"/>
      <c r="AA200" s="97"/>
      <c r="AB200" s="97"/>
      <c r="AC200" s="61">
        <f t="shared" si="36"/>
        <v>0</v>
      </c>
      <c r="AD200" s="97"/>
      <c r="AE200" s="97"/>
      <c r="AF200" s="97"/>
      <c r="AG200" s="97"/>
      <c r="AH200" s="97"/>
      <c r="AI200" s="97"/>
      <c r="AJ200" s="97"/>
      <c r="AK200" s="61">
        <f t="shared" si="37"/>
        <v>0</v>
      </c>
      <c r="AL200" s="97"/>
      <c r="AM200" s="97"/>
      <c r="AN200" s="97"/>
      <c r="AO200" s="97"/>
      <c r="AP200" s="97"/>
      <c r="AQ200" s="97"/>
      <c r="AR200" s="97"/>
      <c r="AS200" s="61">
        <f t="shared" si="38"/>
        <v>0</v>
      </c>
      <c r="AT200" s="97"/>
      <c r="AU200" s="97"/>
      <c r="AV200" s="97"/>
      <c r="AW200" s="97"/>
      <c r="AX200" s="97"/>
      <c r="AY200" s="97"/>
      <c r="AZ200" s="97"/>
      <c r="BA200" s="61">
        <f t="shared" si="30"/>
        <v>0</v>
      </c>
      <c r="BB200" s="97"/>
      <c r="BC200" s="97"/>
      <c r="BD200" s="97"/>
      <c r="BE200" s="97"/>
      <c r="BF200" s="97"/>
      <c r="BG200" s="97"/>
      <c r="BH200" s="97"/>
      <c r="BI200" s="61">
        <f t="shared" si="31"/>
        <v>0</v>
      </c>
      <c r="BJ200" s="62">
        <f t="shared" si="33"/>
        <v>0</v>
      </c>
    </row>
    <row r="201" spans="1:62" ht="16" thickBot="1">
      <c r="A201" s="57">
        <v>3</v>
      </c>
      <c r="B201" s="116" t="s">
        <v>159</v>
      </c>
      <c r="C201" s="96" t="s">
        <v>160</v>
      </c>
      <c r="D201" s="97">
        <v>4</v>
      </c>
      <c r="E201" s="94" t="s">
        <v>122</v>
      </c>
      <c r="F201" s="97">
        <v>6</v>
      </c>
      <c r="G201" s="97"/>
      <c r="H201" s="97"/>
      <c r="I201" s="97"/>
      <c r="J201" s="97"/>
      <c r="K201" s="97"/>
      <c r="L201" s="97"/>
      <c r="M201" s="173">
        <f t="shared" si="34"/>
        <v>12</v>
      </c>
      <c r="N201" s="97">
        <v>1</v>
      </c>
      <c r="O201" s="97"/>
      <c r="P201" s="97">
        <v>1</v>
      </c>
      <c r="Q201" s="97"/>
      <c r="R201" s="97"/>
      <c r="S201" s="97"/>
      <c r="T201" s="97"/>
      <c r="U201" s="61">
        <f t="shared" ref="U201:U264" si="47">2*(N201)+5*(O201)+3*(P201)+5*(Q201)+5*(R201)+5*(S201)+5*(T201)</f>
        <v>5</v>
      </c>
      <c r="V201" s="484">
        <v>1</v>
      </c>
      <c r="W201" s="484"/>
      <c r="X201" s="484"/>
      <c r="Y201" s="484"/>
      <c r="Z201" s="484">
        <v>1</v>
      </c>
      <c r="AA201" s="484"/>
      <c r="AB201" s="484"/>
      <c r="AC201" s="61">
        <f t="shared" ref="AC201:AC264" si="48">2*(V201)+5*(W201)+3*(X201)+5*(Y201)+5*(Z201)+5*(AA201)+5*(AB201)</f>
        <v>7</v>
      </c>
      <c r="AD201" s="512">
        <v>1.5</v>
      </c>
      <c r="AE201" s="512"/>
      <c r="AF201" s="512"/>
      <c r="AG201" s="512"/>
      <c r="AH201" s="512"/>
      <c r="AI201" s="512"/>
      <c r="AJ201" s="512"/>
      <c r="AK201" s="61">
        <f t="shared" ref="AK201:AK264" si="49">2*(AD201)+5*(AE201)+3*(AF201)+5*(AG201)+5*(AH201)+5*(AI201)+5*(AJ201)</f>
        <v>3</v>
      </c>
      <c r="AL201" s="512"/>
      <c r="AM201" s="512"/>
      <c r="AN201" s="512"/>
      <c r="AO201" s="512"/>
      <c r="AP201" s="512"/>
      <c r="AQ201" s="512"/>
      <c r="AR201" s="512"/>
      <c r="AS201" s="61">
        <f t="shared" ref="AS201:AS264" si="50">2*(AL201)+5*(AM201)+3*(AN201)+5*(AO201)+5*(AP201)+5*(AQ201)+5*(AR201)</f>
        <v>0</v>
      </c>
      <c r="AT201" s="97"/>
      <c r="AU201" s="97"/>
      <c r="AV201" s="97"/>
      <c r="AW201" s="97"/>
      <c r="AX201" s="97"/>
      <c r="AY201" s="97"/>
      <c r="AZ201" s="97"/>
      <c r="BA201" s="61">
        <f t="shared" ref="BA201:BA264" si="51">2*(AT201)+5*(AU201)+3*(AV201)+5*(AW201)+5*(AX201)+5*(AY201)+5*(AZ201)</f>
        <v>0</v>
      </c>
      <c r="BB201" s="97"/>
      <c r="BC201" s="97"/>
      <c r="BD201" s="97"/>
      <c r="BE201" s="97"/>
      <c r="BF201" s="97"/>
      <c r="BG201" s="97"/>
      <c r="BH201" s="97"/>
      <c r="BI201" s="61">
        <f t="shared" ref="BI201:BI264" si="52">2*(BB201)+5*(BC201)+3*(BD201)+5*(BE201)+5*(BF201)+5*(BG201)+5*(BH201)</f>
        <v>0</v>
      </c>
      <c r="BJ201" s="62">
        <f t="shared" si="33"/>
        <v>27</v>
      </c>
    </row>
    <row r="202" spans="1:62" ht="16" thickBot="1">
      <c r="A202" s="57">
        <v>3</v>
      </c>
      <c r="B202" s="116" t="s">
        <v>159</v>
      </c>
      <c r="C202" s="96" t="s">
        <v>163</v>
      </c>
      <c r="D202" s="97">
        <v>18</v>
      </c>
      <c r="E202" s="94" t="s">
        <v>122</v>
      </c>
      <c r="F202" s="97">
        <v>7</v>
      </c>
      <c r="G202" s="97"/>
      <c r="H202" s="97"/>
      <c r="I202" s="97"/>
      <c r="J202" s="97"/>
      <c r="K202" s="97"/>
      <c r="L202" s="97"/>
      <c r="M202" s="173">
        <f t="shared" si="34"/>
        <v>14</v>
      </c>
      <c r="N202" s="97">
        <v>7</v>
      </c>
      <c r="O202" s="97"/>
      <c r="P202" s="97"/>
      <c r="Q202" s="97"/>
      <c r="R202" s="97"/>
      <c r="S202" s="97"/>
      <c r="T202" s="97"/>
      <c r="U202" s="61">
        <f t="shared" si="47"/>
        <v>14</v>
      </c>
      <c r="V202" s="484">
        <v>2</v>
      </c>
      <c r="W202" s="484"/>
      <c r="X202" s="484"/>
      <c r="Y202" s="484"/>
      <c r="Z202" s="484"/>
      <c r="AA202" s="484"/>
      <c r="AB202" s="484"/>
      <c r="AC202" s="61">
        <f t="shared" si="48"/>
        <v>4</v>
      </c>
      <c r="AD202" s="512">
        <v>1</v>
      </c>
      <c r="AE202" s="512"/>
      <c r="AF202" s="512"/>
      <c r="AG202" s="512"/>
      <c r="AH202" s="512"/>
      <c r="AI202" s="512"/>
      <c r="AJ202" s="512"/>
      <c r="AK202" s="61">
        <f t="shared" si="49"/>
        <v>2</v>
      </c>
      <c r="AL202" s="512">
        <v>1</v>
      </c>
      <c r="AM202" s="512"/>
      <c r="AN202" s="512"/>
      <c r="AO202" s="512"/>
      <c r="AP202" s="512">
        <v>1</v>
      </c>
      <c r="AQ202" s="512"/>
      <c r="AR202" s="512"/>
      <c r="AS202" s="61">
        <f t="shared" si="50"/>
        <v>7</v>
      </c>
      <c r="AT202" s="97"/>
      <c r="AU202" s="97"/>
      <c r="AV202" s="97"/>
      <c r="AW202" s="97"/>
      <c r="AX202" s="97"/>
      <c r="AY202" s="97"/>
      <c r="AZ202" s="97"/>
      <c r="BA202" s="61">
        <f t="shared" si="51"/>
        <v>0</v>
      </c>
      <c r="BB202" s="97"/>
      <c r="BC202" s="97"/>
      <c r="BD202" s="97"/>
      <c r="BE202" s="97"/>
      <c r="BF202" s="97"/>
      <c r="BG202" s="97"/>
      <c r="BH202" s="97"/>
      <c r="BI202" s="61">
        <f t="shared" si="52"/>
        <v>0</v>
      </c>
      <c r="BJ202" s="62">
        <f t="shared" ref="BJ202:BJ265" si="53">M202+U202+AC202+AK202+AS202+BA202+BI202</f>
        <v>41</v>
      </c>
    </row>
    <row r="203" spans="1:62" ht="16" thickBot="1">
      <c r="A203" s="57">
        <v>3</v>
      </c>
      <c r="B203" s="116" t="s">
        <v>172</v>
      </c>
      <c r="C203" s="96" t="s">
        <v>667</v>
      </c>
      <c r="D203" s="97">
        <v>75</v>
      </c>
      <c r="E203" s="94" t="s">
        <v>122</v>
      </c>
      <c r="F203" s="97">
        <v>1.5</v>
      </c>
      <c r="G203" s="97"/>
      <c r="H203" s="97"/>
      <c r="I203" s="97"/>
      <c r="J203" s="97"/>
      <c r="K203" s="97"/>
      <c r="L203" s="97"/>
      <c r="M203" s="173">
        <f t="shared" si="34"/>
        <v>3</v>
      </c>
      <c r="N203" s="97">
        <v>3.5</v>
      </c>
      <c r="O203" s="97"/>
      <c r="P203" s="97"/>
      <c r="Q203" s="97"/>
      <c r="R203" s="97"/>
      <c r="S203" s="97"/>
      <c r="T203" s="97"/>
      <c r="U203" s="61">
        <f t="shared" si="47"/>
        <v>7</v>
      </c>
      <c r="V203" s="484"/>
      <c r="W203" s="484"/>
      <c r="X203" s="484"/>
      <c r="Y203" s="484"/>
      <c r="Z203" s="484"/>
      <c r="AA203" s="484"/>
      <c r="AB203" s="484"/>
      <c r="AC203" s="61">
        <f t="shared" si="48"/>
        <v>0</v>
      </c>
      <c r="AD203" s="512">
        <v>2</v>
      </c>
      <c r="AE203" s="512"/>
      <c r="AF203" s="512"/>
      <c r="AG203" s="512"/>
      <c r="AH203" s="512"/>
      <c r="AI203" s="512"/>
      <c r="AJ203" s="512"/>
      <c r="AK203" s="61">
        <f t="shared" si="49"/>
        <v>4</v>
      </c>
      <c r="AL203" s="512">
        <v>2</v>
      </c>
      <c r="AM203" s="512"/>
      <c r="AN203" s="512"/>
      <c r="AO203" s="512"/>
      <c r="AP203" s="512"/>
      <c r="AQ203" s="512"/>
      <c r="AR203" s="512"/>
      <c r="AS203" s="61">
        <f t="shared" si="50"/>
        <v>4</v>
      </c>
      <c r="AT203" s="97"/>
      <c r="AU203" s="97"/>
      <c r="AV203" s="97"/>
      <c r="AW203" s="97"/>
      <c r="AX203" s="97"/>
      <c r="AY203" s="97"/>
      <c r="AZ203" s="97"/>
      <c r="BA203" s="61">
        <f t="shared" si="51"/>
        <v>0</v>
      </c>
      <c r="BB203" s="97"/>
      <c r="BC203" s="97"/>
      <c r="BD203" s="97"/>
      <c r="BE203" s="97"/>
      <c r="BF203" s="97"/>
      <c r="BG203" s="97"/>
      <c r="BH203" s="97"/>
      <c r="BI203" s="61">
        <f t="shared" si="52"/>
        <v>0</v>
      </c>
      <c r="BJ203" s="62">
        <f t="shared" si="53"/>
        <v>18</v>
      </c>
    </row>
    <row r="204" spans="1:62" ht="16" thickBot="1">
      <c r="A204" s="57">
        <v>3</v>
      </c>
      <c r="B204" s="116" t="s">
        <v>161</v>
      </c>
      <c r="C204" s="96" t="s">
        <v>162</v>
      </c>
      <c r="D204" s="97">
        <v>30</v>
      </c>
      <c r="E204" s="94" t="s">
        <v>122</v>
      </c>
      <c r="F204" s="97">
        <v>2.5</v>
      </c>
      <c r="G204" s="97"/>
      <c r="H204" s="97"/>
      <c r="I204" s="97"/>
      <c r="J204" s="97"/>
      <c r="K204" s="97"/>
      <c r="L204" s="97"/>
      <c r="M204" s="173">
        <f t="shared" si="34"/>
        <v>5</v>
      </c>
      <c r="N204" s="97">
        <v>3</v>
      </c>
      <c r="O204" s="97"/>
      <c r="P204" s="97"/>
      <c r="Q204" s="97"/>
      <c r="R204" s="97">
        <v>1</v>
      </c>
      <c r="S204" s="97"/>
      <c r="T204" s="97"/>
      <c r="U204" s="61">
        <f t="shared" si="47"/>
        <v>11</v>
      </c>
      <c r="V204" s="484">
        <v>2</v>
      </c>
      <c r="W204" s="484"/>
      <c r="X204" s="484"/>
      <c r="Y204" s="484"/>
      <c r="Z204" s="484"/>
      <c r="AA204" s="484"/>
      <c r="AB204" s="484"/>
      <c r="AC204" s="61">
        <f t="shared" si="48"/>
        <v>4</v>
      </c>
      <c r="AD204" s="512">
        <v>5</v>
      </c>
      <c r="AE204" s="512"/>
      <c r="AF204" s="512"/>
      <c r="AG204" s="512">
        <v>1</v>
      </c>
      <c r="AH204" s="512"/>
      <c r="AI204" s="512"/>
      <c r="AJ204" s="512"/>
      <c r="AK204" s="61">
        <f t="shared" si="49"/>
        <v>15</v>
      </c>
      <c r="AL204" s="512">
        <v>4</v>
      </c>
      <c r="AM204" s="512"/>
      <c r="AN204" s="512"/>
      <c r="AO204" s="512"/>
      <c r="AP204" s="512">
        <v>1</v>
      </c>
      <c r="AQ204" s="512"/>
      <c r="AR204" s="512"/>
      <c r="AS204" s="61">
        <f t="shared" si="50"/>
        <v>13</v>
      </c>
      <c r="AT204" s="97"/>
      <c r="AU204" s="97"/>
      <c r="AV204" s="97"/>
      <c r="AW204" s="97"/>
      <c r="AX204" s="97"/>
      <c r="AY204" s="97"/>
      <c r="AZ204" s="97"/>
      <c r="BA204" s="61">
        <f t="shared" si="51"/>
        <v>0</v>
      </c>
      <c r="BB204" s="97"/>
      <c r="BC204" s="97"/>
      <c r="BD204" s="97"/>
      <c r="BE204" s="97"/>
      <c r="BF204" s="97"/>
      <c r="BG204" s="97"/>
      <c r="BH204" s="97"/>
      <c r="BI204" s="61">
        <f t="shared" si="52"/>
        <v>0</v>
      </c>
      <c r="BJ204" s="62">
        <f t="shared" si="53"/>
        <v>48</v>
      </c>
    </row>
    <row r="205" spans="1:62" ht="16" thickBot="1">
      <c r="A205" s="57">
        <v>3</v>
      </c>
      <c r="B205" s="116" t="s">
        <v>183</v>
      </c>
      <c r="C205" s="96" t="s">
        <v>184</v>
      </c>
      <c r="D205" s="97">
        <v>57</v>
      </c>
      <c r="E205" s="94" t="s">
        <v>122</v>
      </c>
      <c r="F205" s="97">
        <v>1</v>
      </c>
      <c r="G205" s="97"/>
      <c r="H205" s="97"/>
      <c r="I205" s="97"/>
      <c r="J205" s="97"/>
      <c r="K205" s="97"/>
      <c r="L205" s="97"/>
      <c r="M205" s="173">
        <f t="shared" si="34"/>
        <v>2</v>
      </c>
      <c r="N205" s="97"/>
      <c r="O205" s="97"/>
      <c r="P205" s="97"/>
      <c r="Q205" s="97"/>
      <c r="R205" s="97"/>
      <c r="S205" s="97"/>
      <c r="T205" s="97"/>
      <c r="U205" s="61">
        <f t="shared" si="47"/>
        <v>0</v>
      </c>
      <c r="V205" s="484"/>
      <c r="W205" s="484"/>
      <c r="X205" s="484"/>
      <c r="Y205" s="484"/>
      <c r="Z205" s="484"/>
      <c r="AA205" s="484"/>
      <c r="AB205" s="484"/>
      <c r="AC205" s="61">
        <f t="shared" si="48"/>
        <v>0</v>
      </c>
      <c r="AD205" s="512"/>
      <c r="AE205" s="512"/>
      <c r="AF205" s="512"/>
      <c r="AG205" s="512"/>
      <c r="AH205" s="512"/>
      <c r="AI205" s="512"/>
      <c r="AJ205" s="512"/>
      <c r="AK205" s="61">
        <f t="shared" si="49"/>
        <v>0</v>
      </c>
      <c r="AL205" s="512"/>
      <c r="AM205" s="512"/>
      <c r="AN205" s="512"/>
      <c r="AO205" s="512"/>
      <c r="AP205" s="512"/>
      <c r="AQ205" s="512"/>
      <c r="AR205" s="512"/>
      <c r="AS205" s="61">
        <f t="shared" si="50"/>
        <v>0</v>
      </c>
      <c r="AT205" s="97"/>
      <c r="AU205" s="97"/>
      <c r="AV205" s="97"/>
      <c r="AW205" s="97"/>
      <c r="AX205" s="97"/>
      <c r="AY205" s="97"/>
      <c r="AZ205" s="97"/>
      <c r="BA205" s="61">
        <f t="shared" si="51"/>
        <v>0</v>
      </c>
      <c r="BB205" s="97"/>
      <c r="BC205" s="97"/>
      <c r="BD205" s="97"/>
      <c r="BE205" s="97"/>
      <c r="BF205" s="97"/>
      <c r="BG205" s="97"/>
      <c r="BH205" s="97"/>
      <c r="BI205" s="61">
        <f t="shared" si="52"/>
        <v>0</v>
      </c>
      <c r="BJ205" s="62">
        <f t="shared" si="53"/>
        <v>2</v>
      </c>
    </row>
    <row r="206" spans="1:62" ht="16" thickBot="1">
      <c r="A206" s="57">
        <v>3</v>
      </c>
      <c r="B206" s="116" t="s">
        <v>668</v>
      </c>
      <c r="C206" s="96" t="s">
        <v>669</v>
      </c>
      <c r="D206" s="97">
        <v>34</v>
      </c>
      <c r="E206" s="94" t="s">
        <v>122</v>
      </c>
      <c r="F206" s="97"/>
      <c r="G206" s="97"/>
      <c r="H206" s="97"/>
      <c r="I206" s="97"/>
      <c r="J206" s="97"/>
      <c r="K206" s="97"/>
      <c r="L206" s="97"/>
      <c r="M206" s="173">
        <f t="shared" si="34"/>
        <v>0</v>
      </c>
      <c r="N206" s="97">
        <v>2.5</v>
      </c>
      <c r="O206" s="97"/>
      <c r="P206" s="97"/>
      <c r="Q206" s="97"/>
      <c r="R206" s="97"/>
      <c r="S206" s="97"/>
      <c r="T206" s="97"/>
      <c r="U206" s="61">
        <f t="shared" si="47"/>
        <v>5</v>
      </c>
      <c r="V206" s="484">
        <v>3</v>
      </c>
      <c r="W206" s="484"/>
      <c r="X206" s="484"/>
      <c r="Y206" s="484"/>
      <c r="Z206" s="484"/>
      <c r="AA206" s="484"/>
      <c r="AB206" s="484"/>
      <c r="AC206" s="61">
        <f t="shared" si="48"/>
        <v>6</v>
      </c>
      <c r="AD206" s="512"/>
      <c r="AE206" s="512"/>
      <c r="AF206" s="512"/>
      <c r="AG206" s="512"/>
      <c r="AH206" s="512"/>
      <c r="AI206" s="512"/>
      <c r="AJ206" s="512"/>
      <c r="AK206" s="61">
        <f t="shared" si="49"/>
        <v>0</v>
      </c>
      <c r="AL206" s="512">
        <v>2.5</v>
      </c>
      <c r="AM206" s="512"/>
      <c r="AN206" s="512"/>
      <c r="AO206" s="512"/>
      <c r="AP206" s="512"/>
      <c r="AQ206" s="512"/>
      <c r="AR206" s="512"/>
      <c r="AS206" s="61">
        <f t="shared" si="50"/>
        <v>5</v>
      </c>
      <c r="AT206" s="97"/>
      <c r="AU206" s="97"/>
      <c r="AV206" s="97"/>
      <c r="AW206" s="97"/>
      <c r="AX206" s="97"/>
      <c r="AY206" s="97"/>
      <c r="AZ206" s="97"/>
      <c r="BA206" s="61">
        <f t="shared" si="51"/>
        <v>0</v>
      </c>
      <c r="BB206" s="97"/>
      <c r="BC206" s="97"/>
      <c r="BD206" s="97"/>
      <c r="BE206" s="97"/>
      <c r="BF206" s="97"/>
      <c r="BG206" s="97"/>
      <c r="BH206" s="97"/>
      <c r="BI206" s="61">
        <f t="shared" si="52"/>
        <v>0</v>
      </c>
      <c r="BJ206" s="62">
        <f t="shared" si="53"/>
        <v>16</v>
      </c>
    </row>
    <row r="207" spans="1:62" ht="16" thickBot="1">
      <c r="A207" s="57">
        <v>3</v>
      </c>
      <c r="B207" s="116" t="s">
        <v>670</v>
      </c>
      <c r="C207" s="96" t="s">
        <v>671</v>
      </c>
      <c r="D207" s="97">
        <v>22</v>
      </c>
      <c r="E207" s="94" t="s">
        <v>122</v>
      </c>
      <c r="F207" s="97"/>
      <c r="G207" s="97"/>
      <c r="H207" s="97"/>
      <c r="I207" s="97"/>
      <c r="J207" s="97"/>
      <c r="K207" s="97"/>
      <c r="L207" s="97"/>
      <c r="M207" s="173">
        <f t="shared" si="34"/>
        <v>0</v>
      </c>
      <c r="N207" s="97">
        <v>0.5</v>
      </c>
      <c r="O207" s="97"/>
      <c r="P207" s="97"/>
      <c r="Q207" s="97"/>
      <c r="R207" s="97"/>
      <c r="S207" s="97"/>
      <c r="T207" s="97"/>
      <c r="U207" s="61">
        <f t="shared" si="47"/>
        <v>1</v>
      </c>
      <c r="V207" s="484"/>
      <c r="W207" s="484"/>
      <c r="X207" s="484"/>
      <c r="Y207" s="484"/>
      <c r="Z207" s="484"/>
      <c r="AA207" s="484"/>
      <c r="AB207" s="484"/>
      <c r="AC207" s="61">
        <f t="shared" si="48"/>
        <v>0</v>
      </c>
      <c r="AD207" s="512">
        <v>1</v>
      </c>
      <c r="AE207" s="512"/>
      <c r="AF207" s="512"/>
      <c r="AG207" s="512"/>
      <c r="AH207" s="512"/>
      <c r="AI207" s="512"/>
      <c r="AJ207" s="512"/>
      <c r="AK207" s="61">
        <f t="shared" si="49"/>
        <v>2</v>
      </c>
      <c r="AL207" s="512">
        <v>3</v>
      </c>
      <c r="AM207" s="512"/>
      <c r="AN207" s="512"/>
      <c r="AO207" s="512"/>
      <c r="AP207" s="512"/>
      <c r="AQ207" s="512"/>
      <c r="AR207" s="512"/>
      <c r="AS207" s="61">
        <f t="shared" si="50"/>
        <v>6</v>
      </c>
      <c r="AT207" s="97"/>
      <c r="AU207" s="97"/>
      <c r="AV207" s="97"/>
      <c r="AW207" s="97"/>
      <c r="AX207" s="97"/>
      <c r="AY207" s="97"/>
      <c r="AZ207" s="97"/>
      <c r="BA207" s="61">
        <f t="shared" si="51"/>
        <v>0</v>
      </c>
      <c r="BB207" s="97"/>
      <c r="BC207" s="97"/>
      <c r="BD207" s="97"/>
      <c r="BE207" s="97"/>
      <c r="BF207" s="97"/>
      <c r="BG207" s="97"/>
      <c r="BH207" s="97"/>
      <c r="BI207" s="61">
        <f t="shared" si="52"/>
        <v>0</v>
      </c>
      <c r="BJ207" s="62">
        <f t="shared" si="53"/>
        <v>9</v>
      </c>
    </row>
    <row r="208" spans="1:62" ht="16" thickBot="1">
      <c r="A208" s="57">
        <v>3</v>
      </c>
      <c r="B208" s="116" t="s">
        <v>672</v>
      </c>
      <c r="C208" s="96" t="s">
        <v>331</v>
      </c>
      <c r="D208" s="97">
        <v>21</v>
      </c>
      <c r="E208" s="94" t="s">
        <v>122</v>
      </c>
      <c r="F208" s="97"/>
      <c r="G208" s="97"/>
      <c r="H208" s="97"/>
      <c r="I208" s="97"/>
      <c r="J208" s="97"/>
      <c r="K208" s="97"/>
      <c r="L208" s="97"/>
      <c r="M208" s="173">
        <f t="shared" si="34"/>
        <v>0</v>
      </c>
      <c r="N208" s="97">
        <v>13</v>
      </c>
      <c r="O208" s="97">
        <v>1</v>
      </c>
      <c r="P208" s="97">
        <v>1</v>
      </c>
      <c r="Q208" s="97"/>
      <c r="R208" s="97"/>
      <c r="S208" s="97"/>
      <c r="T208" s="97"/>
      <c r="U208" s="61">
        <f t="shared" si="47"/>
        <v>34</v>
      </c>
      <c r="V208" s="484">
        <v>5</v>
      </c>
      <c r="W208" s="484">
        <v>1</v>
      </c>
      <c r="X208" s="484"/>
      <c r="Y208" s="484"/>
      <c r="Z208" s="484"/>
      <c r="AA208" s="484"/>
      <c r="AB208" s="484"/>
      <c r="AC208" s="61">
        <f t="shared" si="48"/>
        <v>15</v>
      </c>
      <c r="AD208" s="512">
        <v>5</v>
      </c>
      <c r="AE208" s="512"/>
      <c r="AF208" s="512">
        <v>1</v>
      </c>
      <c r="AG208" s="512">
        <v>1</v>
      </c>
      <c r="AH208" s="512"/>
      <c r="AI208" s="512"/>
      <c r="AJ208" s="512"/>
      <c r="AK208" s="61">
        <f t="shared" si="49"/>
        <v>18</v>
      </c>
      <c r="AL208" s="512">
        <v>4</v>
      </c>
      <c r="AM208" s="512"/>
      <c r="AN208" s="512"/>
      <c r="AO208" s="512"/>
      <c r="AP208" s="512"/>
      <c r="AQ208" s="512"/>
      <c r="AR208" s="512"/>
      <c r="AS208" s="61">
        <f t="shared" si="50"/>
        <v>8</v>
      </c>
      <c r="AT208" s="97"/>
      <c r="AU208" s="97"/>
      <c r="AV208" s="97"/>
      <c r="AW208" s="97"/>
      <c r="AX208" s="97"/>
      <c r="AY208" s="97"/>
      <c r="AZ208" s="97"/>
      <c r="BA208" s="61">
        <f t="shared" si="51"/>
        <v>0</v>
      </c>
      <c r="BB208" s="97"/>
      <c r="BC208" s="97"/>
      <c r="BD208" s="97"/>
      <c r="BE208" s="97"/>
      <c r="BF208" s="97"/>
      <c r="BG208" s="97"/>
      <c r="BH208" s="97"/>
      <c r="BI208" s="61">
        <f t="shared" si="52"/>
        <v>0</v>
      </c>
      <c r="BJ208" s="62">
        <f t="shared" si="53"/>
        <v>75</v>
      </c>
    </row>
    <row r="209" spans="1:62" ht="16" thickBot="1">
      <c r="A209" s="57">
        <v>3</v>
      </c>
      <c r="B209" s="116" t="s">
        <v>179</v>
      </c>
      <c r="C209" s="96" t="s">
        <v>180</v>
      </c>
      <c r="D209" s="97">
        <v>99</v>
      </c>
      <c r="E209" s="94" t="s">
        <v>122</v>
      </c>
      <c r="F209" s="97">
        <v>1</v>
      </c>
      <c r="G209" s="97"/>
      <c r="H209" s="97"/>
      <c r="I209" s="97"/>
      <c r="J209" s="97"/>
      <c r="K209" s="97"/>
      <c r="L209" s="97"/>
      <c r="M209" s="173">
        <f t="shared" si="34"/>
        <v>2</v>
      </c>
      <c r="N209" s="97">
        <v>2</v>
      </c>
      <c r="O209" s="97"/>
      <c r="P209" s="97"/>
      <c r="Q209" s="97"/>
      <c r="R209" s="97"/>
      <c r="S209" s="97"/>
      <c r="T209" s="97"/>
      <c r="U209" s="61">
        <f t="shared" si="47"/>
        <v>4</v>
      </c>
      <c r="V209" s="484"/>
      <c r="W209" s="484"/>
      <c r="X209" s="484"/>
      <c r="Y209" s="484"/>
      <c r="Z209" s="484"/>
      <c r="AA209" s="484"/>
      <c r="AB209" s="484"/>
      <c r="AC209" s="61">
        <f t="shared" si="48"/>
        <v>0</v>
      </c>
      <c r="AD209" s="512"/>
      <c r="AE209" s="512"/>
      <c r="AF209" s="512"/>
      <c r="AG209" s="512"/>
      <c r="AH209" s="512"/>
      <c r="AI209" s="512"/>
      <c r="AJ209" s="512"/>
      <c r="AK209" s="61">
        <f t="shared" si="49"/>
        <v>0</v>
      </c>
      <c r="AL209" s="512">
        <v>1</v>
      </c>
      <c r="AM209" s="512"/>
      <c r="AN209" s="512"/>
      <c r="AO209" s="512"/>
      <c r="AP209" s="512"/>
      <c r="AQ209" s="512"/>
      <c r="AR209" s="512"/>
      <c r="AS209" s="61">
        <f t="shared" si="50"/>
        <v>2</v>
      </c>
      <c r="AT209" s="40"/>
      <c r="AU209" s="40"/>
      <c r="AV209" s="40"/>
      <c r="AW209" s="40"/>
      <c r="AX209" s="40"/>
      <c r="AY209" s="40"/>
      <c r="AZ209" s="40"/>
      <c r="BA209" s="61">
        <f t="shared" si="51"/>
        <v>0</v>
      </c>
      <c r="BB209" s="40"/>
      <c r="BC209" s="40"/>
      <c r="BD209" s="40"/>
      <c r="BE209" s="40"/>
      <c r="BF209" s="40"/>
      <c r="BG209" s="40"/>
      <c r="BH209" s="40"/>
      <c r="BI209" s="61">
        <f t="shared" si="52"/>
        <v>0</v>
      </c>
      <c r="BJ209" s="62">
        <f t="shared" si="53"/>
        <v>8</v>
      </c>
    </row>
    <row r="210" spans="1:62" ht="16" thickBot="1">
      <c r="A210" s="57">
        <v>3</v>
      </c>
      <c r="B210" s="116" t="s">
        <v>177</v>
      </c>
      <c r="C210" s="96" t="s">
        <v>178</v>
      </c>
      <c r="D210" s="97">
        <v>5</v>
      </c>
      <c r="E210" s="94" t="s">
        <v>122</v>
      </c>
      <c r="F210" s="97">
        <v>3.5</v>
      </c>
      <c r="G210" s="97"/>
      <c r="H210" s="97"/>
      <c r="I210" s="97"/>
      <c r="J210" s="97"/>
      <c r="K210" s="97"/>
      <c r="L210" s="97"/>
      <c r="M210" s="173">
        <f t="shared" si="34"/>
        <v>7</v>
      </c>
      <c r="N210" s="97">
        <v>5</v>
      </c>
      <c r="O210" s="97"/>
      <c r="P210" s="97"/>
      <c r="Q210" s="97"/>
      <c r="R210" s="97">
        <v>1</v>
      </c>
      <c r="S210" s="97"/>
      <c r="T210" s="97"/>
      <c r="U210" s="61">
        <f t="shared" si="47"/>
        <v>15</v>
      </c>
      <c r="V210" s="484">
        <v>1</v>
      </c>
      <c r="W210" s="484"/>
      <c r="X210" s="484"/>
      <c r="Y210" s="484"/>
      <c r="Z210" s="484"/>
      <c r="AA210" s="484"/>
      <c r="AB210" s="484"/>
      <c r="AC210" s="61">
        <f t="shared" si="48"/>
        <v>2</v>
      </c>
      <c r="AD210" s="512">
        <v>2.5</v>
      </c>
      <c r="AE210" s="512"/>
      <c r="AF210" s="512">
        <v>1</v>
      </c>
      <c r="AG210" s="512"/>
      <c r="AH210" s="512">
        <v>1</v>
      </c>
      <c r="AI210" s="512"/>
      <c r="AJ210" s="512"/>
      <c r="AK210" s="61">
        <f t="shared" si="49"/>
        <v>13</v>
      </c>
      <c r="AL210" s="512"/>
      <c r="AM210" s="512"/>
      <c r="AN210" s="512"/>
      <c r="AO210" s="512"/>
      <c r="AP210" s="512"/>
      <c r="AQ210" s="512"/>
      <c r="AR210" s="512"/>
      <c r="AS210" s="61">
        <f t="shared" si="50"/>
        <v>0</v>
      </c>
      <c r="AT210" s="40"/>
      <c r="AU210" s="40"/>
      <c r="AV210" s="40"/>
      <c r="AW210" s="40"/>
      <c r="AX210" s="40"/>
      <c r="AY210" s="40"/>
      <c r="AZ210" s="40"/>
      <c r="BA210" s="61">
        <f t="shared" si="51"/>
        <v>0</v>
      </c>
      <c r="BB210" s="40"/>
      <c r="BC210" s="40"/>
      <c r="BD210" s="40"/>
      <c r="BE210" s="40"/>
      <c r="BF210" s="40"/>
      <c r="BG210" s="40"/>
      <c r="BH210" s="40"/>
      <c r="BI210" s="61">
        <f t="shared" si="52"/>
        <v>0</v>
      </c>
      <c r="BJ210" s="62">
        <f t="shared" si="53"/>
        <v>37</v>
      </c>
    </row>
    <row r="211" spans="1:62" ht="16" thickBot="1">
      <c r="A211" s="57">
        <v>3</v>
      </c>
      <c r="B211" s="378" t="s">
        <v>157</v>
      </c>
      <c r="C211" s="115" t="s">
        <v>158</v>
      </c>
      <c r="D211" s="94">
        <v>14</v>
      </c>
      <c r="E211" s="94" t="s">
        <v>122</v>
      </c>
      <c r="F211" s="94">
        <v>1</v>
      </c>
      <c r="G211" s="97"/>
      <c r="H211" s="97"/>
      <c r="I211" s="97"/>
      <c r="J211" s="97"/>
      <c r="K211" s="97"/>
      <c r="L211" s="97"/>
      <c r="M211" s="173">
        <f t="shared" si="34"/>
        <v>2</v>
      </c>
      <c r="N211" s="97"/>
      <c r="O211" s="97"/>
      <c r="P211" s="97"/>
      <c r="Q211" s="97"/>
      <c r="R211" s="97"/>
      <c r="S211" s="97"/>
      <c r="T211" s="97"/>
      <c r="U211" s="61">
        <f t="shared" si="47"/>
        <v>0</v>
      </c>
      <c r="V211" s="484"/>
      <c r="W211" s="484"/>
      <c r="X211" s="484"/>
      <c r="Y211" s="484"/>
      <c r="Z211" s="484"/>
      <c r="AA211" s="484"/>
      <c r="AB211" s="484"/>
      <c r="AC211" s="61">
        <f t="shared" si="48"/>
        <v>0</v>
      </c>
      <c r="AD211" s="512"/>
      <c r="AE211" s="512"/>
      <c r="AF211" s="512"/>
      <c r="AG211" s="512"/>
      <c r="AH211" s="512"/>
      <c r="AI211" s="512"/>
      <c r="AJ211" s="512"/>
      <c r="AK211" s="61">
        <f t="shared" si="49"/>
        <v>0</v>
      </c>
      <c r="AL211" s="512"/>
      <c r="AM211" s="512"/>
      <c r="AN211" s="512"/>
      <c r="AO211" s="512"/>
      <c r="AP211" s="512"/>
      <c r="AQ211" s="512"/>
      <c r="AR211" s="512"/>
      <c r="AS211" s="61">
        <f t="shared" si="50"/>
        <v>0</v>
      </c>
      <c r="AT211" s="94"/>
      <c r="AU211" s="94"/>
      <c r="AV211" s="94"/>
      <c r="AW211" s="94"/>
      <c r="AX211" s="94"/>
      <c r="AY211" s="94"/>
      <c r="AZ211" s="94"/>
      <c r="BA211" s="61">
        <f t="shared" si="51"/>
        <v>0</v>
      </c>
      <c r="BB211" s="94"/>
      <c r="BC211" s="94"/>
      <c r="BD211" s="94"/>
      <c r="BE211" s="94"/>
      <c r="BF211" s="94"/>
      <c r="BG211" s="94"/>
      <c r="BH211" s="94"/>
      <c r="BI211" s="61">
        <f t="shared" si="52"/>
        <v>0</v>
      </c>
      <c r="BJ211" s="62">
        <f t="shared" si="53"/>
        <v>2</v>
      </c>
    </row>
    <row r="212" spans="1:62" ht="16" thickBot="1">
      <c r="A212" s="57">
        <v>3</v>
      </c>
      <c r="B212" s="116" t="s">
        <v>164</v>
      </c>
      <c r="C212" s="96" t="s">
        <v>165</v>
      </c>
      <c r="D212" s="97">
        <v>63</v>
      </c>
      <c r="E212" s="94" t="s">
        <v>122</v>
      </c>
      <c r="F212" s="97">
        <v>2.5</v>
      </c>
      <c r="G212" s="97"/>
      <c r="H212" s="97"/>
      <c r="I212" s="97"/>
      <c r="J212" s="97"/>
      <c r="K212" s="97"/>
      <c r="L212" s="97"/>
      <c r="M212" s="173">
        <f t="shared" si="34"/>
        <v>5</v>
      </c>
      <c r="N212" s="97">
        <v>2</v>
      </c>
      <c r="O212" s="97"/>
      <c r="P212" s="97"/>
      <c r="Q212" s="97"/>
      <c r="R212" s="97"/>
      <c r="S212" s="97"/>
      <c r="T212" s="97"/>
      <c r="U212" s="61">
        <f t="shared" si="47"/>
        <v>4</v>
      </c>
      <c r="V212" s="484">
        <v>1</v>
      </c>
      <c r="W212" s="484"/>
      <c r="X212" s="484"/>
      <c r="Y212" s="484"/>
      <c r="Z212" s="484"/>
      <c r="AA212" s="484"/>
      <c r="AB212" s="484"/>
      <c r="AC212" s="61">
        <f t="shared" si="48"/>
        <v>2</v>
      </c>
      <c r="AD212" s="512">
        <v>1.5</v>
      </c>
      <c r="AE212" s="512"/>
      <c r="AF212" s="512"/>
      <c r="AG212" s="512"/>
      <c r="AH212" s="512"/>
      <c r="AI212" s="512"/>
      <c r="AJ212" s="512"/>
      <c r="AK212" s="61">
        <f t="shared" si="49"/>
        <v>3</v>
      </c>
      <c r="AL212" s="512">
        <v>1.5</v>
      </c>
      <c r="AM212" s="512"/>
      <c r="AN212" s="512"/>
      <c r="AO212" s="512"/>
      <c r="AP212" s="512"/>
      <c r="AQ212" s="512"/>
      <c r="AR212" s="512"/>
      <c r="AS212" s="61">
        <f t="shared" si="50"/>
        <v>3</v>
      </c>
      <c r="AT212" s="97"/>
      <c r="AU212" s="97"/>
      <c r="AV212" s="97"/>
      <c r="AW212" s="97"/>
      <c r="AX212" s="97"/>
      <c r="AY212" s="97"/>
      <c r="AZ212" s="97"/>
      <c r="BA212" s="61">
        <f t="shared" si="51"/>
        <v>0</v>
      </c>
      <c r="BB212" s="97"/>
      <c r="BC212" s="97"/>
      <c r="BD212" s="97"/>
      <c r="BE212" s="97"/>
      <c r="BF212" s="97"/>
      <c r="BG212" s="97"/>
      <c r="BH212" s="97"/>
      <c r="BI212" s="61">
        <f t="shared" si="52"/>
        <v>0</v>
      </c>
      <c r="BJ212" s="62">
        <f t="shared" si="53"/>
        <v>17</v>
      </c>
    </row>
    <row r="213" spans="1:62" ht="16" thickBot="1">
      <c r="A213" s="57">
        <v>3</v>
      </c>
      <c r="B213" s="116" t="s">
        <v>173</v>
      </c>
      <c r="C213" s="96" t="s">
        <v>174</v>
      </c>
      <c r="D213" s="97">
        <v>15</v>
      </c>
      <c r="E213" s="94" t="s">
        <v>122</v>
      </c>
      <c r="F213" s="97">
        <v>3.5</v>
      </c>
      <c r="G213" s="97"/>
      <c r="H213" s="97"/>
      <c r="I213" s="97"/>
      <c r="J213" s="97"/>
      <c r="K213" s="97"/>
      <c r="L213" s="97"/>
      <c r="M213" s="173">
        <f t="shared" ref="M213:M220" si="54">2*(F213)+5*(G213)+3*(H213)+5*(I213)+5*(J213)+5*(K213)+5*(L213)</f>
        <v>7</v>
      </c>
      <c r="N213" s="97">
        <v>3</v>
      </c>
      <c r="O213" s="97"/>
      <c r="P213" s="97"/>
      <c r="Q213" s="97"/>
      <c r="R213" s="97">
        <v>1</v>
      </c>
      <c r="S213" s="97"/>
      <c r="T213" s="97"/>
      <c r="U213" s="61">
        <f t="shared" si="47"/>
        <v>11</v>
      </c>
      <c r="V213" s="484"/>
      <c r="W213" s="484"/>
      <c r="X213" s="484"/>
      <c r="Y213" s="484"/>
      <c r="Z213" s="484"/>
      <c r="AA213" s="484"/>
      <c r="AB213" s="484"/>
      <c r="AC213" s="61">
        <f t="shared" si="48"/>
        <v>0</v>
      </c>
      <c r="AD213" s="512">
        <v>4.5</v>
      </c>
      <c r="AE213" s="512"/>
      <c r="AF213" s="512"/>
      <c r="AG213" s="512"/>
      <c r="AH213" s="512"/>
      <c r="AI213" s="512"/>
      <c r="AJ213" s="512"/>
      <c r="AK213" s="61">
        <f t="shared" si="49"/>
        <v>9</v>
      </c>
      <c r="AL213" s="512"/>
      <c r="AM213" s="512"/>
      <c r="AN213" s="512"/>
      <c r="AO213" s="512"/>
      <c r="AP213" s="512"/>
      <c r="AQ213" s="512"/>
      <c r="AR213" s="512"/>
      <c r="AS213" s="61">
        <f t="shared" si="50"/>
        <v>0</v>
      </c>
      <c r="AT213" s="97"/>
      <c r="AU213" s="97"/>
      <c r="AV213" s="97"/>
      <c r="AW213" s="97"/>
      <c r="AX213" s="97"/>
      <c r="AY213" s="97"/>
      <c r="AZ213" s="97"/>
      <c r="BA213" s="61">
        <f t="shared" si="51"/>
        <v>0</v>
      </c>
      <c r="BB213" s="97"/>
      <c r="BC213" s="97"/>
      <c r="BD213" s="97"/>
      <c r="BE213" s="97"/>
      <c r="BF213" s="97"/>
      <c r="BG213" s="97"/>
      <c r="BH213" s="97"/>
      <c r="BI213" s="61">
        <f t="shared" si="52"/>
        <v>0</v>
      </c>
      <c r="BJ213" s="62">
        <f t="shared" si="53"/>
        <v>27</v>
      </c>
    </row>
    <row r="214" spans="1:62" ht="16" thickBot="1">
      <c r="A214" s="57">
        <v>3</v>
      </c>
      <c r="B214" s="116" t="s">
        <v>175</v>
      </c>
      <c r="C214" s="96" t="s">
        <v>176</v>
      </c>
      <c r="D214" s="97">
        <v>35</v>
      </c>
      <c r="E214" s="94" t="s">
        <v>122</v>
      </c>
      <c r="F214" s="97">
        <v>3.5</v>
      </c>
      <c r="G214" s="97"/>
      <c r="H214" s="97"/>
      <c r="I214" s="97"/>
      <c r="J214" s="97"/>
      <c r="K214" s="97"/>
      <c r="L214" s="97"/>
      <c r="M214" s="173">
        <f t="shared" si="54"/>
        <v>7</v>
      </c>
      <c r="N214" s="97">
        <v>4.5</v>
      </c>
      <c r="O214" s="97"/>
      <c r="P214" s="97"/>
      <c r="Q214" s="97"/>
      <c r="R214" s="97"/>
      <c r="S214" s="97"/>
      <c r="T214" s="97"/>
      <c r="U214" s="61">
        <f t="shared" si="47"/>
        <v>9</v>
      </c>
      <c r="V214" s="484">
        <v>5</v>
      </c>
      <c r="W214" s="484"/>
      <c r="X214" s="484"/>
      <c r="Y214" s="484"/>
      <c r="Z214" s="484"/>
      <c r="AA214" s="484"/>
      <c r="AB214" s="484"/>
      <c r="AC214" s="61">
        <f t="shared" si="48"/>
        <v>10</v>
      </c>
      <c r="AD214" s="512">
        <v>3.5</v>
      </c>
      <c r="AE214" s="512"/>
      <c r="AF214" s="512"/>
      <c r="AG214" s="512"/>
      <c r="AH214" s="512"/>
      <c r="AI214" s="512"/>
      <c r="AJ214" s="512"/>
      <c r="AK214" s="61">
        <f t="shared" si="49"/>
        <v>7</v>
      </c>
      <c r="AL214" s="512">
        <v>2</v>
      </c>
      <c r="AM214" s="512"/>
      <c r="AN214" s="512"/>
      <c r="AO214" s="512"/>
      <c r="AP214" s="512"/>
      <c r="AQ214" s="512"/>
      <c r="AR214" s="512"/>
      <c r="AS214" s="61">
        <f t="shared" si="50"/>
        <v>4</v>
      </c>
      <c r="AT214" s="97"/>
      <c r="AU214" s="97"/>
      <c r="AV214" s="97"/>
      <c r="AW214" s="97"/>
      <c r="AX214" s="97"/>
      <c r="AY214" s="97"/>
      <c r="AZ214" s="97"/>
      <c r="BA214" s="61">
        <f t="shared" si="51"/>
        <v>0</v>
      </c>
      <c r="BB214" s="97"/>
      <c r="BC214" s="97"/>
      <c r="BD214" s="97"/>
      <c r="BE214" s="97"/>
      <c r="BF214" s="97"/>
      <c r="BG214" s="97"/>
      <c r="BH214" s="97"/>
      <c r="BI214" s="61">
        <f t="shared" si="52"/>
        <v>0</v>
      </c>
      <c r="BJ214" s="62">
        <f t="shared" si="53"/>
        <v>37</v>
      </c>
    </row>
    <row r="215" spans="1:62" ht="16" thickBot="1">
      <c r="A215" s="57">
        <v>3</v>
      </c>
      <c r="B215" s="116" t="s">
        <v>170</v>
      </c>
      <c r="C215" s="96" t="s">
        <v>171</v>
      </c>
      <c r="D215" s="97">
        <v>61</v>
      </c>
      <c r="E215" s="94" t="s">
        <v>122</v>
      </c>
      <c r="F215" s="97">
        <v>4.5</v>
      </c>
      <c r="G215" s="97"/>
      <c r="H215" s="97"/>
      <c r="I215" s="97"/>
      <c r="J215" s="97"/>
      <c r="K215" s="97"/>
      <c r="L215" s="97"/>
      <c r="M215" s="173">
        <f t="shared" si="54"/>
        <v>9</v>
      </c>
      <c r="N215" s="97">
        <v>1</v>
      </c>
      <c r="O215" s="97"/>
      <c r="P215" s="97"/>
      <c r="Q215" s="97"/>
      <c r="R215" s="97"/>
      <c r="S215" s="97"/>
      <c r="T215" s="97"/>
      <c r="U215" s="61">
        <f t="shared" si="47"/>
        <v>2</v>
      </c>
      <c r="V215" s="484">
        <v>2</v>
      </c>
      <c r="W215" s="484"/>
      <c r="X215" s="484"/>
      <c r="Y215" s="484"/>
      <c r="Z215" s="484"/>
      <c r="AA215" s="484"/>
      <c r="AB215" s="484"/>
      <c r="AC215" s="61">
        <f t="shared" si="48"/>
        <v>4</v>
      </c>
      <c r="AD215" s="512"/>
      <c r="AE215" s="512">
        <v>1</v>
      </c>
      <c r="AF215" s="512"/>
      <c r="AG215" s="512"/>
      <c r="AH215" s="512"/>
      <c r="AI215" s="512"/>
      <c r="AJ215" s="512"/>
      <c r="AK215" s="61">
        <f t="shared" si="49"/>
        <v>5</v>
      </c>
      <c r="AL215" s="512"/>
      <c r="AM215" s="512"/>
      <c r="AN215" s="512"/>
      <c r="AO215" s="512"/>
      <c r="AP215" s="512"/>
      <c r="AQ215" s="512"/>
      <c r="AR215" s="512"/>
      <c r="AS215" s="61">
        <f t="shared" si="50"/>
        <v>0</v>
      </c>
      <c r="AT215" s="97"/>
      <c r="AU215" s="97"/>
      <c r="AV215" s="97"/>
      <c r="AW215" s="97"/>
      <c r="AX215" s="97"/>
      <c r="AY215" s="97"/>
      <c r="AZ215" s="97"/>
      <c r="BA215" s="61">
        <f t="shared" si="51"/>
        <v>0</v>
      </c>
      <c r="BB215" s="97"/>
      <c r="BC215" s="97"/>
      <c r="BD215" s="97"/>
      <c r="BE215" s="97"/>
      <c r="BF215" s="97"/>
      <c r="BG215" s="97"/>
      <c r="BH215" s="97"/>
      <c r="BI215" s="61">
        <f t="shared" si="52"/>
        <v>0</v>
      </c>
      <c r="BJ215" s="62">
        <f t="shared" si="53"/>
        <v>20</v>
      </c>
    </row>
    <row r="216" spans="1:62" ht="16" thickBot="1">
      <c r="A216" s="57">
        <v>3</v>
      </c>
      <c r="B216" s="116" t="s">
        <v>168</v>
      </c>
      <c r="C216" s="96" t="s">
        <v>169</v>
      </c>
      <c r="D216" s="97">
        <v>10</v>
      </c>
      <c r="E216" s="94" t="s">
        <v>122</v>
      </c>
      <c r="F216" s="97">
        <v>12</v>
      </c>
      <c r="G216" s="97"/>
      <c r="H216" s="97"/>
      <c r="I216" s="97"/>
      <c r="J216" s="97"/>
      <c r="K216" s="97"/>
      <c r="L216" s="97"/>
      <c r="M216" s="173">
        <f t="shared" si="54"/>
        <v>24</v>
      </c>
      <c r="N216" s="97">
        <v>2</v>
      </c>
      <c r="O216" s="97"/>
      <c r="P216" s="97"/>
      <c r="Q216" s="97"/>
      <c r="R216" s="97"/>
      <c r="S216" s="97"/>
      <c r="T216" s="97"/>
      <c r="U216" s="61">
        <f t="shared" si="47"/>
        <v>4</v>
      </c>
      <c r="V216" s="484">
        <v>1</v>
      </c>
      <c r="W216" s="484"/>
      <c r="X216" s="484"/>
      <c r="Y216" s="484"/>
      <c r="Z216" s="484">
        <v>1</v>
      </c>
      <c r="AA216" s="484"/>
      <c r="AB216" s="484"/>
      <c r="AC216" s="61">
        <f t="shared" si="48"/>
        <v>7</v>
      </c>
      <c r="AD216" s="512">
        <v>5</v>
      </c>
      <c r="AE216" s="512"/>
      <c r="AF216" s="512"/>
      <c r="AG216" s="512"/>
      <c r="AH216" s="512"/>
      <c r="AI216" s="512"/>
      <c r="AJ216" s="512"/>
      <c r="AK216" s="61">
        <f t="shared" si="49"/>
        <v>10</v>
      </c>
      <c r="AL216" s="512">
        <v>4.5</v>
      </c>
      <c r="AM216" s="512"/>
      <c r="AN216" s="512"/>
      <c r="AO216" s="512"/>
      <c r="AP216" s="512"/>
      <c r="AQ216" s="512"/>
      <c r="AR216" s="512"/>
      <c r="AS216" s="61">
        <f t="shared" si="50"/>
        <v>9</v>
      </c>
      <c r="AT216" s="97"/>
      <c r="AU216" s="97"/>
      <c r="AV216" s="97"/>
      <c r="AW216" s="97"/>
      <c r="AX216" s="97"/>
      <c r="AY216" s="97"/>
      <c r="AZ216" s="97"/>
      <c r="BA216" s="61">
        <f t="shared" si="51"/>
        <v>0</v>
      </c>
      <c r="BB216" s="97"/>
      <c r="BC216" s="97"/>
      <c r="BD216" s="97"/>
      <c r="BE216" s="97"/>
      <c r="BF216" s="97"/>
      <c r="BG216" s="97"/>
      <c r="BH216" s="97"/>
      <c r="BI216" s="61">
        <f t="shared" si="52"/>
        <v>0</v>
      </c>
      <c r="BJ216" s="62">
        <f t="shared" si="53"/>
        <v>54</v>
      </c>
    </row>
    <row r="217" spans="1:62" ht="16" thickBot="1">
      <c r="A217" s="57">
        <v>3</v>
      </c>
      <c r="B217" s="116" t="s">
        <v>673</v>
      </c>
      <c r="C217" s="96" t="s">
        <v>190</v>
      </c>
      <c r="D217" s="97">
        <v>44</v>
      </c>
      <c r="E217" s="94" t="s">
        <v>122</v>
      </c>
      <c r="F217" s="97"/>
      <c r="G217" s="97"/>
      <c r="H217" s="97"/>
      <c r="I217" s="97"/>
      <c r="J217" s="97"/>
      <c r="K217" s="97"/>
      <c r="L217" s="97"/>
      <c r="M217" s="173">
        <f t="shared" si="54"/>
        <v>0</v>
      </c>
      <c r="N217" s="97">
        <v>1</v>
      </c>
      <c r="O217" s="97"/>
      <c r="P217" s="97"/>
      <c r="Q217" s="97"/>
      <c r="R217" s="97"/>
      <c r="S217" s="97"/>
      <c r="T217" s="97"/>
      <c r="U217" s="61">
        <f t="shared" si="47"/>
        <v>2</v>
      </c>
      <c r="V217" s="484"/>
      <c r="W217" s="484"/>
      <c r="X217" s="484"/>
      <c r="Y217" s="484"/>
      <c r="Z217" s="484"/>
      <c r="AA217" s="484"/>
      <c r="AB217" s="484"/>
      <c r="AC217" s="61">
        <f t="shared" si="48"/>
        <v>0</v>
      </c>
      <c r="AD217" s="512">
        <v>2</v>
      </c>
      <c r="AE217" s="512"/>
      <c r="AF217" s="512"/>
      <c r="AG217" s="512"/>
      <c r="AH217" s="512"/>
      <c r="AI217" s="512"/>
      <c r="AJ217" s="512"/>
      <c r="AK217" s="61">
        <f t="shared" si="49"/>
        <v>4</v>
      </c>
      <c r="AL217" s="512"/>
      <c r="AM217" s="512"/>
      <c r="AN217" s="512"/>
      <c r="AO217" s="512"/>
      <c r="AP217" s="512"/>
      <c r="AQ217" s="512"/>
      <c r="AR217" s="512"/>
      <c r="AS217" s="61">
        <f t="shared" si="50"/>
        <v>0</v>
      </c>
      <c r="AT217" s="97"/>
      <c r="AU217" s="97"/>
      <c r="AV217" s="97"/>
      <c r="AW217" s="97"/>
      <c r="AX217" s="97"/>
      <c r="AY217" s="97"/>
      <c r="AZ217" s="97"/>
      <c r="BA217" s="61">
        <f t="shared" si="51"/>
        <v>0</v>
      </c>
      <c r="BB217" s="97"/>
      <c r="BC217" s="97"/>
      <c r="BD217" s="97"/>
      <c r="BE217" s="97"/>
      <c r="BF217" s="97"/>
      <c r="BG217" s="97"/>
      <c r="BH217" s="97"/>
      <c r="BI217" s="61">
        <f t="shared" si="52"/>
        <v>0</v>
      </c>
      <c r="BJ217" s="62">
        <f t="shared" si="53"/>
        <v>6</v>
      </c>
    </row>
    <row r="218" spans="1:62" ht="16" thickBot="1">
      <c r="A218" s="57">
        <v>3</v>
      </c>
      <c r="B218" s="116" t="s">
        <v>166</v>
      </c>
      <c r="C218" s="96" t="s">
        <v>167</v>
      </c>
      <c r="D218" s="97">
        <v>55</v>
      </c>
      <c r="E218" s="94" t="s">
        <v>122</v>
      </c>
      <c r="F218" s="97">
        <v>2</v>
      </c>
      <c r="G218" s="97"/>
      <c r="H218" s="97"/>
      <c r="I218" s="97"/>
      <c r="J218" s="97"/>
      <c r="K218" s="97"/>
      <c r="L218" s="97"/>
      <c r="M218" s="173">
        <f t="shared" si="54"/>
        <v>4</v>
      </c>
      <c r="N218" s="97">
        <v>2</v>
      </c>
      <c r="O218" s="97"/>
      <c r="P218" s="97"/>
      <c r="Q218" s="97"/>
      <c r="R218" s="97"/>
      <c r="S218" s="97"/>
      <c r="T218" s="97"/>
      <c r="U218" s="61">
        <f t="shared" si="47"/>
        <v>4</v>
      </c>
      <c r="V218" s="484"/>
      <c r="W218" s="484"/>
      <c r="X218" s="484"/>
      <c r="Y218" s="484"/>
      <c r="Z218" s="484"/>
      <c r="AA218" s="484"/>
      <c r="AB218" s="484"/>
      <c r="AC218" s="61">
        <f t="shared" si="48"/>
        <v>0</v>
      </c>
      <c r="AD218" s="512"/>
      <c r="AE218" s="512"/>
      <c r="AF218" s="512"/>
      <c r="AG218" s="512"/>
      <c r="AH218" s="512"/>
      <c r="AI218" s="512"/>
      <c r="AJ218" s="512"/>
      <c r="AK218" s="61">
        <f t="shared" si="49"/>
        <v>0</v>
      </c>
      <c r="AL218" s="512"/>
      <c r="AM218" s="512"/>
      <c r="AN218" s="512"/>
      <c r="AO218" s="512"/>
      <c r="AP218" s="512"/>
      <c r="AQ218" s="512"/>
      <c r="AR218" s="512"/>
      <c r="AS218" s="61">
        <f t="shared" si="50"/>
        <v>0</v>
      </c>
      <c r="AT218" s="97"/>
      <c r="AU218" s="97"/>
      <c r="AV218" s="97"/>
      <c r="AW218" s="97"/>
      <c r="AX218" s="97"/>
      <c r="AY218" s="97"/>
      <c r="AZ218" s="97"/>
      <c r="BA218" s="61">
        <f t="shared" si="51"/>
        <v>0</v>
      </c>
      <c r="BB218" s="97"/>
      <c r="BC218" s="97"/>
      <c r="BD218" s="97"/>
      <c r="BE218" s="97"/>
      <c r="BF218" s="97"/>
      <c r="BG218" s="97"/>
      <c r="BH218" s="97"/>
      <c r="BI218" s="61">
        <f t="shared" si="52"/>
        <v>0</v>
      </c>
      <c r="BJ218" s="62">
        <f t="shared" si="53"/>
        <v>8</v>
      </c>
    </row>
    <row r="219" spans="1:62" ht="16" thickBot="1">
      <c r="A219" s="57">
        <v>3</v>
      </c>
      <c r="B219" s="116" t="s">
        <v>181</v>
      </c>
      <c r="C219" s="96" t="s">
        <v>182</v>
      </c>
      <c r="D219" s="97">
        <v>92</v>
      </c>
      <c r="E219" s="94" t="s">
        <v>122</v>
      </c>
      <c r="F219" s="97">
        <v>1.5</v>
      </c>
      <c r="G219" s="97"/>
      <c r="H219" s="97"/>
      <c r="I219" s="97"/>
      <c r="J219" s="97"/>
      <c r="K219" s="97"/>
      <c r="L219" s="97"/>
      <c r="M219" s="173">
        <f t="shared" si="54"/>
        <v>3</v>
      </c>
      <c r="N219" s="97">
        <v>1</v>
      </c>
      <c r="O219" s="97"/>
      <c r="P219" s="97"/>
      <c r="Q219" s="97"/>
      <c r="R219" s="97"/>
      <c r="S219" s="97"/>
      <c r="T219" s="97"/>
      <c r="U219" s="61">
        <f t="shared" si="47"/>
        <v>2</v>
      </c>
      <c r="V219" s="484">
        <v>1</v>
      </c>
      <c r="W219" s="484"/>
      <c r="X219" s="484"/>
      <c r="Y219" s="484"/>
      <c r="Z219" s="484"/>
      <c r="AA219" s="484"/>
      <c r="AB219" s="484"/>
      <c r="AC219" s="61">
        <f t="shared" si="48"/>
        <v>2</v>
      </c>
      <c r="AD219" s="512">
        <v>1</v>
      </c>
      <c r="AE219" s="512"/>
      <c r="AF219" s="512"/>
      <c r="AG219" s="512"/>
      <c r="AH219" s="512"/>
      <c r="AI219" s="512"/>
      <c r="AJ219" s="512"/>
      <c r="AK219" s="61">
        <f t="shared" si="49"/>
        <v>2</v>
      </c>
      <c r="AL219" s="512">
        <v>1</v>
      </c>
      <c r="AM219" s="512"/>
      <c r="AN219" s="512"/>
      <c r="AO219" s="512"/>
      <c r="AP219" s="512"/>
      <c r="AQ219" s="512"/>
      <c r="AR219" s="512"/>
      <c r="AS219" s="61">
        <f t="shared" si="50"/>
        <v>2</v>
      </c>
      <c r="AT219" s="97"/>
      <c r="AU219" s="97"/>
      <c r="AV219" s="97"/>
      <c r="AW219" s="97"/>
      <c r="AX219" s="97"/>
      <c r="AY219" s="97"/>
      <c r="AZ219" s="97"/>
      <c r="BA219" s="61">
        <f t="shared" si="51"/>
        <v>0</v>
      </c>
      <c r="BB219" s="97"/>
      <c r="BC219" s="97"/>
      <c r="BD219" s="97"/>
      <c r="BE219" s="97"/>
      <c r="BF219" s="97"/>
      <c r="BG219" s="97"/>
      <c r="BH219" s="97"/>
      <c r="BI219" s="61">
        <f t="shared" si="52"/>
        <v>0</v>
      </c>
      <c r="BJ219" s="62">
        <f t="shared" si="53"/>
        <v>11</v>
      </c>
    </row>
    <row r="220" spans="1:62" ht="16" thickBot="1">
      <c r="A220" s="57">
        <v>3</v>
      </c>
      <c r="B220" s="116" t="s">
        <v>185</v>
      </c>
      <c r="C220" s="96" t="s">
        <v>186</v>
      </c>
      <c r="D220" s="97">
        <v>66</v>
      </c>
      <c r="E220" s="94" t="s">
        <v>122</v>
      </c>
      <c r="F220" s="97">
        <v>1</v>
      </c>
      <c r="G220" s="97"/>
      <c r="H220" s="97"/>
      <c r="I220" s="97"/>
      <c r="J220" s="97"/>
      <c r="K220" s="97"/>
      <c r="L220" s="97"/>
      <c r="M220" s="173">
        <f t="shared" si="54"/>
        <v>2</v>
      </c>
      <c r="N220" s="97"/>
      <c r="O220" s="97"/>
      <c r="P220" s="97"/>
      <c r="Q220" s="97"/>
      <c r="R220" s="97"/>
      <c r="S220" s="97"/>
      <c r="T220" s="97"/>
      <c r="U220" s="61">
        <f t="shared" si="47"/>
        <v>0</v>
      </c>
      <c r="V220" s="484"/>
      <c r="W220" s="484"/>
      <c r="X220" s="484"/>
      <c r="Y220" s="484"/>
      <c r="Z220" s="484"/>
      <c r="AA220" s="484"/>
      <c r="AB220" s="484"/>
      <c r="AC220" s="61">
        <f t="shared" si="48"/>
        <v>0</v>
      </c>
      <c r="AD220" s="512"/>
      <c r="AE220" s="512"/>
      <c r="AF220" s="512">
        <v>1</v>
      </c>
      <c r="AG220" s="512"/>
      <c r="AH220" s="512"/>
      <c r="AI220" s="512"/>
      <c r="AJ220" s="512"/>
      <c r="AK220" s="61">
        <f t="shared" si="49"/>
        <v>3</v>
      </c>
      <c r="AL220" s="512"/>
      <c r="AM220" s="512"/>
      <c r="AN220" s="512"/>
      <c r="AO220" s="512"/>
      <c r="AP220" s="512"/>
      <c r="AQ220" s="512"/>
      <c r="AR220" s="512"/>
      <c r="AS220" s="61">
        <f t="shared" si="50"/>
        <v>0</v>
      </c>
      <c r="AT220" s="97"/>
      <c r="AU220" s="97"/>
      <c r="AV220" s="97"/>
      <c r="AW220" s="97"/>
      <c r="AX220" s="97"/>
      <c r="AY220" s="97"/>
      <c r="AZ220" s="97"/>
      <c r="BA220" s="61">
        <f t="shared" si="51"/>
        <v>0</v>
      </c>
      <c r="BB220" s="97"/>
      <c r="BC220" s="97"/>
      <c r="BD220" s="97"/>
      <c r="BE220" s="97"/>
      <c r="BF220" s="97"/>
      <c r="BG220" s="97"/>
      <c r="BH220" s="97"/>
      <c r="BI220" s="61">
        <f t="shared" si="52"/>
        <v>0</v>
      </c>
      <c r="BJ220" s="62">
        <f t="shared" si="53"/>
        <v>5</v>
      </c>
    </row>
    <row r="221" spans="1:62" ht="16" thickBot="1">
      <c r="A221" s="57">
        <v>3</v>
      </c>
      <c r="B221" s="486" t="s">
        <v>187</v>
      </c>
      <c r="C221" s="485" t="s">
        <v>188</v>
      </c>
      <c r="D221" s="484">
        <v>17</v>
      </c>
      <c r="E221" s="94" t="s">
        <v>122</v>
      </c>
      <c r="F221" s="97"/>
      <c r="G221" s="97"/>
      <c r="H221" s="97"/>
      <c r="I221" s="97"/>
      <c r="J221" s="97"/>
      <c r="K221" s="97"/>
      <c r="L221" s="97"/>
      <c r="M221" s="61">
        <f t="shared" ref="M221:M264" si="55">2*(F221)+5*(G221)+3*(H221)+5*(I221)+5*(J221)+5*(K221)+5*(L221)</f>
        <v>0</v>
      </c>
      <c r="N221" s="97"/>
      <c r="O221" s="97"/>
      <c r="P221" s="97"/>
      <c r="Q221" s="97"/>
      <c r="R221" s="97"/>
      <c r="S221" s="97"/>
      <c r="T221" s="97"/>
      <c r="U221" s="61">
        <f t="shared" si="47"/>
        <v>0</v>
      </c>
      <c r="V221" s="484"/>
      <c r="W221" s="484"/>
      <c r="X221" s="484"/>
      <c r="Y221" s="484"/>
      <c r="Z221" s="484"/>
      <c r="AA221" s="484"/>
      <c r="AB221" s="484"/>
      <c r="AC221" s="61">
        <f t="shared" si="48"/>
        <v>0</v>
      </c>
      <c r="AD221" s="512"/>
      <c r="AE221" s="512"/>
      <c r="AF221" s="512"/>
      <c r="AG221" s="512"/>
      <c r="AH221" s="512"/>
      <c r="AI221" s="512"/>
      <c r="AJ221" s="512"/>
      <c r="AK221" s="61">
        <f t="shared" si="49"/>
        <v>0</v>
      </c>
      <c r="AL221" s="512"/>
      <c r="AM221" s="512"/>
      <c r="AN221" s="512"/>
      <c r="AO221" s="512"/>
      <c r="AP221" s="512"/>
      <c r="AQ221" s="512"/>
      <c r="AR221" s="512"/>
      <c r="AS221" s="61">
        <f t="shared" si="50"/>
        <v>0</v>
      </c>
      <c r="AT221" s="97"/>
      <c r="AU221" s="97"/>
      <c r="AV221" s="97"/>
      <c r="AW221" s="97"/>
      <c r="AX221" s="97"/>
      <c r="AY221" s="97"/>
      <c r="AZ221" s="97"/>
      <c r="BA221" s="61">
        <f t="shared" si="51"/>
        <v>0</v>
      </c>
      <c r="BB221" s="97"/>
      <c r="BC221" s="97"/>
      <c r="BD221" s="97"/>
      <c r="BE221" s="97"/>
      <c r="BF221" s="97"/>
      <c r="BG221" s="97"/>
      <c r="BH221" s="97"/>
      <c r="BI221" s="61">
        <f t="shared" si="52"/>
        <v>0</v>
      </c>
      <c r="BJ221" s="62">
        <f t="shared" si="53"/>
        <v>0</v>
      </c>
    </row>
    <row r="222" spans="1:62" ht="16" thickBot="1">
      <c r="A222" s="57">
        <v>3</v>
      </c>
      <c r="B222" s="490" t="s">
        <v>768</v>
      </c>
      <c r="C222" s="485" t="s">
        <v>194</v>
      </c>
      <c r="D222" s="484">
        <v>20</v>
      </c>
      <c r="E222" s="94" t="s">
        <v>122</v>
      </c>
      <c r="F222" s="97"/>
      <c r="G222" s="97"/>
      <c r="H222" s="97"/>
      <c r="I222" s="97"/>
      <c r="J222" s="97"/>
      <c r="K222" s="97"/>
      <c r="L222" s="97"/>
      <c r="M222" s="61">
        <f t="shared" si="55"/>
        <v>0</v>
      </c>
      <c r="N222" s="97"/>
      <c r="O222" s="97"/>
      <c r="P222" s="97"/>
      <c r="Q222" s="97"/>
      <c r="R222" s="97"/>
      <c r="S222" s="97"/>
      <c r="T222" s="97"/>
      <c r="U222" s="61">
        <f t="shared" si="47"/>
        <v>0</v>
      </c>
      <c r="V222" s="484"/>
      <c r="W222" s="484"/>
      <c r="X222" s="484"/>
      <c r="Y222" s="484"/>
      <c r="Z222" s="484"/>
      <c r="AA222" s="484"/>
      <c r="AB222" s="484"/>
      <c r="AC222" s="61">
        <f t="shared" si="48"/>
        <v>0</v>
      </c>
      <c r="AD222" s="512">
        <v>1.5</v>
      </c>
      <c r="AE222" s="512"/>
      <c r="AF222" s="512">
        <v>1</v>
      </c>
      <c r="AG222" s="512"/>
      <c r="AH222" s="512"/>
      <c r="AI222" s="512"/>
      <c r="AJ222" s="512"/>
      <c r="AK222" s="61">
        <f t="shared" si="49"/>
        <v>6</v>
      </c>
      <c r="AL222" s="512">
        <v>2</v>
      </c>
      <c r="AM222" s="512"/>
      <c r="AN222" s="512"/>
      <c r="AO222" s="512"/>
      <c r="AP222" s="512"/>
      <c r="AQ222" s="512"/>
      <c r="AR222" s="512"/>
      <c r="AS222" s="61">
        <f t="shared" si="50"/>
        <v>4</v>
      </c>
      <c r="AT222" s="97"/>
      <c r="AU222" s="97"/>
      <c r="AV222" s="97"/>
      <c r="AW222" s="97"/>
      <c r="AX222" s="97"/>
      <c r="AY222" s="97"/>
      <c r="AZ222" s="97"/>
      <c r="BA222" s="61">
        <f t="shared" si="51"/>
        <v>0</v>
      </c>
      <c r="BB222" s="97"/>
      <c r="BC222" s="97"/>
      <c r="BD222" s="97"/>
      <c r="BE222" s="97"/>
      <c r="BF222" s="97"/>
      <c r="BG222" s="97"/>
      <c r="BH222" s="97"/>
      <c r="BI222" s="61">
        <f t="shared" si="52"/>
        <v>0</v>
      </c>
      <c r="BJ222" s="62">
        <f t="shared" si="53"/>
        <v>10</v>
      </c>
    </row>
    <row r="223" spans="1:62" ht="16" thickBot="1">
      <c r="A223" s="57">
        <v>3</v>
      </c>
      <c r="B223" s="505" t="s">
        <v>769</v>
      </c>
      <c r="C223" s="504" t="s">
        <v>770</v>
      </c>
      <c r="D223" s="512">
        <v>12</v>
      </c>
      <c r="E223" s="511" t="s">
        <v>122</v>
      </c>
      <c r="F223" s="97"/>
      <c r="G223" s="97"/>
      <c r="H223" s="97"/>
      <c r="I223" s="97"/>
      <c r="J223" s="97"/>
      <c r="K223" s="97"/>
      <c r="L223" s="97"/>
      <c r="M223" s="61">
        <f t="shared" si="55"/>
        <v>0</v>
      </c>
      <c r="N223" s="97"/>
      <c r="O223" s="97"/>
      <c r="P223" s="97"/>
      <c r="Q223" s="97"/>
      <c r="R223" s="97"/>
      <c r="S223" s="97"/>
      <c r="T223" s="97"/>
      <c r="U223" s="61">
        <f t="shared" si="47"/>
        <v>0</v>
      </c>
      <c r="V223" s="97"/>
      <c r="W223" s="97"/>
      <c r="X223" s="97"/>
      <c r="Y223" s="97"/>
      <c r="Z223" s="97"/>
      <c r="AA223" s="97"/>
      <c r="AB223" s="97"/>
      <c r="AC223" s="61">
        <f t="shared" si="48"/>
        <v>0</v>
      </c>
      <c r="AD223" s="512">
        <v>1</v>
      </c>
      <c r="AE223" s="512"/>
      <c r="AF223" s="512"/>
      <c r="AG223" s="512"/>
      <c r="AH223" s="512"/>
      <c r="AI223" s="512"/>
      <c r="AJ223" s="512"/>
      <c r="AK223" s="61">
        <f t="shared" si="49"/>
        <v>2</v>
      </c>
      <c r="AL223" s="512"/>
      <c r="AM223" s="512"/>
      <c r="AN223" s="512"/>
      <c r="AO223" s="512"/>
      <c r="AP223" s="512"/>
      <c r="AQ223" s="512"/>
      <c r="AR223" s="512"/>
      <c r="AS223" s="61">
        <f t="shared" si="50"/>
        <v>0</v>
      </c>
      <c r="AT223" s="97"/>
      <c r="AU223" s="97"/>
      <c r="AV223" s="97"/>
      <c r="AW223" s="97"/>
      <c r="AX223" s="97"/>
      <c r="AY223" s="97"/>
      <c r="AZ223" s="97"/>
      <c r="BA223" s="61">
        <f t="shared" si="51"/>
        <v>0</v>
      </c>
      <c r="BB223" s="97"/>
      <c r="BC223" s="97"/>
      <c r="BD223" s="97"/>
      <c r="BE223" s="97"/>
      <c r="BF223" s="97"/>
      <c r="BG223" s="97"/>
      <c r="BH223" s="97"/>
      <c r="BI223" s="61">
        <f t="shared" si="52"/>
        <v>0</v>
      </c>
      <c r="BJ223" s="62">
        <f t="shared" si="53"/>
        <v>2</v>
      </c>
    </row>
    <row r="224" spans="1:62" ht="16" thickBot="1">
      <c r="A224" s="57">
        <v>3</v>
      </c>
      <c r="B224" s="505" t="s">
        <v>843</v>
      </c>
      <c r="C224" s="504" t="s">
        <v>844</v>
      </c>
      <c r="D224" s="512">
        <v>33</v>
      </c>
      <c r="E224" s="511" t="s">
        <v>122</v>
      </c>
      <c r="F224" s="97"/>
      <c r="G224" s="97"/>
      <c r="H224" s="97"/>
      <c r="I224" s="97"/>
      <c r="J224" s="97"/>
      <c r="K224" s="97"/>
      <c r="L224" s="97"/>
      <c r="M224" s="61">
        <f t="shared" si="55"/>
        <v>0</v>
      </c>
      <c r="N224" s="97"/>
      <c r="O224" s="97"/>
      <c r="P224" s="97"/>
      <c r="Q224" s="97"/>
      <c r="R224" s="97"/>
      <c r="S224" s="97"/>
      <c r="T224" s="97"/>
      <c r="U224" s="61">
        <f t="shared" si="47"/>
        <v>0</v>
      </c>
      <c r="V224" s="97"/>
      <c r="W224" s="97"/>
      <c r="X224" s="97"/>
      <c r="Y224" s="97"/>
      <c r="Z224" s="97"/>
      <c r="AA224" s="97"/>
      <c r="AB224" s="97"/>
      <c r="AC224" s="61">
        <f t="shared" si="48"/>
        <v>0</v>
      </c>
      <c r="AD224" s="97"/>
      <c r="AE224" s="97"/>
      <c r="AF224" s="97"/>
      <c r="AG224" s="97"/>
      <c r="AH224" s="97"/>
      <c r="AI224" s="97"/>
      <c r="AJ224" s="97"/>
      <c r="AK224" s="61">
        <f t="shared" si="49"/>
        <v>0</v>
      </c>
      <c r="AL224" s="512">
        <v>1</v>
      </c>
      <c r="AM224" s="512"/>
      <c r="AN224" s="512"/>
      <c r="AO224" s="512"/>
      <c r="AP224" s="512"/>
      <c r="AQ224" s="512"/>
      <c r="AR224" s="512"/>
      <c r="AS224" s="61">
        <f t="shared" si="50"/>
        <v>2</v>
      </c>
      <c r="AT224" s="97"/>
      <c r="AU224" s="97"/>
      <c r="AV224" s="97"/>
      <c r="AW224" s="97"/>
      <c r="AX224" s="97"/>
      <c r="AY224" s="97"/>
      <c r="AZ224" s="97"/>
      <c r="BA224" s="61">
        <f t="shared" si="51"/>
        <v>0</v>
      </c>
      <c r="BB224" s="97"/>
      <c r="BC224" s="97"/>
      <c r="BD224" s="97"/>
      <c r="BE224" s="97"/>
      <c r="BF224" s="97"/>
      <c r="BG224" s="97"/>
      <c r="BH224" s="97"/>
      <c r="BI224" s="61">
        <f t="shared" si="52"/>
        <v>0</v>
      </c>
      <c r="BJ224" s="62">
        <f t="shared" si="53"/>
        <v>2</v>
      </c>
    </row>
    <row r="225" spans="1:62" ht="16" thickBot="1">
      <c r="A225" s="57">
        <v>3</v>
      </c>
      <c r="B225" s="505" t="s">
        <v>845</v>
      </c>
      <c r="C225" s="504" t="s">
        <v>418</v>
      </c>
      <c r="D225" s="512">
        <v>80</v>
      </c>
      <c r="E225" s="511" t="s">
        <v>122</v>
      </c>
      <c r="F225" s="97"/>
      <c r="G225" s="97"/>
      <c r="H225" s="97"/>
      <c r="I225" s="97"/>
      <c r="J225" s="97"/>
      <c r="K225" s="97"/>
      <c r="L225" s="97"/>
      <c r="M225" s="61">
        <f t="shared" si="55"/>
        <v>0</v>
      </c>
      <c r="N225" s="97"/>
      <c r="O225" s="97"/>
      <c r="P225" s="97"/>
      <c r="Q225" s="97"/>
      <c r="R225" s="97"/>
      <c r="S225" s="97"/>
      <c r="T225" s="97"/>
      <c r="U225" s="61">
        <f t="shared" si="47"/>
        <v>0</v>
      </c>
      <c r="V225" s="97"/>
      <c r="W225" s="97"/>
      <c r="X225" s="97"/>
      <c r="Y225" s="97"/>
      <c r="Z225" s="97"/>
      <c r="AA225" s="97"/>
      <c r="AB225" s="97"/>
      <c r="AC225" s="61">
        <f t="shared" si="48"/>
        <v>0</v>
      </c>
      <c r="AD225" s="97"/>
      <c r="AE225" s="97"/>
      <c r="AF225" s="97"/>
      <c r="AG225" s="97"/>
      <c r="AH225" s="97"/>
      <c r="AI225" s="97"/>
      <c r="AJ225" s="97"/>
      <c r="AK225" s="61">
        <f t="shared" si="49"/>
        <v>0</v>
      </c>
      <c r="AL225" s="512">
        <v>1</v>
      </c>
      <c r="AM225" s="512"/>
      <c r="AN225" s="512"/>
      <c r="AO225" s="512"/>
      <c r="AP225" s="512"/>
      <c r="AQ225" s="512"/>
      <c r="AR225" s="512"/>
      <c r="AS225" s="61">
        <f t="shared" si="50"/>
        <v>2</v>
      </c>
      <c r="AT225" s="97"/>
      <c r="AU225" s="97"/>
      <c r="AV225" s="97"/>
      <c r="AW225" s="97"/>
      <c r="AX225" s="97"/>
      <c r="AY225" s="97"/>
      <c r="AZ225" s="97"/>
      <c r="BA225" s="61">
        <f t="shared" si="51"/>
        <v>0</v>
      </c>
      <c r="BB225" s="97"/>
      <c r="BC225" s="97"/>
      <c r="BD225" s="97"/>
      <c r="BE225" s="97"/>
      <c r="BF225" s="97"/>
      <c r="BG225" s="97"/>
      <c r="BH225" s="97"/>
      <c r="BI225" s="61">
        <f t="shared" si="52"/>
        <v>0</v>
      </c>
      <c r="BJ225" s="62">
        <f t="shared" si="53"/>
        <v>2</v>
      </c>
    </row>
    <row r="226" spans="1:62" ht="16" thickBot="1">
      <c r="A226" s="57">
        <v>3</v>
      </c>
      <c r="B226" s="116"/>
      <c r="C226" s="96"/>
      <c r="D226" s="97"/>
      <c r="E226" s="94" t="s">
        <v>122</v>
      </c>
      <c r="F226" s="97"/>
      <c r="G226" s="97"/>
      <c r="H226" s="97"/>
      <c r="I226" s="97"/>
      <c r="J226" s="97"/>
      <c r="K226" s="97"/>
      <c r="L226" s="97"/>
      <c r="M226" s="61">
        <f t="shared" si="55"/>
        <v>0</v>
      </c>
      <c r="N226" s="97"/>
      <c r="O226" s="97"/>
      <c r="P226" s="97"/>
      <c r="Q226" s="97"/>
      <c r="R226" s="97"/>
      <c r="S226" s="97"/>
      <c r="T226" s="97"/>
      <c r="U226" s="61">
        <f t="shared" si="47"/>
        <v>0</v>
      </c>
      <c r="V226" s="97"/>
      <c r="W226" s="97"/>
      <c r="X226" s="97"/>
      <c r="Y226" s="97"/>
      <c r="Z226" s="97"/>
      <c r="AA226" s="97"/>
      <c r="AB226" s="97"/>
      <c r="AC226" s="61">
        <f t="shared" si="48"/>
        <v>0</v>
      </c>
      <c r="AD226" s="97"/>
      <c r="AE226" s="97"/>
      <c r="AF226" s="97"/>
      <c r="AG226" s="97"/>
      <c r="AH226" s="97"/>
      <c r="AI226" s="97"/>
      <c r="AJ226" s="97"/>
      <c r="AK226" s="61">
        <f t="shared" si="49"/>
        <v>0</v>
      </c>
      <c r="AL226" s="40"/>
      <c r="AM226" s="40"/>
      <c r="AN226" s="40"/>
      <c r="AO226" s="40"/>
      <c r="AP226" s="40"/>
      <c r="AQ226" s="40"/>
      <c r="AR226" s="40"/>
      <c r="AS226" s="61">
        <f t="shared" si="50"/>
        <v>0</v>
      </c>
      <c r="AT226" s="97"/>
      <c r="AU226" s="97"/>
      <c r="AV226" s="97"/>
      <c r="AW226" s="97"/>
      <c r="AX226" s="97"/>
      <c r="AY226" s="97"/>
      <c r="AZ226" s="97"/>
      <c r="BA226" s="61">
        <f t="shared" si="51"/>
        <v>0</v>
      </c>
      <c r="BB226" s="97"/>
      <c r="BC226" s="97"/>
      <c r="BD226" s="97"/>
      <c r="BE226" s="97"/>
      <c r="BF226" s="97"/>
      <c r="BG226" s="97"/>
      <c r="BH226" s="97"/>
      <c r="BI226" s="61">
        <f t="shared" si="52"/>
        <v>0</v>
      </c>
      <c r="BJ226" s="62">
        <f t="shared" si="53"/>
        <v>0</v>
      </c>
    </row>
    <row r="227" spans="1:62" ht="16" thickBot="1">
      <c r="A227" s="57">
        <v>3</v>
      </c>
      <c r="B227" s="116"/>
      <c r="C227" s="96"/>
      <c r="D227" s="97"/>
      <c r="E227" s="94" t="s">
        <v>122</v>
      </c>
      <c r="F227" s="97"/>
      <c r="G227" s="97"/>
      <c r="H227" s="97"/>
      <c r="I227" s="97"/>
      <c r="J227" s="97"/>
      <c r="K227" s="97"/>
      <c r="L227" s="97"/>
      <c r="M227" s="61">
        <f t="shared" si="55"/>
        <v>0</v>
      </c>
      <c r="N227" s="97"/>
      <c r="O227" s="97"/>
      <c r="P227" s="97"/>
      <c r="Q227" s="97"/>
      <c r="R227" s="97"/>
      <c r="S227" s="97"/>
      <c r="T227" s="97"/>
      <c r="U227" s="61">
        <f t="shared" si="47"/>
        <v>0</v>
      </c>
      <c r="V227" s="97"/>
      <c r="W227" s="97"/>
      <c r="X227" s="97"/>
      <c r="Y227" s="97"/>
      <c r="Z227" s="97"/>
      <c r="AA227" s="97"/>
      <c r="AB227" s="97"/>
      <c r="AC227" s="61">
        <f t="shared" si="48"/>
        <v>0</v>
      </c>
      <c r="AD227" s="97"/>
      <c r="AE227" s="97"/>
      <c r="AF227" s="97"/>
      <c r="AG227" s="97"/>
      <c r="AH227" s="97"/>
      <c r="AI227" s="97"/>
      <c r="AJ227" s="97"/>
      <c r="AK227" s="61">
        <f t="shared" si="49"/>
        <v>0</v>
      </c>
      <c r="AL227" s="40"/>
      <c r="AM227" s="40"/>
      <c r="AN227" s="40"/>
      <c r="AO227" s="40"/>
      <c r="AP227" s="40"/>
      <c r="AQ227" s="40"/>
      <c r="AR227" s="40"/>
      <c r="AS227" s="61">
        <f t="shared" si="50"/>
        <v>0</v>
      </c>
      <c r="AT227" s="97"/>
      <c r="AU227" s="97"/>
      <c r="AV227" s="97"/>
      <c r="AW227" s="97"/>
      <c r="AX227" s="97"/>
      <c r="AY227" s="97"/>
      <c r="AZ227" s="97"/>
      <c r="BA227" s="61">
        <f t="shared" si="51"/>
        <v>0</v>
      </c>
      <c r="BB227" s="97"/>
      <c r="BC227" s="97"/>
      <c r="BD227" s="97"/>
      <c r="BE227" s="97"/>
      <c r="BF227" s="97"/>
      <c r="BG227" s="97"/>
      <c r="BH227" s="97"/>
      <c r="BI227" s="61">
        <f t="shared" si="52"/>
        <v>0</v>
      </c>
      <c r="BJ227" s="62">
        <f t="shared" si="53"/>
        <v>0</v>
      </c>
    </row>
    <row r="228" spans="1:62" ht="16" thickBot="1">
      <c r="A228" s="57">
        <v>3</v>
      </c>
      <c r="B228" s="133"/>
      <c r="C228" s="96"/>
      <c r="D228" s="97"/>
      <c r="E228" s="94" t="s">
        <v>122</v>
      </c>
      <c r="F228" s="97"/>
      <c r="G228" s="97"/>
      <c r="H228" s="97"/>
      <c r="I228" s="97"/>
      <c r="J228" s="97"/>
      <c r="K228" s="97"/>
      <c r="L228" s="97"/>
      <c r="M228" s="61">
        <f t="shared" si="55"/>
        <v>0</v>
      </c>
      <c r="N228" s="97"/>
      <c r="O228" s="97"/>
      <c r="P228" s="97"/>
      <c r="Q228" s="97"/>
      <c r="R228" s="97"/>
      <c r="S228" s="97"/>
      <c r="T228" s="97"/>
      <c r="U228" s="61">
        <f t="shared" si="47"/>
        <v>0</v>
      </c>
      <c r="V228" s="97"/>
      <c r="W228" s="97"/>
      <c r="X228" s="97"/>
      <c r="Y228" s="97"/>
      <c r="Z228" s="97"/>
      <c r="AA228" s="97"/>
      <c r="AB228" s="97"/>
      <c r="AC228" s="61">
        <f t="shared" si="48"/>
        <v>0</v>
      </c>
      <c r="AD228" s="97"/>
      <c r="AE228" s="97"/>
      <c r="AF228" s="97"/>
      <c r="AG228" s="97"/>
      <c r="AH228" s="97"/>
      <c r="AI228" s="97"/>
      <c r="AJ228" s="97"/>
      <c r="AK228" s="61">
        <f t="shared" si="49"/>
        <v>0</v>
      </c>
      <c r="AL228" s="40"/>
      <c r="AM228" s="40"/>
      <c r="AN228" s="40"/>
      <c r="AO228" s="40"/>
      <c r="AP228" s="40"/>
      <c r="AQ228" s="40"/>
      <c r="AR228" s="40"/>
      <c r="AS228" s="61">
        <f t="shared" si="50"/>
        <v>0</v>
      </c>
      <c r="AT228" s="97"/>
      <c r="AU228" s="97"/>
      <c r="AV228" s="97"/>
      <c r="AW228" s="97"/>
      <c r="AX228" s="97"/>
      <c r="AY228" s="97"/>
      <c r="AZ228" s="97"/>
      <c r="BA228" s="61">
        <f t="shared" si="51"/>
        <v>0</v>
      </c>
      <c r="BB228" s="97"/>
      <c r="BC228" s="97"/>
      <c r="BD228" s="97"/>
      <c r="BE228" s="97"/>
      <c r="BF228" s="97"/>
      <c r="BG228" s="97"/>
      <c r="BH228" s="97"/>
      <c r="BI228" s="61">
        <f t="shared" si="52"/>
        <v>0</v>
      </c>
      <c r="BJ228" s="62">
        <f t="shared" si="53"/>
        <v>0</v>
      </c>
    </row>
    <row r="229" spans="1:62" ht="16" thickBot="1">
      <c r="A229" s="57">
        <v>3</v>
      </c>
      <c r="B229" s="133"/>
      <c r="C229" s="96"/>
      <c r="D229" s="97"/>
      <c r="E229" s="94" t="s">
        <v>122</v>
      </c>
      <c r="F229" s="97"/>
      <c r="G229" s="97"/>
      <c r="H229" s="97"/>
      <c r="I229" s="97"/>
      <c r="J229" s="97"/>
      <c r="K229" s="97"/>
      <c r="L229" s="97"/>
      <c r="M229" s="61">
        <f t="shared" si="55"/>
        <v>0</v>
      </c>
      <c r="N229" s="97"/>
      <c r="O229" s="97"/>
      <c r="P229" s="97"/>
      <c r="Q229" s="97"/>
      <c r="R229" s="97"/>
      <c r="S229" s="97"/>
      <c r="T229" s="97"/>
      <c r="U229" s="61">
        <f t="shared" si="47"/>
        <v>0</v>
      </c>
      <c r="V229" s="97"/>
      <c r="W229" s="97"/>
      <c r="X229" s="97"/>
      <c r="Y229" s="97"/>
      <c r="Z229" s="97"/>
      <c r="AA229" s="97"/>
      <c r="AB229" s="97"/>
      <c r="AC229" s="61">
        <f t="shared" si="48"/>
        <v>0</v>
      </c>
      <c r="AD229" s="97"/>
      <c r="AE229" s="97"/>
      <c r="AF229" s="97"/>
      <c r="AG229" s="97"/>
      <c r="AH229" s="97"/>
      <c r="AI229" s="97"/>
      <c r="AJ229" s="97"/>
      <c r="AK229" s="61">
        <f t="shared" si="49"/>
        <v>0</v>
      </c>
      <c r="AL229" s="40"/>
      <c r="AM229" s="40"/>
      <c r="AN229" s="40"/>
      <c r="AO229" s="40"/>
      <c r="AP229" s="40"/>
      <c r="AQ229" s="40"/>
      <c r="AR229" s="40"/>
      <c r="AS229" s="61">
        <f t="shared" si="50"/>
        <v>0</v>
      </c>
      <c r="AT229" s="97"/>
      <c r="AU229" s="97"/>
      <c r="AV229" s="97"/>
      <c r="AW229" s="97"/>
      <c r="AX229" s="97"/>
      <c r="AY229" s="97"/>
      <c r="AZ229" s="97"/>
      <c r="BA229" s="61">
        <f t="shared" si="51"/>
        <v>0</v>
      </c>
      <c r="BB229" s="97"/>
      <c r="BC229" s="97"/>
      <c r="BD229" s="97"/>
      <c r="BE229" s="97"/>
      <c r="BF229" s="97"/>
      <c r="BG229" s="97"/>
      <c r="BH229" s="97"/>
      <c r="BI229" s="61">
        <f t="shared" si="52"/>
        <v>0</v>
      </c>
      <c r="BJ229" s="62">
        <f t="shared" si="53"/>
        <v>0</v>
      </c>
    </row>
    <row r="230" spans="1:62" ht="16" thickBot="1">
      <c r="A230" s="57">
        <v>3</v>
      </c>
      <c r="B230" s="133"/>
      <c r="C230" s="96"/>
      <c r="D230" s="97"/>
      <c r="E230" s="94" t="s">
        <v>122</v>
      </c>
      <c r="F230" s="97"/>
      <c r="G230" s="97"/>
      <c r="H230" s="97"/>
      <c r="I230" s="97"/>
      <c r="J230" s="97"/>
      <c r="K230" s="97"/>
      <c r="L230" s="97"/>
      <c r="M230" s="61">
        <f t="shared" si="55"/>
        <v>0</v>
      </c>
      <c r="N230" s="97"/>
      <c r="O230" s="97"/>
      <c r="P230" s="97"/>
      <c r="Q230" s="97"/>
      <c r="R230" s="97"/>
      <c r="S230" s="97"/>
      <c r="T230" s="97"/>
      <c r="U230" s="61">
        <f t="shared" si="47"/>
        <v>0</v>
      </c>
      <c r="V230" s="97"/>
      <c r="W230" s="97"/>
      <c r="X230" s="97"/>
      <c r="Y230" s="97"/>
      <c r="Z230" s="97"/>
      <c r="AA230" s="97"/>
      <c r="AB230" s="97"/>
      <c r="AC230" s="61">
        <f t="shared" si="48"/>
        <v>0</v>
      </c>
      <c r="AD230" s="97"/>
      <c r="AE230" s="97"/>
      <c r="AF230" s="97"/>
      <c r="AG230" s="97"/>
      <c r="AH230" s="97"/>
      <c r="AI230" s="97"/>
      <c r="AJ230" s="97"/>
      <c r="AK230" s="61">
        <f t="shared" si="49"/>
        <v>0</v>
      </c>
      <c r="AL230" s="40"/>
      <c r="AM230" s="40"/>
      <c r="AN230" s="40"/>
      <c r="AO230" s="40"/>
      <c r="AP230" s="40"/>
      <c r="AQ230" s="40"/>
      <c r="AR230" s="40"/>
      <c r="AS230" s="61">
        <f t="shared" si="50"/>
        <v>0</v>
      </c>
      <c r="AT230" s="97"/>
      <c r="AU230" s="97"/>
      <c r="AV230" s="97"/>
      <c r="AW230" s="97"/>
      <c r="AX230" s="97"/>
      <c r="AY230" s="97"/>
      <c r="AZ230" s="97"/>
      <c r="BA230" s="61">
        <f t="shared" si="51"/>
        <v>0</v>
      </c>
      <c r="BB230" s="97"/>
      <c r="BC230" s="97"/>
      <c r="BD230" s="97"/>
      <c r="BE230" s="97"/>
      <c r="BF230" s="97"/>
      <c r="BG230" s="97"/>
      <c r="BH230" s="97"/>
      <c r="BI230" s="61">
        <f t="shared" si="52"/>
        <v>0</v>
      </c>
      <c r="BJ230" s="62">
        <f t="shared" si="53"/>
        <v>0</v>
      </c>
    </row>
    <row r="231" spans="1:62" ht="16" thickBot="1">
      <c r="A231" s="57">
        <v>3</v>
      </c>
      <c r="B231" s="133"/>
      <c r="C231" s="96"/>
      <c r="D231" s="97"/>
      <c r="E231" s="94"/>
      <c r="F231" s="97"/>
      <c r="G231" s="97"/>
      <c r="H231" s="97"/>
      <c r="I231" s="97"/>
      <c r="J231" s="97"/>
      <c r="K231" s="97"/>
      <c r="L231" s="97"/>
      <c r="M231" s="61">
        <f t="shared" si="55"/>
        <v>0</v>
      </c>
      <c r="N231" s="97"/>
      <c r="O231" s="97"/>
      <c r="P231" s="97"/>
      <c r="Q231" s="97"/>
      <c r="R231" s="97"/>
      <c r="S231" s="97"/>
      <c r="T231" s="97"/>
      <c r="U231" s="61">
        <f t="shared" si="47"/>
        <v>0</v>
      </c>
      <c r="V231" s="97"/>
      <c r="W231" s="97"/>
      <c r="X231" s="97"/>
      <c r="Y231" s="97"/>
      <c r="Z231" s="97"/>
      <c r="AA231" s="97"/>
      <c r="AB231" s="97"/>
      <c r="AC231" s="61">
        <f t="shared" si="48"/>
        <v>0</v>
      </c>
      <c r="AD231" s="97"/>
      <c r="AE231" s="97"/>
      <c r="AF231" s="97"/>
      <c r="AG231" s="97"/>
      <c r="AH231" s="97"/>
      <c r="AI231" s="97"/>
      <c r="AJ231" s="97"/>
      <c r="AK231" s="61">
        <f t="shared" si="49"/>
        <v>0</v>
      </c>
      <c r="AL231" s="40"/>
      <c r="AM231" s="40"/>
      <c r="AN231" s="40"/>
      <c r="AO231" s="40"/>
      <c r="AP231" s="40"/>
      <c r="AQ231" s="40"/>
      <c r="AR231" s="40"/>
      <c r="AS231" s="61">
        <f t="shared" si="50"/>
        <v>0</v>
      </c>
      <c r="AT231" s="97"/>
      <c r="AU231" s="97"/>
      <c r="AV231" s="97"/>
      <c r="AW231" s="97"/>
      <c r="AX231" s="97"/>
      <c r="AY231" s="97"/>
      <c r="AZ231" s="97"/>
      <c r="BA231" s="61">
        <f t="shared" si="51"/>
        <v>0</v>
      </c>
      <c r="BB231" s="97"/>
      <c r="BC231" s="97"/>
      <c r="BD231" s="97"/>
      <c r="BE231" s="97"/>
      <c r="BF231" s="97"/>
      <c r="BG231" s="97"/>
      <c r="BH231" s="97"/>
      <c r="BI231" s="61">
        <f t="shared" si="52"/>
        <v>0</v>
      </c>
      <c r="BJ231" s="62">
        <f t="shared" si="53"/>
        <v>0</v>
      </c>
    </row>
    <row r="232" spans="1:62" ht="16" thickBot="1">
      <c r="A232" s="57">
        <v>3</v>
      </c>
      <c r="B232" s="133"/>
      <c r="C232" s="96"/>
      <c r="D232" s="97"/>
      <c r="E232" s="94"/>
      <c r="F232" s="97"/>
      <c r="G232" s="97"/>
      <c r="H232" s="97"/>
      <c r="I232" s="97"/>
      <c r="J232" s="97"/>
      <c r="K232" s="97"/>
      <c r="L232" s="97"/>
      <c r="M232" s="61">
        <f t="shared" si="55"/>
        <v>0</v>
      </c>
      <c r="N232" s="97"/>
      <c r="O232" s="97"/>
      <c r="P232" s="97"/>
      <c r="Q232" s="97"/>
      <c r="R232" s="97"/>
      <c r="S232" s="97"/>
      <c r="T232" s="97"/>
      <c r="U232" s="61">
        <f t="shared" si="47"/>
        <v>0</v>
      </c>
      <c r="V232" s="97"/>
      <c r="W232" s="97"/>
      <c r="X232" s="97"/>
      <c r="Y232" s="97"/>
      <c r="Z232" s="97"/>
      <c r="AA232" s="97"/>
      <c r="AB232" s="97"/>
      <c r="AC232" s="61">
        <f t="shared" si="48"/>
        <v>0</v>
      </c>
      <c r="AD232" s="97"/>
      <c r="AE232" s="97"/>
      <c r="AF232" s="97"/>
      <c r="AG232" s="97"/>
      <c r="AH232" s="97"/>
      <c r="AI232" s="97"/>
      <c r="AJ232" s="97"/>
      <c r="AK232" s="61">
        <f t="shared" si="49"/>
        <v>0</v>
      </c>
      <c r="AL232" s="40"/>
      <c r="AM232" s="40"/>
      <c r="AN232" s="40"/>
      <c r="AO232" s="40"/>
      <c r="AP232" s="40"/>
      <c r="AQ232" s="40"/>
      <c r="AR232" s="40"/>
      <c r="AS232" s="61">
        <f t="shared" si="50"/>
        <v>0</v>
      </c>
      <c r="AT232" s="97"/>
      <c r="AU232" s="97"/>
      <c r="AV232" s="97"/>
      <c r="AW232" s="97"/>
      <c r="AX232" s="97"/>
      <c r="AY232" s="97"/>
      <c r="AZ232" s="97"/>
      <c r="BA232" s="61">
        <f t="shared" si="51"/>
        <v>0</v>
      </c>
      <c r="BB232" s="97"/>
      <c r="BC232" s="97"/>
      <c r="BD232" s="97"/>
      <c r="BE232" s="97"/>
      <c r="BF232" s="97"/>
      <c r="BG232" s="97"/>
      <c r="BH232" s="97"/>
      <c r="BI232" s="61">
        <f t="shared" si="52"/>
        <v>0</v>
      </c>
      <c r="BJ232" s="62">
        <f t="shared" si="53"/>
        <v>0</v>
      </c>
    </row>
    <row r="233" spans="1:62" ht="16" thickBot="1">
      <c r="A233" s="57">
        <v>3</v>
      </c>
      <c r="B233" s="115" t="s">
        <v>639</v>
      </c>
      <c r="C233" s="93" t="s">
        <v>640</v>
      </c>
      <c r="D233" s="426">
        <v>17</v>
      </c>
      <c r="E233" s="426" t="s">
        <v>124</v>
      </c>
      <c r="F233" s="426">
        <v>1</v>
      </c>
      <c r="G233" s="426"/>
      <c r="H233" s="426"/>
      <c r="I233" s="426"/>
      <c r="J233" s="426"/>
      <c r="K233" s="426"/>
      <c r="L233" s="426"/>
      <c r="M233" s="173">
        <f t="shared" si="55"/>
        <v>2</v>
      </c>
      <c r="N233" s="426">
        <v>1</v>
      </c>
      <c r="O233" s="426"/>
      <c r="P233" s="426"/>
      <c r="Q233" s="426"/>
      <c r="R233" s="426"/>
      <c r="S233" s="426"/>
      <c r="T233" s="426"/>
      <c r="U233" s="61">
        <f t="shared" si="47"/>
        <v>2</v>
      </c>
      <c r="V233" s="483">
        <v>1</v>
      </c>
      <c r="W233" s="483"/>
      <c r="X233" s="483">
        <v>2</v>
      </c>
      <c r="Y233" s="483"/>
      <c r="Z233" s="483"/>
      <c r="AA233" s="483"/>
      <c r="AB233" s="483">
        <v>1</v>
      </c>
      <c r="AC233" s="61">
        <f t="shared" si="48"/>
        <v>13</v>
      </c>
      <c r="AD233" s="511">
        <v>3</v>
      </c>
      <c r="AE233" s="511"/>
      <c r="AF233" s="511">
        <v>1</v>
      </c>
      <c r="AG233" s="511"/>
      <c r="AH233" s="511"/>
      <c r="AI233" s="511"/>
      <c r="AJ233" s="511"/>
      <c r="AK233" s="61">
        <f t="shared" si="49"/>
        <v>9</v>
      </c>
      <c r="AL233" s="511">
        <v>4</v>
      </c>
      <c r="AM233" s="511"/>
      <c r="AN233" s="511">
        <v>1</v>
      </c>
      <c r="AO233" s="511"/>
      <c r="AP233" s="511"/>
      <c r="AQ233" s="511"/>
      <c r="AR233" s="511"/>
      <c r="AS233" s="61">
        <f t="shared" si="50"/>
        <v>11</v>
      </c>
      <c r="AT233" s="97"/>
      <c r="AU233" s="97"/>
      <c r="AV233" s="97"/>
      <c r="AW233" s="97"/>
      <c r="AX233" s="97"/>
      <c r="AY233" s="97"/>
      <c r="AZ233" s="97"/>
      <c r="BA233" s="61">
        <f t="shared" si="51"/>
        <v>0</v>
      </c>
      <c r="BB233" s="97"/>
      <c r="BC233" s="97"/>
      <c r="BD233" s="97"/>
      <c r="BE233" s="97"/>
      <c r="BF233" s="97"/>
      <c r="BG233" s="97"/>
      <c r="BH233" s="97"/>
      <c r="BI233" s="61">
        <f t="shared" si="52"/>
        <v>0</v>
      </c>
      <c r="BJ233" s="62">
        <f t="shared" si="53"/>
        <v>37</v>
      </c>
    </row>
    <row r="234" spans="1:62" ht="16" thickBot="1">
      <c r="A234" s="57">
        <v>3</v>
      </c>
      <c r="B234" s="422" t="s">
        <v>639</v>
      </c>
      <c r="C234" s="421" t="s">
        <v>641</v>
      </c>
      <c r="D234" s="427">
        <v>21</v>
      </c>
      <c r="E234" s="426" t="s">
        <v>124</v>
      </c>
      <c r="F234" s="427">
        <v>5</v>
      </c>
      <c r="G234" s="427"/>
      <c r="H234" s="427">
        <v>1</v>
      </c>
      <c r="I234" s="427"/>
      <c r="J234" s="427"/>
      <c r="K234" s="427"/>
      <c r="L234" s="427"/>
      <c r="M234" s="173">
        <f t="shared" si="55"/>
        <v>13</v>
      </c>
      <c r="N234" s="427">
        <v>3</v>
      </c>
      <c r="O234" s="427"/>
      <c r="P234" s="427"/>
      <c r="Q234" s="427">
        <v>1</v>
      </c>
      <c r="R234" s="427"/>
      <c r="S234" s="427"/>
      <c r="T234" s="427"/>
      <c r="U234" s="61">
        <f t="shared" si="47"/>
        <v>11</v>
      </c>
      <c r="V234" s="484">
        <v>3</v>
      </c>
      <c r="W234" s="484"/>
      <c r="X234" s="484"/>
      <c r="Y234" s="484"/>
      <c r="Z234" s="484">
        <v>3</v>
      </c>
      <c r="AA234" s="484"/>
      <c r="AB234" s="484"/>
      <c r="AC234" s="61">
        <f t="shared" si="48"/>
        <v>21</v>
      </c>
      <c r="AD234" s="512">
        <v>3</v>
      </c>
      <c r="AE234" s="512"/>
      <c r="AF234" s="512"/>
      <c r="AG234" s="512"/>
      <c r="AH234" s="512">
        <v>1</v>
      </c>
      <c r="AI234" s="512"/>
      <c r="AJ234" s="512"/>
      <c r="AK234" s="61">
        <f t="shared" si="49"/>
        <v>11</v>
      </c>
      <c r="AL234" s="512"/>
      <c r="AM234" s="512"/>
      <c r="AN234" s="512"/>
      <c r="AO234" s="512"/>
      <c r="AP234" s="512"/>
      <c r="AQ234" s="512"/>
      <c r="AR234" s="512"/>
      <c r="AS234" s="61">
        <f t="shared" si="50"/>
        <v>0</v>
      </c>
      <c r="AT234" s="97"/>
      <c r="AU234" s="97"/>
      <c r="AV234" s="97"/>
      <c r="AW234" s="97"/>
      <c r="AX234" s="97"/>
      <c r="AY234" s="97"/>
      <c r="AZ234" s="97"/>
      <c r="BA234" s="61">
        <f t="shared" si="51"/>
        <v>0</v>
      </c>
      <c r="BB234" s="97"/>
      <c r="BC234" s="97"/>
      <c r="BD234" s="97"/>
      <c r="BE234" s="97"/>
      <c r="BF234" s="97"/>
      <c r="BG234" s="97"/>
      <c r="BH234" s="97"/>
      <c r="BI234" s="61">
        <f t="shared" si="52"/>
        <v>0</v>
      </c>
      <c r="BJ234" s="62">
        <f t="shared" si="53"/>
        <v>56</v>
      </c>
    </row>
    <row r="235" spans="1:62" ht="16" thickBot="1">
      <c r="A235" s="57">
        <v>3</v>
      </c>
      <c r="B235" s="422" t="s">
        <v>352</v>
      </c>
      <c r="C235" s="421" t="s">
        <v>239</v>
      </c>
      <c r="D235" s="427">
        <v>14</v>
      </c>
      <c r="E235" s="426" t="s">
        <v>124</v>
      </c>
      <c r="F235" s="427">
        <v>5</v>
      </c>
      <c r="G235" s="427"/>
      <c r="H235" s="427"/>
      <c r="I235" s="427"/>
      <c r="J235" s="427">
        <v>1</v>
      </c>
      <c r="K235" s="427"/>
      <c r="L235" s="427"/>
      <c r="M235" s="173">
        <f t="shared" si="55"/>
        <v>15</v>
      </c>
      <c r="N235" s="427">
        <v>3</v>
      </c>
      <c r="O235" s="427"/>
      <c r="P235" s="427"/>
      <c r="Q235" s="427">
        <v>1</v>
      </c>
      <c r="R235" s="427"/>
      <c r="S235" s="427"/>
      <c r="T235" s="427"/>
      <c r="U235" s="61">
        <f t="shared" si="47"/>
        <v>11</v>
      </c>
      <c r="V235" s="484">
        <v>6</v>
      </c>
      <c r="W235" s="484"/>
      <c r="X235" s="484">
        <v>1</v>
      </c>
      <c r="Y235" s="484"/>
      <c r="Z235" s="484"/>
      <c r="AA235" s="484"/>
      <c r="AB235" s="484"/>
      <c r="AC235" s="61">
        <f t="shared" si="48"/>
        <v>15</v>
      </c>
      <c r="AD235" s="512">
        <v>4</v>
      </c>
      <c r="AE235" s="512"/>
      <c r="AF235" s="512"/>
      <c r="AG235" s="512"/>
      <c r="AH235" s="512"/>
      <c r="AI235" s="512"/>
      <c r="AJ235" s="512"/>
      <c r="AK235" s="61">
        <f t="shared" si="49"/>
        <v>8</v>
      </c>
      <c r="AL235" s="512"/>
      <c r="AM235" s="512"/>
      <c r="AN235" s="512"/>
      <c r="AO235" s="512"/>
      <c r="AP235" s="512"/>
      <c r="AQ235" s="512"/>
      <c r="AR235" s="512"/>
      <c r="AS235" s="61">
        <f t="shared" si="50"/>
        <v>0</v>
      </c>
      <c r="AT235" s="97"/>
      <c r="AU235" s="97"/>
      <c r="AV235" s="97"/>
      <c r="AW235" s="97"/>
      <c r="AX235" s="97"/>
      <c r="AY235" s="97"/>
      <c r="AZ235" s="97"/>
      <c r="BA235" s="61">
        <f t="shared" si="51"/>
        <v>0</v>
      </c>
      <c r="BB235" s="97"/>
      <c r="BC235" s="97"/>
      <c r="BD235" s="97"/>
      <c r="BE235" s="97"/>
      <c r="BF235" s="97"/>
      <c r="BG235" s="97"/>
      <c r="BH235" s="97"/>
      <c r="BI235" s="61">
        <f t="shared" si="52"/>
        <v>0</v>
      </c>
      <c r="BJ235" s="62">
        <f t="shared" si="53"/>
        <v>49</v>
      </c>
    </row>
    <row r="236" spans="1:62" ht="16" thickBot="1">
      <c r="A236" s="57">
        <v>3</v>
      </c>
      <c r="B236" s="422" t="s">
        <v>642</v>
      </c>
      <c r="C236" s="421" t="s">
        <v>219</v>
      </c>
      <c r="D236" s="427">
        <v>35</v>
      </c>
      <c r="E236" s="426" t="s">
        <v>124</v>
      </c>
      <c r="F236" s="427">
        <v>7</v>
      </c>
      <c r="G236" s="427"/>
      <c r="H236" s="427">
        <v>1</v>
      </c>
      <c r="I236" s="427"/>
      <c r="J236" s="427"/>
      <c r="K236" s="427"/>
      <c r="L236" s="427"/>
      <c r="M236" s="173">
        <f t="shared" si="55"/>
        <v>17</v>
      </c>
      <c r="N236" s="427">
        <v>2</v>
      </c>
      <c r="O236" s="427"/>
      <c r="P236" s="427">
        <v>1</v>
      </c>
      <c r="Q236" s="427"/>
      <c r="R236" s="427"/>
      <c r="S236" s="427"/>
      <c r="T236" s="427"/>
      <c r="U236" s="61">
        <f t="shared" si="47"/>
        <v>7</v>
      </c>
      <c r="V236" s="484">
        <v>6</v>
      </c>
      <c r="W236" s="484"/>
      <c r="X236" s="484"/>
      <c r="Y236" s="484"/>
      <c r="Z236" s="484">
        <v>1</v>
      </c>
      <c r="AA236" s="484"/>
      <c r="AB236" s="484"/>
      <c r="AC236" s="61">
        <f t="shared" si="48"/>
        <v>17</v>
      </c>
      <c r="AD236" s="512">
        <v>5</v>
      </c>
      <c r="AE236" s="512"/>
      <c r="AF236" s="512">
        <v>2</v>
      </c>
      <c r="AG236" s="512"/>
      <c r="AH236" s="512">
        <v>1</v>
      </c>
      <c r="AI236" s="512"/>
      <c r="AJ236" s="512"/>
      <c r="AK236" s="61">
        <f t="shared" si="49"/>
        <v>21</v>
      </c>
      <c r="AL236" s="512">
        <v>10</v>
      </c>
      <c r="AM236" s="512"/>
      <c r="AN236" s="512"/>
      <c r="AO236" s="512"/>
      <c r="AP236" s="512">
        <v>1</v>
      </c>
      <c r="AQ236" s="512"/>
      <c r="AR236" s="512"/>
      <c r="AS236" s="61">
        <f t="shared" si="50"/>
        <v>25</v>
      </c>
      <c r="AT236" s="97"/>
      <c r="AU236" s="97"/>
      <c r="AV236" s="97"/>
      <c r="AW236" s="97"/>
      <c r="AX236" s="97"/>
      <c r="AY236" s="97"/>
      <c r="AZ236" s="97"/>
      <c r="BA236" s="61">
        <f t="shared" si="51"/>
        <v>0</v>
      </c>
      <c r="BB236" s="97"/>
      <c r="BC236" s="97"/>
      <c r="BD236" s="97"/>
      <c r="BE236" s="97"/>
      <c r="BF236" s="97"/>
      <c r="BG236" s="97"/>
      <c r="BH236" s="97"/>
      <c r="BI236" s="61">
        <f t="shared" si="52"/>
        <v>0</v>
      </c>
      <c r="BJ236" s="62">
        <f t="shared" si="53"/>
        <v>87</v>
      </c>
    </row>
    <row r="237" spans="1:62" ht="16" thickBot="1">
      <c r="A237" s="57">
        <v>3</v>
      </c>
      <c r="B237" s="422" t="s">
        <v>643</v>
      </c>
      <c r="C237" s="421" t="s">
        <v>235</v>
      </c>
      <c r="D237" s="427">
        <v>62</v>
      </c>
      <c r="E237" s="426" t="s">
        <v>124</v>
      </c>
      <c r="F237" s="427">
        <v>2</v>
      </c>
      <c r="G237" s="427"/>
      <c r="H237" s="427"/>
      <c r="I237" s="427"/>
      <c r="J237" s="427"/>
      <c r="K237" s="427"/>
      <c r="L237" s="427"/>
      <c r="M237" s="173">
        <f t="shared" si="55"/>
        <v>4</v>
      </c>
      <c r="N237" s="427"/>
      <c r="O237" s="427"/>
      <c r="P237" s="427"/>
      <c r="Q237" s="427"/>
      <c r="R237" s="427"/>
      <c r="S237" s="427"/>
      <c r="T237" s="427"/>
      <c r="U237" s="61">
        <f t="shared" si="47"/>
        <v>0</v>
      </c>
      <c r="V237" s="484"/>
      <c r="W237" s="484"/>
      <c r="X237" s="484"/>
      <c r="Y237" s="484"/>
      <c r="Z237" s="484"/>
      <c r="AA237" s="484"/>
      <c r="AB237" s="484"/>
      <c r="AC237" s="61">
        <f t="shared" si="48"/>
        <v>0</v>
      </c>
      <c r="AD237" s="512"/>
      <c r="AE237" s="512"/>
      <c r="AF237" s="512"/>
      <c r="AG237" s="512"/>
      <c r="AH237" s="512"/>
      <c r="AI237" s="512"/>
      <c r="AJ237" s="512"/>
      <c r="AK237" s="61">
        <f t="shared" si="49"/>
        <v>0</v>
      </c>
      <c r="AL237" s="512">
        <v>1</v>
      </c>
      <c r="AM237" s="512"/>
      <c r="AN237" s="512"/>
      <c r="AO237" s="512"/>
      <c r="AP237" s="512"/>
      <c r="AQ237" s="512"/>
      <c r="AR237" s="512"/>
      <c r="AS237" s="61">
        <f t="shared" si="50"/>
        <v>2</v>
      </c>
      <c r="AT237" s="97"/>
      <c r="AU237" s="97"/>
      <c r="AV237" s="97"/>
      <c r="AW237" s="97"/>
      <c r="AX237" s="97"/>
      <c r="AY237" s="97"/>
      <c r="AZ237" s="97"/>
      <c r="BA237" s="61">
        <f t="shared" si="51"/>
        <v>0</v>
      </c>
      <c r="BB237" s="97"/>
      <c r="BC237" s="97"/>
      <c r="BD237" s="97"/>
      <c r="BE237" s="97"/>
      <c r="BF237" s="97"/>
      <c r="BG237" s="97"/>
      <c r="BH237" s="97"/>
      <c r="BI237" s="61">
        <f t="shared" si="52"/>
        <v>0</v>
      </c>
      <c r="BJ237" s="62">
        <f t="shared" si="53"/>
        <v>6</v>
      </c>
    </row>
    <row r="238" spans="1:62" ht="16" thickBot="1">
      <c r="A238" s="57">
        <v>3</v>
      </c>
      <c r="B238" s="422" t="s">
        <v>352</v>
      </c>
      <c r="C238" s="421" t="s">
        <v>644</v>
      </c>
      <c r="D238" s="427">
        <v>24</v>
      </c>
      <c r="E238" s="426" t="s">
        <v>124</v>
      </c>
      <c r="F238" s="427">
        <v>4</v>
      </c>
      <c r="G238" s="427"/>
      <c r="H238" s="427"/>
      <c r="I238" s="427"/>
      <c r="J238" s="427"/>
      <c r="K238" s="427"/>
      <c r="L238" s="427"/>
      <c r="M238" s="173">
        <f t="shared" si="55"/>
        <v>8</v>
      </c>
      <c r="N238" s="427">
        <v>2</v>
      </c>
      <c r="O238" s="427"/>
      <c r="P238" s="427"/>
      <c r="Q238" s="427"/>
      <c r="R238" s="427"/>
      <c r="S238" s="427"/>
      <c r="T238" s="427"/>
      <c r="U238" s="61">
        <f t="shared" si="47"/>
        <v>4</v>
      </c>
      <c r="V238" s="484">
        <v>4</v>
      </c>
      <c r="W238" s="484"/>
      <c r="X238" s="484">
        <v>1</v>
      </c>
      <c r="Y238" s="484"/>
      <c r="Z238" s="484">
        <v>1</v>
      </c>
      <c r="AA238" s="484"/>
      <c r="AB238" s="484"/>
      <c r="AC238" s="61">
        <f t="shared" si="48"/>
        <v>16</v>
      </c>
      <c r="AD238" s="512">
        <v>4</v>
      </c>
      <c r="AE238" s="512"/>
      <c r="AF238" s="512">
        <v>1</v>
      </c>
      <c r="AG238" s="512"/>
      <c r="AH238" s="512"/>
      <c r="AI238" s="512"/>
      <c r="AJ238" s="512"/>
      <c r="AK238" s="61">
        <f t="shared" si="49"/>
        <v>11</v>
      </c>
      <c r="AL238" s="512"/>
      <c r="AM238" s="512"/>
      <c r="AN238" s="512"/>
      <c r="AO238" s="512"/>
      <c r="AP238" s="512"/>
      <c r="AQ238" s="512"/>
      <c r="AR238" s="512"/>
      <c r="AS238" s="61">
        <f t="shared" si="50"/>
        <v>0</v>
      </c>
      <c r="AT238" s="97"/>
      <c r="AU238" s="97"/>
      <c r="AV238" s="97"/>
      <c r="AW238" s="97"/>
      <c r="AX238" s="97"/>
      <c r="AY238" s="97"/>
      <c r="AZ238" s="97"/>
      <c r="BA238" s="61">
        <f t="shared" si="51"/>
        <v>0</v>
      </c>
      <c r="BB238" s="97"/>
      <c r="BC238" s="97"/>
      <c r="BD238" s="97"/>
      <c r="BE238" s="97"/>
      <c r="BF238" s="97"/>
      <c r="BG238" s="97"/>
      <c r="BH238" s="97"/>
      <c r="BI238" s="61">
        <f t="shared" si="52"/>
        <v>0</v>
      </c>
      <c r="BJ238" s="62">
        <f t="shared" si="53"/>
        <v>39</v>
      </c>
    </row>
    <row r="239" spans="1:62" ht="16" thickBot="1">
      <c r="A239" s="57">
        <v>3</v>
      </c>
      <c r="B239" s="422" t="s">
        <v>645</v>
      </c>
      <c r="C239" s="421" t="s">
        <v>646</v>
      </c>
      <c r="D239" s="427">
        <v>66</v>
      </c>
      <c r="E239" s="426" t="s">
        <v>124</v>
      </c>
      <c r="F239" s="427">
        <v>4</v>
      </c>
      <c r="G239" s="427"/>
      <c r="H239" s="427"/>
      <c r="I239" s="427"/>
      <c r="J239" s="427"/>
      <c r="K239" s="427"/>
      <c r="L239" s="427"/>
      <c r="M239" s="173">
        <f t="shared" si="55"/>
        <v>8</v>
      </c>
      <c r="N239" s="427"/>
      <c r="O239" s="427"/>
      <c r="P239" s="427"/>
      <c r="Q239" s="427"/>
      <c r="R239" s="427"/>
      <c r="S239" s="427"/>
      <c r="T239" s="427"/>
      <c r="U239" s="61">
        <f t="shared" si="47"/>
        <v>0</v>
      </c>
      <c r="V239" s="484"/>
      <c r="W239" s="484"/>
      <c r="X239" s="484"/>
      <c r="Y239" s="484"/>
      <c r="Z239" s="484"/>
      <c r="AA239" s="484"/>
      <c r="AB239" s="484"/>
      <c r="AC239" s="61">
        <f t="shared" si="48"/>
        <v>0</v>
      </c>
      <c r="AD239" s="512"/>
      <c r="AE239" s="512"/>
      <c r="AF239" s="512"/>
      <c r="AG239" s="512"/>
      <c r="AH239" s="512"/>
      <c r="AI239" s="512"/>
      <c r="AJ239" s="512"/>
      <c r="AK239" s="61">
        <f t="shared" si="49"/>
        <v>0</v>
      </c>
      <c r="AL239" s="512"/>
      <c r="AM239" s="512"/>
      <c r="AN239" s="512"/>
      <c r="AO239" s="512"/>
      <c r="AP239" s="512"/>
      <c r="AQ239" s="512"/>
      <c r="AR239" s="512"/>
      <c r="AS239" s="61">
        <f t="shared" si="50"/>
        <v>0</v>
      </c>
      <c r="AT239" s="97"/>
      <c r="AU239" s="97"/>
      <c r="AV239" s="97"/>
      <c r="AW239" s="97"/>
      <c r="AX239" s="97"/>
      <c r="AY239" s="97"/>
      <c r="AZ239" s="97"/>
      <c r="BA239" s="61">
        <f t="shared" si="51"/>
        <v>0</v>
      </c>
      <c r="BB239" s="97"/>
      <c r="BC239" s="97"/>
      <c r="BD239" s="97"/>
      <c r="BE239" s="97"/>
      <c r="BF239" s="97"/>
      <c r="BG239" s="97"/>
      <c r="BH239" s="97"/>
      <c r="BI239" s="61">
        <f t="shared" si="52"/>
        <v>0</v>
      </c>
      <c r="BJ239" s="62">
        <f t="shared" si="53"/>
        <v>8</v>
      </c>
    </row>
    <row r="240" spans="1:62" ht="16" thickBot="1">
      <c r="A240" s="57">
        <v>3</v>
      </c>
      <c r="B240" s="422" t="s">
        <v>647</v>
      </c>
      <c r="C240" s="421" t="s">
        <v>648</v>
      </c>
      <c r="D240" s="427">
        <v>10</v>
      </c>
      <c r="E240" s="426" t="s">
        <v>124</v>
      </c>
      <c r="F240" s="427">
        <v>4</v>
      </c>
      <c r="G240" s="427"/>
      <c r="H240" s="427"/>
      <c r="I240" s="427"/>
      <c r="J240" s="427"/>
      <c r="K240" s="427">
        <v>1</v>
      </c>
      <c r="L240" s="427"/>
      <c r="M240" s="173">
        <f t="shared" si="55"/>
        <v>13</v>
      </c>
      <c r="N240" s="427">
        <v>2</v>
      </c>
      <c r="O240" s="427">
        <v>1</v>
      </c>
      <c r="P240" s="427"/>
      <c r="Q240" s="427"/>
      <c r="R240" s="427"/>
      <c r="S240" s="427"/>
      <c r="T240" s="427"/>
      <c r="U240" s="61">
        <f t="shared" si="47"/>
        <v>9</v>
      </c>
      <c r="V240" s="484">
        <v>5</v>
      </c>
      <c r="W240" s="484">
        <v>1</v>
      </c>
      <c r="X240" s="484"/>
      <c r="Y240" s="484"/>
      <c r="Z240" s="484"/>
      <c r="AA240" s="484"/>
      <c r="AB240" s="484"/>
      <c r="AC240" s="61">
        <f t="shared" si="48"/>
        <v>15</v>
      </c>
      <c r="AD240" s="512">
        <v>2</v>
      </c>
      <c r="AE240" s="512"/>
      <c r="AF240" s="512"/>
      <c r="AG240" s="512"/>
      <c r="AH240" s="512"/>
      <c r="AI240" s="512"/>
      <c r="AJ240" s="512"/>
      <c r="AK240" s="61">
        <f t="shared" si="49"/>
        <v>4</v>
      </c>
      <c r="AL240" s="512">
        <v>5</v>
      </c>
      <c r="AM240" s="512"/>
      <c r="AN240" s="512"/>
      <c r="AO240" s="512"/>
      <c r="AP240" s="512"/>
      <c r="AQ240" s="512"/>
      <c r="AR240" s="512"/>
      <c r="AS240" s="61">
        <f t="shared" si="50"/>
        <v>10</v>
      </c>
      <c r="AT240" s="97"/>
      <c r="AU240" s="97"/>
      <c r="AV240" s="97"/>
      <c r="AW240" s="97"/>
      <c r="AX240" s="97"/>
      <c r="AY240" s="97"/>
      <c r="AZ240" s="97"/>
      <c r="BA240" s="61">
        <f t="shared" si="51"/>
        <v>0</v>
      </c>
      <c r="BB240" s="97"/>
      <c r="BC240" s="97"/>
      <c r="BD240" s="97"/>
      <c r="BE240" s="97"/>
      <c r="BF240" s="97"/>
      <c r="BG240" s="97"/>
      <c r="BH240" s="97"/>
      <c r="BI240" s="61">
        <f t="shared" si="52"/>
        <v>0</v>
      </c>
      <c r="BJ240" s="62">
        <f t="shared" si="53"/>
        <v>51</v>
      </c>
    </row>
    <row r="241" spans="1:70" ht="16" thickBot="1">
      <c r="A241" s="57">
        <v>3</v>
      </c>
      <c r="B241" s="422" t="s">
        <v>515</v>
      </c>
      <c r="C241" s="421" t="s">
        <v>649</v>
      </c>
      <c r="D241" s="427">
        <v>41</v>
      </c>
      <c r="E241" s="426" t="s">
        <v>124</v>
      </c>
      <c r="F241" s="427">
        <v>4</v>
      </c>
      <c r="G241" s="427"/>
      <c r="H241" s="427">
        <v>1</v>
      </c>
      <c r="I241" s="427"/>
      <c r="J241" s="427"/>
      <c r="K241" s="427"/>
      <c r="L241" s="427"/>
      <c r="M241" s="173">
        <f t="shared" si="55"/>
        <v>11</v>
      </c>
      <c r="N241" s="427">
        <v>3</v>
      </c>
      <c r="O241" s="427"/>
      <c r="P241" s="427">
        <v>1</v>
      </c>
      <c r="Q241" s="427"/>
      <c r="R241" s="427"/>
      <c r="S241" s="427"/>
      <c r="T241" s="427"/>
      <c r="U241" s="61">
        <f t="shared" si="47"/>
        <v>9</v>
      </c>
      <c r="V241" s="484">
        <v>2</v>
      </c>
      <c r="W241" s="484"/>
      <c r="X241" s="484"/>
      <c r="Y241" s="484"/>
      <c r="Z241" s="484"/>
      <c r="AA241" s="484"/>
      <c r="AB241" s="484"/>
      <c r="AC241" s="61">
        <f t="shared" si="48"/>
        <v>4</v>
      </c>
      <c r="AD241" s="512">
        <v>2</v>
      </c>
      <c r="AE241" s="512">
        <v>2</v>
      </c>
      <c r="AF241" s="512"/>
      <c r="AG241" s="512"/>
      <c r="AH241" s="512"/>
      <c r="AI241" s="512"/>
      <c r="AJ241" s="512"/>
      <c r="AK241" s="61">
        <f t="shared" si="49"/>
        <v>14</v>
      </c>
      <c r="AL241" s="512">
        <v>3</v>
      </c>
      <c r="AM241" s="512"/>
      <c r="AN241" s="512"/>
      <c r="AO241" s="512"/>
      <c r="AP241" s="512"/>
      <c r="AQ241" s="512"/>
      <c r="AR241" s="512"/>
      <c r="AS241" s="61">
        <f t="shared" si="50"/>
        <v>6</v>
      </c>
      <c r="AT241" s="97"/>
      <c r="AU241" s="97"/>
      <c r="AV241" s="97"/>
      <c r="AW241" s="97"/>
      <c r="AX241" s="97"/>
      <c r="AY241" s="97"/>
      <c r="AZ241" s="97"/>
      <c r="BA241" s="61">
        <f t="shared" si="51"/>
        <v>0</v>
      </c>
      <c r="BB241" s="97"/>
      <c r="BC241" s="97"/>
      <c r="BD241" s="97"/>
      <c r="BE241" s="97"/>
      <c r="BF241" s="97"/>
      <c r="BG241" s="97"/>
      <c r="BH241" s="97"/>
      <c r="BI241" s="61">
        <f t="shared" si="52"/>
        <v>0</v>
      </c>
      <c r="BJ241" s="62">
        <f t="shared" si="53"/>
        <v>44</v>
      </c>
    </row>
    <row r="242" spans="1:70" ht="16" thickBot="1">
      <c r="A242" s="57">
        <v>3</v>
      </c>
      <c r="B242" s="422" t="s">
        <v>650</v>
      </c>
      <c r="C242" s="421" t="s">
        <v>143</v>
      </c>
      <c r="D242" s="427">
        <v>33</v>
      </c>
      <c r="E242" s="426" t="s">
        <v>124</v>
      </c>
      <c r="F242" s="427">
        <v>3</v>
      </c>
      <c r="G242" s="427"/>
      <c r="H242" s="427"/>
      <c r="I242" s="427"/>
      <c r="J242" s="427"/>
      <c r="K242" s="427"/>
      <c r="L242" s="427"/>
      <c r="M242" s="173">
        <f t="shared" si="55"/>
        <v>6</v>
      </c>
      <c r="N242" s="427"/>
      <c r="O242" s="427"/>
      <c r="P242" s="427"/>
      <c r="Q242" s="427"/>
      <c r="R242" s="427"/>
      <c r="S242" s="427"/>
      <c r="T242" s="427"/>
      <c r="U242" s="61">
        <f t="shared" si="47"/>
        <v>0</v>
      </c>
      <c r="V242" s="484"/>
      <c r="W242" s="484"/>
      <c r="X242" s="484"/>
      <c r="Y242" s="484"/>
      <c r="Z242" s="484"/>
      <c r="AA242" s="484"/>
      <c r="AB242" s="484"/>
      <c r="AC242" s="61">
        <f t="shared" si="48"/>
        <v>0</v>
      </c>
      <c r="AD242" s="512"/>
      <c r="AE242" s="512"/>
      <c r="AF242" s="512"/>
      <c r="AG242" s="512"/>
      <c r="AH242" s="512"/>
      <c r="AI242" s="512"/>
      <c r="AJ242" s="512"/>
      <c r="AK242" s="61">
        <f t="shared" si="49"/>
        <v>0</v>
      </c>
      <c r="AL242" s="512"/>
      <c r="AM242" s="512"/>
      <c r="AN242" s="512"/>
      <c r="AO242" s="512"/>
      <c r="AP242" s="512"/>
      <c r="AQ242" s="512"/>
      <c r="AR242" s="512"/>
      <c r="AS242" s="61">
        <f t="shared" si="50"/>
        <v>0</v>
      </c>
      <c r="AT242" s="97"/>
      <c r="AU242" s="97"/>
      <c r="AV242" s="97"/>
      <c r="AW242" s="97"/>
      <c r="AX242" s="97"/>
      <c r="AY242" s="97"/>
      <c r="AZ242" s="97"/>
      <c r="BA242" s="61">
        <f t="shared" si="51"/>
        <v>0</v>
      </c>
      <c r="BB242" s="97"/>
      <c r="BC242" s="97"/>
      <c r="BD242" s="97"/>
      <c r="BE242" s="97"/>
      <c r="BF242" s="97"/>
      <c r="BG242" s="97"/>
      <c r="BH242" s="97"/>
      <c r="BI242" s="61">
        <f t="shared" si="52"/>
        <v>0</v>
      </c>
      <c r="BJ242" s="62">
        <f t="shared" si="53"/>
        <v>6</v>
      </c>
      <c r="BK242" s="53"/>
      <c r="BL242" s="53"/>
      <c r="BM242" s="53"/>
      <c r="BN242" s="53"/>
      <c r="BO242" s="53"/>
      <c r="BP242" s="53"/>
      <c r="BQ242" s="53"/>
      <c r="BR242" s="56"/>
    </row>
    <row r="243" spans="1:70" ht="16" thickBot="1">
      <c r="A243" s="57">
        <v>3</v>
      </c>
      <c r="B243" s="422" t="s">
        <v>651</v>
      </c>
      <c r="C243" s="421" t="s">
        <v>556</v>
      </c>
      <c r="D243" s="427">
        <v>30</v>
      </c>
      <c r="E243" s="426" t="s">
        <v>124</v>
      </c>
      <c r="F243" s="427">
        <v>4</v>
      </c>
      <c r="G243" s="427"/>
      <c r="H243" s="427">
        <v>1</v>
      </c>
      <c r="I243" s="427"/>
      <c r="J243" s="427"/>
      <c r="K243" s="427"/>
      <c r="L243" s="427"/>
      <c r="M243" s="173">
        <f t="shared" si="55"/>
        <v>11</v>
      </c>
      <c r="N243" s="427">
        <v>5</v>
      </c>
      <c r="O243" s="427"/>
      <c r="P243" s="427"/>
      <c r="Q243" s="427">
        <v>1</v>
      </c>
      <c r="R243" s="427"/>
      <c r="S243" s="427"/>
      <c r="T243" s="427"/>
      <c r="U243" s="61">
        <f t="shared" si="47"/>
        <v>15</v>
      </c>
      <c r="V243" s="484">
        <v>3</v>
      </c>
      <c r="W243" s="484"/>
      <c r="X243" s="484">
        <v>1</v>
      </c>
      <c r="Y243" s="484"/>
      <c r="Z243" s="484"/>
      <c r="AA243" s="484"/>
      <c r="AB243" s="484">
        <v>1</v>
      </c>
      <c r="AC243" s="61">
        <f t="shared" si="48"/>
        <v>14</v>
      </c>
      <c r="AD243" s="512">
        <v>2</v>
      </c>
      <c r="AE243" s="512"/>
      <c r="AF243" s="512"/>
      <c r="AG243" s="512"/>
      <c r="AH243" s="512">
        <v>1</v>
      </c>
      <c r="AI243" s="512"/>
      <c r="AJ243" s="512"/>
      <c r="AK243" s="61">
        <f t="shared" si="49"/>
        <v>9</v>
      </c>
      <c r="AL243" s="512">
        <v>1</v>
      </c>
      <c r="AM243" s="512"/>
      <c r="AN243" s="512"/>
      <c r="AO243" s="512"/>
      <c r="AP243" s="512">
        <v>1</v>
      </c>
      <c r="AQ243" s="512"/>
      <c r="AR243" s="512"/>
      <c r="AS243" s="61">
        <f t="shared" si="50"/>
        <v>7</v>
      </c>
      <c r="AT243" s="97"/>
      <c r="AU243" s="97"/>
      <c r="AV243" s="97"/>
      <c r="AW243" s="97"/>
      <c r="AX243" s="97"/>
      <c r="AY243" s="97"/>
      <c r="AZ243" s="97"/>
      <c r="BA243" s="61">
        <f t="shared" si="51"/>
        <v>0</v>
      </c>
      <c r="BB243" s="97"/>
      <c r="BC243" s="97"/>
      <c r="BD243" s="97"/>
      <c r="BE243" s="97"/>
      <c r="BF243" s="97"/>
      <c r="BG243" s="97"/>
      <c r="BH243" s="97"/>
      <c r="BI243" s="61">
        <f t="shared" si="52"/>
        <v>0</v>
      </c>
      <c r="BJ243" s="62">
        <f t="shared" si="53"/>
        <v>56</v>
      </c>
      <c r="BK243" s="54"/>
      <c r="BL243" s="54"/>
      <c r="BM243" s="54"/>
      <c r="BN243" s="54"/>
      <c r="BO243" s="54"/>
      <c r="BP243" s="54"/>
      <c r="BQ243" s="54"/>
      <c r="BR243" s="9"/>
    </row>
    <row r="244" spans="1:70" ht="16" thickBot="1">
      <c r="A244" s="57">
        <v>3</v>
      </c>
      <c r="B244" s="422" t="s">
        <v>652</v>
      </c>
      <c r="C244" s="421" t="s">
        <v>491</v>
      </c>
      <c r="D244" s="427">
        <v>43</v>
      </c>
      <c r="E244" s="426" t="s">
        <v>124</v>
      </c>
      <c r="F244" s="427">
        <v>1</v>
      </c>
      <c r="G244" s="427"/>
      <c r="H244" s="427"/>
      <c r="I244" s="427"/>
      <c r="J244" s="427"/>
      <c r="K244" s="427"/>
      <c r="L244" s="427"/>
      <c r="M244" s="173">
        <f t="shared" si="55"/>
        <v>2</v>
      </c>
      <c r="N244" s="427">
        <v>2</v>
      </c>
      <c r="O244" s="427"/>
      <c r="P244" s="427"/>
      <c r="Q244" s="427"/>
      <c r="R244" s="427"/>
      <c r="S244" s="427"/>
      <c r="T244" s="427"/>
      <c r="U244" s="61">
        <f t="shared" si="47"/>
        <v>4</v>
      </c>
      <c r="V244" s="484"/>
      <c r="W244" s="484"/>
      <c r="X244" s="484"/>
      <c r="Y244" s="484"/>
      <c r="Z244" s="484"/>
      <c r="AA244" s="484"/>
      <c r="AB244" s="484"/>
      <c r="AC244" s="61">
        <f t="shared" si="48"/>
        <v>0</v>
      </c>
      <c r="AD244" s="512">
        <v>3</v>
      </c>
      <c r="AE244" s="512"/>
      <c r="AF244" s="512"/>
      <c r="AG244" s="512"/>
      <c r="AH244" s="512"/>
      <c r="AI244" s="512"/>
      <c r="AJ244" s="512"/>
      <c r="AK244" s="61">
        <f t="shared" si="49"/>
        <v>6</v>
      </c>
      <c r="AL244" s="512"/>
      <c r="AM244" s="512"/>
      <c r="AN244" s="512"/>
      <c r="AO244" s="512"/>
      <c r="AP244" s="512"/>
      <c r="AQ244" s="512"/>
      <c r="AR244" s="512"/>
      <c r="AS244" s="61">
        <f t="shared" si="50"/>
        <v>0</v>
      </c>
      <c r="AT244" s="97"/>
      <c r="AU244" s="97"/>
      <c r="AV244" s="97"/>
      <c r="AW244" s="97"/>
      <c r="AX244" s="97"/>
      <c r="AY244" s="97"/>
      <c r="AZ244" s="97"/>
      <c r="BA244" s="61">
        <f t="shared" si="51"/>
        <v>0</v>
      </c>
      <c r="BB244" s="97"/>
      <c r="BC244" s="97"/>
      <c r="BD244" s="97"/>
      <c r="BE244" s="97"/>
      <c r="BF244" s="97"/>
      <c r="BG244" s="97"/>
      <c r="BH244" s="97"/>
      <c r="BI244" s="61">
        <f t="shared" si="52"/>
        <v>0</v>
      </c>
      <c r="BJ244" s="62">
        <f t="shared" si="53"/>
        <v>12</v>
      </c>
      <c r="BK244" s="54"/>
      <c r="BL244" s="54"/>
      <c r="BM244" s="54"/>
      <c r="BN244" s="54"/>
      <c r="BO244" s="54"/>
      <c r="BP244" s="54"/>
      <c r="BQ244" s="54"/>
      <c r="BR244" s="9"/>
    </row>
    <row r="245" spans="1:70" ht="16" thickBot="1">
      <c r="A245" s="57">
        <v>3</v>
      </c>
      <c r="B245" s="422" t="s">
        <v>653</v>
      </c>
      <c r="C245" s="421" t="s">
        <v>290</v>
      </c>
      <c r="D245" s="427">
        <v>44</v>
      </c>
      <c r="E245" s="426" t="s">
        <v>124</v>
      </c>
      <c r="F245" s="427">
        <v>2</v>
      </c>
      <c r="G245" s="427"/>
      <c r="H245" s="427"/>
      <c r="I245" s="427"/>
      <c r="J245" s="427"/>
      <c r="K245" s="427"/>
      <c r="L245" s="427"/>
      <c r="M245" s="173">
        <f t="shared" si="55"/>
        <v>4</v>
      </c>
      <c r="N245" s="427"/>
      <c r="O245" s="427"/>
      <c r="P245" s="427"/>
      <c r="Q245" s="427"/>
      <c r="R245" s="427"/>
      <c r="S245" s="427"/>
      <c r="T245" s="427"/>
      <c r="U245" s="61">
        <f t="shared" si="47"/>
        <v>0</v>
      </c>
      <c r="V245" s="484">
        <v>2</v>
      </c>
      <c r="W245" s="484"/>
      <c r="X245" s="484"/>
      <c r="Y245" s="484"/>
      <c r="Z245" s="484"/>
      <c r="AA245" s="484"/>
      <c r="AB245" s="484"/>
      <c r="AC245" s="61">
        <f t="shared" si="48"/>
        <v>4</v>
      </c>
      <c r="AD245" s="512">
        <v>7</v>
      </c>
      <c r="AE245" s="512"/>
      <c r="AF245" s="512"/>
      <c r="AG245" s="512"/>
      <c r="AH245" s="512"/>
      <c r="AI245" s="512"/>
      <c r="AJ245" s="512"/>
      <c r="AK245" s="61">
        <f t="shared" si="49"/>
        <v>14</v>
      </c>
      <c r="AL245" s="512">
        <v>10</v>
      </c>
      <c r="AM245" s="512"/>
      <c r="AN245" s="512"/>
      <c r="AO245" s="512"/>
      <c r="AP245" s="512"/>
      <c r="AQ245" s="512"/>
      <c r="AR245" s="512"/>
      <c r="AS245" s="61">
        <f t="shared" si="50"/>
        <v>20</v>
      </c>
      <c r="AT245" s="97"/>
      <c r="AU245" s="97"/>
      <c r="AV245" s="97"/>
      <c r="AW245" s="97"/>
      <c r="AX245" s="97"/>
      <c r="AY245" s="97"/>
      <c r="AZ245" s="97"/>
      <c r="BA245" s="61">
        <f t="shared" si="51"/>
        <v>0</v>
      </c>
      <c r="BB245" s="97"/>
      <c r="BC245" s="97"/>
      <c r="BD245" s="97"/>
      <c r="BE245" s="97"/>
      <c r="BF245" s="97"/>
      <c r="BG245" s="97"/>
      <c r="BH245" s="97"/>
      <c r="BI245" s="61">
        <f t="shared" si="52"/>
        <v>0</v>
      </c>
      <c r="BJ245" s="62">
        <f t="shared" si="53"/>
        <v>42</v>
      </c>
      <c r="BK245" s="54"/>
      <c r="BL245" s="54"/>
      <c r="BM245" s="54"/>
      <c r="BN245" s="54"/>
      <c r="BO245" s="54"/>
      <c r="BP245" s="54"/>
      <c r="BQ245" s="54"/>
      <c r="BR245" s="9"/>
    </row>
    <row r="246" spans="1:70" ht="16" thickBot="1">
      <c r="A246" s="57">
        <v>3</v>
      </c>
      <c r="B246" s="422" t="s">
        <v>220</v>
      </c>
      <c r="C246" s="421" t="s">
        <v>258</v>
      </c>
      <c r="D246" s="427">
        <v>34</v>
      </c>
      <c r="E246" s="426" t="s">
        <v>124</v>
      </c>
      <c r="F246" s="427">
        <v>3</v>
      </c>
      <c r="G246" s="427"/>
      <c r="H246" s="427"/>
      <c r="I246" s="427"/>
      <c r="J246" s="427"/>
      <c r="K246" s="427"/>
      <c r="L246" s="427"/>
      <c r="M246" s="173">
        <f t="shared" si="55"/>
        <v>6</v>
      </c>
      <c r="N246" s="427">
        <v>2</v>
      </c>
      <c r="O246" s="427"/>
      <c r="P246" s="427"/>
      <c r="Q246" s="427"/>
      <c r="R246" s="427"/>
      <c r="S246" s="427"/>
      <c r="T246" s="427"/>
      <c r="U246" s="61">
        <f t="shared" si="47"/>
        <v>4</v>
      </c>
      <c r="V246" s="484"/>
      <c r="W246" s="484"/>
      <c r="X246" s="484"/>
      <c r="Y246" s="484">
        <v>1</v>
      </c>
      <c r="Z246" s="484"/>
      <c r="AA246" s="484"/>
      <c r="AB246" s="484"/>
      <c r="AC246" s="61">
        <f t="shared" si="48"/>
        <v>5</v>
      </c>
      <c r="AD246" s="512">
        <v>3</v>
      </c>
      <c r="AE246" s="512"/>
      <c r="AF246" s="512"/>
      <c r="AG246" s="512"/>
      <c r="AH246" s="512"/>
      <c r="AI246" s="512"/>
      <c r="AJ246" s="512"/>
      <c r="AK246" s="61">
        <f t="shared" si="49"/>
        <v>6</v>
      </c>
      <c r="AL246" s="512">
        <v>2</v>
      </c>
      <c r="AM246" s="512"/>
      <c r="AN246" s="512"/>
      <c r="AO246" s="512"/>
      <c r="AP246" s="512"/>
      <c r="AQ246" s="512"/>
      <c r="AR246" s="512"/>
      <c r="AS246" s="61">
        <f t="shared" si="50"/>
        <v>4</v>
      </c>
      <c r="AT246" s="97"/>
      <c r="AU246" s="97"/>
      <c r="AV246" s="97"/>
      <c r="AW246" s="97"/>
      <c r="AX246" s="97"/>
      <c r="AY246" s="97"/>
      <c r="AZ246" s="97"/>
      <c r="BA246" s="61">
        <f t="shared" si="51"/>
        <v>0</v>
      </c>
      <c r="BB246" s="97"/>
      <c r="BC246" s="97"/>
      <c r="BD246" s="97"/>
      <c r="BE246" s="97"/>
      <c r="BF246" s="97"/>
      <c r="BG246" s="97"/>
      <c r="BH246" s="97"/>
      <c r="BI246" s="61">
        <f t="shared" si="52"/>
        <v>0</v>
      </c>
      <c r="BJ246" s="62">
        <f t="shared" si="53"/>
        <v>25</v>
      </c>
      <c r="BK246" s="54"/>
      <c r="BL246" s="54"/>
      <c r="BM246" s="54"/>
      <c r="BN246" s="54"/>
      <c r="BO246" s="54"/>
      <c r="BP246" s="54"/>
      <c r="BQ246" s="54"/>
      <c r="BR246" s="9"/>
    </row>
    <row r="247" spans="1:70" ht="16" thickBot="1">
      <c r="A247" s="57">
        <v>3</v>
      </c>
      <c r="B247" s="422" t="s">
        <v>654</v>
      </c>
      <c r="C247" s="421" t="s">
        <v>143</v>
      </c>
      <c r="D247" s="427">
        <v>45</v>
      </c>
      <c r="E247" s="426" t="s">
        <v>124</v>
      </c>
      <c r="F247" s="427">
        <v>1</v>
      </c>
      <c r="G247" s="427"/>
      <c r="H247" s="427"/>
      <c r="I247" s="427"/>
      <c r="J247" s="427"/>
      <c r="K247" s="427"/>
      <c r="L247" s="427"/>
      <c r="M247" s="173">
        <f t="shared" si="55"/>
        <v>2</v>
      </c>
      <c r="N247" s="427"/>
      <c r="O247" s="427"/>
      <c r="P247" s="427"/>
      <c r="Q247" s="427"/>
      <c r="R247" s="427"/>
      <c r="S247" s="427"/>
      <c r="T247" s="427"/>
      <c r="U247" s="61">
        <f t="shared" si="47"/>
        <v>0</v>
      </c>
      <c r="V247" s="484"/>
      <c r="W247" s="484"/>
      <c r="X247" s="484"/>
      <c r="Y247" s="484"/>
      <c r="Z247" s="484"/>
      <c r="AA247" s="484"/>
      <c r="AB247" s="484"/>
      <c r="AC247" s="61">
        <f t="shared" si="48"/>
        <v>0</v>
      </c>
      <c r="AD247" s="512">
        <v>1</v>
      </c>
      <c r="AE247" s="512"/>
      <c r="AF247" s="512"/>
      <c r="AG247" s="512"/>
      <c r="AH247" s="512"/>
      <c r="AI247" s="512"/>
      <c r="AJ247" s="512"/>
      <c r="AK247" s="61">
        <f t="shared" si="49"/>
        <v>2</v>
      </c>
      <c r="AL247" s="512">
        <v>2</v>
      </c>
      <c r="AM247" s="512"/>
      <c r="AN247" s="512"/>
      <c r="AO247" s="512"/>
      <c r="AP247" s="512"/>
      <c r="AQ247" s="512"/>
      <c r="AR247" s="512"/>
      <c r="AS247" s="61">
        <f t="shared" si="50"/>
        <v>4</v>
      </c>
      <c r="AT247" s="97"/>
      <c r="AU247" s="97"/>
      <c r="AV247" s="97"/>
      <c r="AW247" s="97"/>
      <c r="AX247" s="97"/>
      <c r="AY247" s="97"/>
      <c r="AZ247" s="97"/>
      <c r="BA247" s="61">
        <f t="shared" si="51"/>
        <v>0</v>
      </c>
      <c r="BB247" s="97"/>
      <c r="BC247" s="97"/>
      <c r="BD247" s="97"/>
      <c r="BE247" s="97"/>
      <c r="BF247" s="97"/>
      <c r="BG247" s="97"/>
      <c r="BH247" s="97"/>
      <c r="BI247" s="61">
        <f t="shared" si="52"/>
        <v>0</v>
      </c>
      <c r="BJ247" s="62">
        <f t="shared" si="53"/>
        <v>8</v>
      </c>
      <c r="BK247" s="54"/>
      <c r="BL247" s="54"/>
      <c r="BM247" s="54"/>
      <c r="BN247" s="54"/>
      <c r="BO247" s="54"/>
      <c r="BP247" s="54"/>
      <c r="BQ247" s="54"/>
      <c r="BR247" s="9"/>
    </row>
    <row r="248" spans="1:70" ht="16" thickBot="1">
      <c r="A248" s="57">
        <v>3</v>
      </c>
      <c r="B248" s="422" t="s">
        <v>709</v>
      </c>
      <c r="C248" s="421" t="s">
        <v>710</v>
      </c>
      <c r="D248" s="427">
        <v>40</v>
      </c>
      <c r="E248" s="426" t="s">
        <v>124</v>
      </c>
      <c r="F248" s="427"/>
      <c r="G248" s="427"/>
      <c r="H248" s="427"/>
      <c r="I248" s="427"/>
      <c r="J248" s="427"/>
      <c r="K248" s="427"/>
      <c r="L248" s="427"/>
      <c r="M248" s="173">
        <f t="shared" si="55"/>
        <v>0</v>
      </c>
      <c r="N248" s="427">
        <v>2</v>
      </c>
      <c r="O248" s="427"/>
      <c r="P248" s="427"/>
      <c r="Q248" s="427"/>
      <c r="R248" s="427"/>
      <c r="S248" s="427"/>
      <c r="T248" s="427"/>
      <c r="U248" s="61">
        <f t="shared" si="47"/>
        <v>4</v>
      </c>
      <c r="V248" s="484"/>
      <c r="W248" s="484"/>
      <c r="X248" s="484"/>
      <c r="Y248" s="484"/>
      <c r="Z248" s="484"/>
      <c r="AA248" s="484"/>
      <c r="AB248" s="484"/>
      <c r="AC248" s="61">
        <f t="shared" si="48"/>
        <v>0</v>
      </c>
      <c r="AD248" s="512"/>
      <c r="AE248" s="512"/>
      <c r="AF248" s="512"/>
      <c r="AG248" s="512"/>
      <c r="AH248" s="512"/>
      <c r="AI248" s="512"/>
      <c r="AJ248" s="512"/>
      <c r="AK248" s="61">
        <f t="shared" si="49"/>
        <v>0</v>
      </c>
      <c r="AL248" s="512"/>
      <c r="AM248" s="512"/>
      <c r="AN248" s="512"/>
      <c r="AO248" s="512"/>
      <c r="AP248" s="512"/>
      <c r="AQ248" s="512"/>
      <c r="AR248" s="512"/>
      <c r="AS248" s="61">
        <f t="shared" si="50"/>
        <v>0</v>
      </c>
      <c r="AT248" s="97"/>
      <c r="AU248" s="97"/>
      <c r="AV248" s="97"/>
      <c r="AW248" s="97"/>
      <c r="AX248" s="97"/>
      <c r="AY248" s="97"/>
      <c r="AZ248" s="97"/>
      <c r="BA248" s="61">
        <f t="shared" si="51"/>
        <v>0</v>
      </c>
      <c r="BB248" s="97"/>
      <c r="BC248" s="97"/>
      <c r="BD248" s="97"/>
      <c r="BE248" s="97"/>
      <c r="BF248" s="97"/>
      <c r="BG248" s="97"/>
      <c r="BH248" s="97"/>
      <c r="BI248" s="61">
        <f t="shared" si="52"/>
        <v>0</v>
      </c>
      <c r="BJ248" s="62">
        <f t="shared" si="53"/>
        <v>4</v>
      </c>
      <c r="BK248" s="54"/>
      <c r="BL248" s="54"/>
      <c r="BM248" s="54"/>
      <c r="BN248" s="54"/>
      <c r="BO248" s="54"/>
      <c r="BP248" s="54"/>
      <c r="BQ248" s="54"/>
      <c r="BR248" s="9"/>
    </row>
    <row r="249" spans="1:70" ht="16" thickBot="1">
      <c r="A249" s="57">
        <v>3</v>
      </c>
      <c r="B249" s="422" t="s">
        <v>144</v>
      </c>
      <c r="C249" s="421" t="s">
        <v>711</v>
      </c>
      <c r="D249" s="427">
        <v>42</v>
      </c>
      <c r="E249" s="426" t="s">
        <v>124</v>
      </c>
      <c r="F249" s="427"/>
      <c r="G249" s="427"/>
      <c r="H249" s="427"/>
      <c r="I249" s="427"/>
      <c r="J249" s="427"/>
      <c r="K249" s="427"/>
      <c r="L249" s="427"/>
      <c r="M249" s="173">
        <f t="shared" si="55"/>
        <v>0</v>
      </c>
      <c r="N249" s="427">
        <v>2</v>
      </c>
      <c r="O249" s="427"/>
      <c r="P249" s="427"/>
      <c r="Q249" s="427"/>
      <c r="R249" s="427"/>
      <c r="S249" s="427"/>
      <c r="T249" s="427"/>
      <c r="U249" s="61">
        <f t="shared" si="47"/>
        <v>4</v>
      </c>
      <c r="V249" s="484">
        <v>1</v>
      </c>
      <c r="W249" s="484"/>
      <c r="X249" s="484"/>
      <c r="Y249" s="484"/>
      <c r="Z249" s="484"/>
      <c r="AA249" s="484"/>
      <c r="AB249" s="484"/>
      <c r="AC249" s="61">
        <f t="shared" si="48"/>
        <v>2</v>
      </c>
      <c r="AD249" s="512"/>
      <c r="AE249" s="512"/>
      <c r="AF249" s="512"/>
      <c r="AG249" s="512"/>
      <c r="AH249" s="512"/>
      <c r="AI249" s="512"/>
      <c r="AJ249" s="512"/>
      <c r="AK249" s="61">
        <f t="shared" si="49"/>
        <v>0</v>
      </c>
      <c r="AL249" s="512"/>
      <c r="AM249" s="512"/>
      <c r="AN249" s="512"/>
      <c r="AO249" s="512"/>
      <c r="AP249" s="512"/>
      <c r="AQ249" s="512"/>
      <c r="AR249" s="512"/>
      <c r="AS249" s="61">
        <f t="shared" si="50"/>
        <v>0</v>
      </c>
      <c r="AT249" s="7"/>
      <c r="AU249" s="7"/>
      <c r="AV249" s="7"/>
      <c r="AW249" s="7"/>
      <c r="AX249" s="7"/>
      <c r="AY249" s="7"/>
      <c r="AZ249" s="7"/>
      <c r="BA249" s="61">
        <f t="shared" si="51"/>
        <v>0</v>
      </c>
      <c r="BB249" s="97"/>
      <c r="BC249" s="97"/>
      <c r="BD249" s="97"/>
      <c r="BE249" s="97"/>
      <c r="BF249" s="97"/>
      <c r="BG249" s="97"/>
      <c r="BH249" s="97"/>
      <c r="BI249" s="61">
        <f t="shared" si="52"/>
        <v>0</v>
      </c>
      <c r="BJ249" s="62">
        <f t="shared" si="53"/>
        <v>6</v>
      </c>
      <c r="BK249" s="54"/>
      <c r="BL249" s="54"/>
      <c r="BM249" s="54"/>
      <c r="BN249" s="54"/>
      <c r="BO249" s="54"/>
      <c r="BP249" s="54"/>
      <c r="BQ249" s="54"/>
      <c r="BR249" s="9"/>
    </row>
    <row r="250" spans="1:70" ht="16" thickBot="1">
      <c r="A250" s="57">
        <v>3</v>
      </c>
      <c r="B250" s="423" t="s">
        <v>712</v>
      </c>
      <c r="C250" s="421" t="s">
        <v>343</v>
      </c>
      <c r="D250" s="427">
        <v>36</v>
      </c>
      <c r="E250" s="426" t="s">
        <v>124</v>
      </c>
      <c r="F250" s="427"/>
      <c r="G250" s="427"/>
      <c r="H250" s="427"/>
      <c r="I250" s="427"/>
      <c r="J250" s="427"/>
      <c r="K250" s="427"/>
      <c r="L250" s="427"/>
      <c r="M250" s="173">
        <f t="shared" si="55"/>
        <v>0</v>
      </c>
      <c r="N250" s="427">
        <v>1</v>
      </c>
      <c r="O250" s="427"/>
      <c r="P250" s="427"/>
      <c r="Q250" s="427"/>
      <c r="R250" s="427"/>
      <c r="S250" s="427"/>
      <c r="T250" s="427"/>
      <c r="U250" s="61">
        <f t="shared" si="47"/>
        <v>2</v>
      </c>
      <c r="V250" s="484"/>
      <c r="W250" s="484"/>
      <c r="X250" s="484"/>
      <c r="Y250" s="484"/>
      <c r="Z250" s="484"/>
      <c r="AA250" s="484"/>
      <c r="AB250" s="484"/>
      <c r="AC250" s="61">
        <f t="shared" si="48"/>
        <v>0</v>
      </c>
      <c r="AD250" s="512"/>
      <c r="AE250" s="512"/>
      <c r="AF250" s="512"/>
      <c r="AG250" s="512"/>
      <c r="AH250" s="512"/>
      <c r="AI250" s="512"/>
      <c r="AJ250" s="512"/>
      <c r="AK250" s="61">
        <f t="shared" si="49"/>
        <v>0</v>
      </c>
      <c r="AL250" s="512"/>
      <c r="AM250" s="512"/>
      <c r="AN250" s="512"/>
      <c r="AO250" s="512"/>
      <c r="AP250" s="512"/>
      <c r="AQ250" s="512"/>
      <c r="AR250" s="512"/>
      <c r="AS250" s="61">
        <f t="shared" si="50"/>
        <v>0</v>
      </c>
      <c r="AT250" s="40"/>
      <c r="AU250" s="40"/>
      <c r="AV250" s="40"/>
      <c r="AW250" s="40"/>
      <c r="AX250" s="40"/>
      <c r="AY250" s="40"/>
      <c r="AZ250" s="40"/>
      <c r="BA250" s="61">
        <f t="shared" si="51"/>
        <v>0</v>
      </c>
      <c r="BB250" s="40"/>
      <c r="BC250" s="40"/>
      <c r="BD250" s="40"/>
      <c r="BE250" s="40"/>
      <c r="BF250" s="40"/>
      <c r="BG250" s="40"/>
      <c r="BH250" s="40"/>
      <c r="BI250" s="61">
        <f t="shared" si="52"/>
        <v>0</v>
      </c>
      <c r="BJ250" s="62">
        <f t="shared" si="53"/>
        <v>2</v>
      </c>
      <c r="BK250" s="54"/>
      <c r="BL250" s="54"/>
      <c r="BM250" s="54"/>
      <c r="BN250" s="54"/>
      <c r="BO250" s="54"/>
      <c r="BP250" s="54"/>
      <c r="BQ250" s="54"/>
      <c r="BR250" s="9"/>
    </row>
    <row r="251" spans="1:70" ht="16" thickBot="1">
      <c r="A251" s="57">
        <v>3</v>
      </c>
      <c r="B251" s="423" t="s">
        <v>713</v>
      </c>
      <c r="C251" s="421" t="s">
        <v>247</v>
      </c>
      <c r="D251" s="427">
        <v>63</v>
      </c>
      <c r="E251" s="426" t="s">
        <v>124</v>
      </c>
      <c r="F251" s="427"/>
      <c r="G251" s="427"/>
      <c r="H251" s="427"/>
      <c r="I251" s="427"/>
      <c r="J251" s="427"/>
      <c r="K251" s="427"/>
      <c r="L251" s="427"/>
      <c r="M251" s="173">
        <f t="shared" si="55"/>
        <v>0</v>
      </c>
      <c r="N251" s="427">
        <v>1</v>
      </c>
      <c r="O251" s="427"/>
      <c r="P251" s="427"/>
      <c r="Q251" s="427"/>
      <c r="R251" s="427"/>
      <c r="S251" s="427"/>
      <c r="T251" s="427"/>
      <c r="U251" s="61">
        <f t="shared" si="47"/>
        <v>2</v>
      </c>
      <c r="V251" s="484"/>
      <c r="W251" s="484"/>
      <c r="X251" s="484"/>
      <c r="Y251" s="484"/>
      <c r="Z251" s="484"/>
      <c r="AA251" s="484"/>
      <c r="AB251" s="484"/>
      <c r="AC251" s="61">
        <f t="shared" si="48"/>
        <v>0</v>
      </c>
      <c r="AD251" s="512"/>
      <c r="AE251" s="512"/>
      <c r="AF251" s="512"/>
      <c r="AG251" s="512"/>
      <c r="AH251" s="512"/>
      <c r="AI251" s="512"/>
      <c r="AJ251" s="512"/>
      <c r="AK251" s="61">
        <f t="shared" si="49"/>
        <v>0</v>
      </c>
      <c r="AL251" s="512"/>
      <c r="AM251" s="512"/>
      <c r="AN251" s="512"/>
      <c r="AO251" s="512"/>
      <c r="AP251" s="512"/>
      <c r="AQ251" s="512"/>
      <c r="AR251" s="512"/>
      <c r="AS251" s="61">
        <f t="shared" si="50"/>
        <v>0</v>
      </c>
      <c r="AT251" s="94"/>
      <c r="AU251" s="94"/>
      <c r="AV251" s="94"/>
      <c r="AW251" s="94"/>
      <c r="AX251" s="94"/>
      <c r="AY251" s="94"/>
      <c r="AZ251" s="94"/>
      <c r="BA251" s="61">
        <f t="shared" si="51"/>
        <v>0</v>
      </c>
      <c r="BB251" s="94"/>
      <c r="BC251" s="94"/>
      <c r="BD251" s="94"/>
      <c r="BE251" s="94"/>
      <c r="BF251" s="94"/>
      <c r="BG251" s="94"/>
      <c r="BH251" s="94"/>
      <c r="BI251" s="61">
        <f t="shared" si="52"/>
        <v>0</v>
      </c>
      <c r="BJ251" s="62">
        <f t="shared" si="53"/>
        <v>2</v>
      </c>
      <c r="BK251" s="54"/>
      <c r="BL251" s="54"/>
      <c r="BM251" s="54"/>
      <c r="BN251" s="54"/>
      <c r="BO251" s="54"/>
      <c r="BP251" s="54"/>
      <c r="BQ251" s="54"/>
      <c r="BR251" s="9"/>
    </row>
    <row r="252" spans="1:70" ht="16" thickBot="1">
      <c r="A252" s="57">
        <v>3</v>
      </c>
      <c r="B252" s="423" t="s">
        <v>714</v>
      </c>
      <c r="C252" s="421" t="s">
        <v>715</v>
      </c>
      <c r="D252" s="427">
        <v>19</v>
      </c>
      <c r="E252" s="426" t="s">
        <v>124</v>
      </c>
      <c r="F252" s="427"/>
      <c r="G252" s="427"/>
      <c r="H252" s="427"/>
      <c r="I252" s="427"/>
      <c r="J252" s="427"/>
      <c r="K252" s="427"/>
      <c r="L252" s="427"/>
      <c r="M252" s="173">
        <f t="shared" si="55"/>
        <v>0</v>
      </c>
      <c r="N252" s="427">
        <v>1</v>
      </c>
      <c r="O252" s="427"/>
      <c r="P252" s="427"/>
      <c r="Q252" s="427"/>
      <c r="R252" s="427"/>
      <c r="S252" s="427"/>
      <c r="T252" s="427"/>
      <c r="U252" s="61">
        <f t="shared" si="47"/>
        <v>2</v>
      </c>
      <c r="V252" s="484">
        <v>1</v>
      </c>
      <c r="W252" s="484"/>
      <c r="X252" s="484"/>
      <c r="Y252" s="484"/>
      <c r="Z252" s="484"/>
      <c r="AA252" s="484"/>
      <c r="AB252" s="484"/>
      <c r="AC252" s="61">
        <f t="shared" si="48"/>
        <v>2</v>
      </c>
      <c r="AD252" s="512"/>
      <c r="AE252" s="512"/>
      <c r="AF252" s="512"/>
      <c r="AG252" s="512"/>
      <c r="AH252" s="512"/>
      <c r="AI252" s="512"/>
      <c r="AJ252" s="512"/>
      <c r="AK252" s="61">
        <f t="shared" si="49"/>
        <v>0</v>
      </c>
      <c r="AL252" s="512"/>
      <c r="AM252" s="512"/>
      <c r="AN252" s="512"/>
      <c r="AO252" s="512"/>
      <c r="AP252" s="512"/>
      <c r="AQ252" s="512"/>
      <c r="AR252" s="512"/>
      <c r="AS252" s="61">
        <f t="shared" si="50"/>
        <v>0</v>
      </c>
      <c r="AT252" s="97"/>
      <c r="AU252" s="97"/>
      <c r="AV252" s="97"/>
      <c r="AW252" s="97"/>
      <c r="AX252" s="97"/>
      <c r="AY252" s="97"/>
      <c r="AZ252" s="97"/>
      <c r="BA252" s="61">
        <f t="shared" si="51"/>
        <v>0</v>
      </c>
      <c r="BB252" s="97"/>
      <c r="BC252" s="97"/>
      <c r="BD252" s="97"/>
      <c r="BE252" s="97"/>
      <c r="BF252" s="97"/>
      <c r="BG252" s="97"/>
      <c r="BH252" s="97"/>
      <c r="BI252" s="61">
        <f t="shared" si="52"/>
        <v>0</v>
      </c>
      <c r="BJ252" s="62">
        <f t="shared" si="53"/>
        <v>4</v>
      </c>
      <c r="BK252" s="54"/>
      <c r="BL252" s="54"/>
      <c r="BM252" s="54"/>
      <c r="BN252" s="54"/>
      <c r="BO252" s="54"/>
      <c r="BP252" s="54"/>
      <c r="BQ252" s="54"/>
      <c r="BR252" s="9"/>
    </row>
    <row r="253" spans="1:70" ht="16" thickBot="1">
      <c r="A253" s="57">
        <v>3</v>
      </c>
      <c r="B253" s="423" t="s">
        <v>655</v>
      </c>
      <c r="C253" s="421" t="s">
        <v>656</v>
      </c>
      <c r="D253" s="427">
        <v>80</v>
      </c>
      <c r="E253" s="426" t="s">
        <v>124</v>
      </c>
      <c r="F253" s="427"/>
      <c r="G253" s="427"/>
      <c r="H253" s="427"/>
      <c r="I253" s="427"/>
      <c r="J253" s="427"/>
      <c r="K253" s="427"/>
      <c r="L253" s="427"/>
      <c r="M253" s="173">
        <f t="shared" si="55"/>
        <v>0</v>
      </c>
      <c r="N253" s="427">
        <v>1</v>
      </c>
      <c r="O253" s="427"/>
      <c r="P253" s="427"/>
      <c r="Q253" s="427"/>
      <c r="R253" s="427"/>
      <c r="S253" s="427"/>
      <c r="T253" s="427"/>
      <c r="U253" s="61">
        <f t="shared" si="47"/>
        <v>2</v>
      </c>
      <c r="V253" s="484"/>
      <c r="W253" s="484"/>
      <c r="X253" s="484"/>
      <c r="Y253" s="484"/>
      <c r="Z253" s="484"/>
      <c r="AA253" s="484"/>
      <c r="AB253" s="484"/>
      <c r="AC253" s="61">
        <f t="shared" si="48"/>
        <v>0</v>
      </c>
      <c r="AD253" s="512"/>
      <c r="AE253" s="512"/>
      <c r="AF253" s="512"/>
      <c r="AG253" s="512"/>
      <c r="AH253" s="512"/>
      <c r="AI253" s="512"/>
      <c r="AJ253" s="512"/>
      <c r="AK253" s="61">
        <f t="shared" si="49"/>
        <v>0</v>
      </c>
      <c r="AL253" s="512"/>
      <c r="AM253" s="512"/>
      <c r="AN253" s="512"/>
      <c r="AO253" s="512"/>
      <c r="AP253" s="512"/>
      <c r="AQ253" s="512"/>
      <c r="AR253" s="512"/>
      <c r="AS253" s="61">
        <f t="shared" si="50"/>
        <v>0</v>
      </c>
      <c r="AT253" s="97"/>
      <c r="AU253" s="97"/>
      <c r="AV253" s="97"/>
      <c r="AW253" s="97"/>
      <c r="AX253" s="97"/>
      <c r="AY253" s="97"/>
      <c r="AZ253" s="97"/>
      <c r="BA253" s="61">
        <f t="shared" si="51"/>
        <v>0</v>
      </c>
      <c r="BB253" s="97"/>
      <c r="BC253" s="97"/>
      <c r="BD253" s="97"/>
      <c r="BE253" s="97"/>
      <c r="BF253" s="97"/>
      <c r="BG253" s="97"/>
      <c r="BH253" s="97"/>
      <c r="BI253" s="61">
        <f t="shared" si="52"/>
        <v>0</v>
      </c>
      <c r="BJ253" s="62">
        <f t="shared" si="53"/>
        <v>2</v>
      </c>
      <c r="BK253" s="54"/>
      <c r="BL253" s="54"/>
      <c r="BM253" s="54"/>
      <c r="BN253" s="54"/>
      <c r="BO253" s="54"/>
      <c r="BP253" s="54"/>
      <c r="BQ253" s="54"/>
      <c r="BR253" s="9"/>
    </row>
    <row r="254" spans="1:70" ht="16" thickBot="1">
      <c r="A254" s="57">
        <v>3</v>
      </c>
      <c r="B254" s="423" t="s">
        <v>716</v>
      </c>
      <c r="C254" s="421" t="s">
        <v>717</v>
      </c>
      <c r="D254" s="427">
        <v>31</v>
      </c>
      <c r="E254" s="426" t="s">
        <v>124</v>
      </c>
      <c r="F254" s="427"/>
      <c r="G254" s="427"/>
      <c r="H254" s="427"/>
      <c r="I254" s="427"/>
      <c r="J254" s="427"/>
      <c r="K254" s="427"/>
      <c r="L254" s="427"/>
      <c r="M254" s="173">
        <f t="shared" si="55"/>
        <v>0</v>
      </c>
      <c r="N254" s="427"/>
      <c r="O254" s="427"/>
      <c r="P254" s="427"/>
      <c r="Q254" s="427">
        <v>1</v>
      </c>
      <c r="R254" s="427"/>
      <c r="S254" s="427"/>
      <c r="T254" s="427"/>
      <c r="U254" s="61">
        <f t="shared" si="47"/>
        <v>5</v>
      </c>
      <c r="V254" s="484"/>
      <c r="W254" s="484"/>
      <c r="X254" s="484"/>
      <c r="Y254" s="484"/>
      <c r="Z254" s="484"/>
      <c r="AA254" s="484"/>
      <c r="AB254" s="484"/>
      <c r="AC254" s="61">
        <f t="shared" si="48"/>
        <v>0</v>
      </c>
      <c r="AD254" s="512"/>
      <c r="AE254" s="512"/>
      <c r="AF254" s="512"/>
      <c r="AG254" s="512"/>
      <c r="AH254" s="512"/>
      <c r="AI254" s="512"/>
      <c r="AJ254" s="512"/>
      <c r="AK254" s="61">
        <f t="shared" si="49"/>
        <v>0</v>
      </c>
      <c r="AL254" s="512"/>
      <c r="AM254" s="512"/>
      <c r="AN254" s="512"/>
      <c r="AO254" s="512"/>
      <c r="AP254" s="512"/>
      <c r="AQ254" s="512"/>
      <c r="AR254" s="512"/>
      <c r="AS254" s="61">
        <f t="shared" si="50"/>
        <v>0</v>
      </c>
      <c r="AT254" s="97"/>
      <c r="AU254" s="97"/>
      <c r="AV254" s="97"/>
      <c r="AW254" s="97"/>
      <c r="AX254" s="97"/>
      <c r="AY254" s="97"/>
      <c r="AZ254" s="97"/>
      <c r="BA254" s="61">
        <f t="shared" si="51"/>
        <v>0</v>
      </c>
      <c r="BB254" s="97"/>
      <c r="BC254" s="97"/>
      <c r="BD254" s="97"/>
      <c r="BE254" s="97"/>
      <c r="BF254" s="97"/>
      <c r="BG254" s="97"/>
      <c r="BH254" s="97"/>
      <c r="BI254" s="61">
        <f t="shared" si="52"/>
        <v>0</v>
      </c>
      <c r="BJ254" s="62">
        <f t="shared" si="53"/>
        <v>5</v>
      </c>
      <c r="BK254" s="54"/>
      <c r="BL254" s="54"/>
      <c r="BM254" s="54"/>
      <c r="BN254" s="54"/>
      <c r="BO254" s="54"/>
      <c r="BP254" s="54"/>
      <c r="BQ254" s="54"/>
      <c r="BR254" s="9"/>
    </row>
    <row r="255" spans="1:70" ht="16" thickBot="1">
      <c r="A255" s="57">
        <v>3</v>
      </c>
      <c r="B255" s="490" t="s">
        <v>788</v>
      </c>
      <c r="C255" s="485" t="s">
        <v>789</v>
      </c>
      <c r="D255" s="484">
        <v>67</v>
      </c>
      <c r="E255" s="94" t="s">
        <v>124</v>
      </c>
      <c r="F255" s="97"/>
      <c r="G255" s="97"/>
      <c r="H255" s="97"/>
      <c r="I255" s="97"/>
      <c r="J255" s="97"/>
      <c r="K255" s="97"/>
      <c r="L255" s="97"/>
      <c r="M255" s="61">
        <f t="shared" si="55"/>
        <v>0</v>
      </c>
      <c r="N255" s="97"/>
      <c r="O255" s="97"/>
      <c r="P255" s="97"/>
      <c r="Q255" s="97"/>
      <c r="R255" s="97"/>
      <c r="S255" s="97"/>
      <c r="T255" s="97"/>
      <c r="U255" s="61">
        <f t="shared" si="47"/>
        <v>0</v>
      </c>
      <c r="V255" s="484">
        <v>1</v>
      </c>
      <c r="W255" s="484"/>
      <c r="X255" s="484"/>
      <c r="Y255" s="484"/>
      <c r="Z255" s="484"/>
      <c r="AA255" s="484"/>
      <c r="AB255" s="484"/>
      <c r="AC255" s="61">
        <f t="shared" si="48"/>
        <v>2</v>
      </c>
      <c r="AD255" s="512">
        <v>1</v>
      </c>
      <c r="AE255" s="512"/>
      <c r="AF255" s="512"/>
      <c r="AG255" s="512"/>
      <c r="AH255" s="512"/>
      <c r="AI255" s="512"/>
      <c r="AJ255" s="512"/>
      <c r="AK255" s="61">
        <f t="shared" si="49"/>
        <v>2</v>
      </c>
      <c r="AL255" s="512">
        <v>1</v>
      </c>
      <c r="AM255" s="512"/>
      <c r="AN255" s="512"/>
      <c r="AO255" s="512"/>
      <c r="AP255" s="512"/>
      <c r="AQ255" s="512"/>
      <c r="AR255" s="512"/>
      <c r="AS255" s="61">
        <f t="shared" si="50"/>
        <v>2</v>
      </c>
      <c r="AT255" s="97"/>
      <c r="AU255" s="97"/>
      <c r="AV255" s="97"/>
      <c r="AW255" s="97"/>
      <c r="AX255" s="97"/>
      <c r="AY255" s="97"/>
      <c r="AZ255" s="97"/>
      <c r="BA255" s="61">
        <f t="shared" si="51"/>
        <v>0</v>
      </c>
      <c r="BB255" s="97"/>
      <c r="BC255" s="97"/>
      <c r="BD255" s="97"/>
      <c r="BE255" s="97"/>
      <c r="BF255" s="97"/>
      <c r="BG255" s="97"/>
      <c r="BH255" s="97"/>
      <c r="BI255" s="61">
        <f t="shared" si="52"/>
        <v>0</v>
      </c>
      <c r="BJ255" s="62">
        <f t="shared" si="53"/>
        <v>6</v>
      </c>
      <c r="BK255" s="54"/>
      <c r="BL255" s="54"/>
      <c r="BM255" s="54"/>
      <c r="BN255" s="54"/>
      <c r="BO255" s="54"/>
      <c r="BP255" s="54"/>
      <c r="BQ255" s="54"/>
      <c r="BR255" s="9"/>
    </row>
    <row r="256" spans="1:70" ht="16" thickBot="1">
      <c r="A256" s="57">
        <v>3</v>
      </c>
      <c r="B256" s="506" t="s">
        <v>822</v>
      </c>
      <c r="C256" s="504" t="s">
        <v>823</v>
      </c>
      <c r="D256" s="512">
        <v>64</v>
      </c>
      <c r="E256" s="511" t="s">
        <v>124</v>
      </c>
      <c r="F256" s="97"/>
      <c r="G256" s="97"/>
      <c r="H256" s="97"/>
      <c r="I256" s="97"/>
      <c r="J256" s="97"/>
      <c r="K256" s="97"/>
      <c r="L256" s="97"/>
      <c r="M256" s="61">
        <f t="shared" si="55"/>
        <v>0</v>
      </c>
      <c r="N256" s="97"/>
      <c r="O256" s="97"/>
      <c r="P256" s="97"/>
      <c r="Q256" s="97"/>
      <c r="R256" s="97"/>
      <c r="S256" s="97"/>
      <c r="T256" s="97"/>
      <c r="U256" s="61">
        <f t="shared" si="47"/>
        <v>0</v>
      </c>
      <c r="V256" s="97"/>
      <c r="W256" s="97"/>
      <c r="X256" s="97"/>
      <c r="Y256" s="97"/>
      <c r="Z256" s="97"/>
      <c r="AA256" s="97"/>
      <c r="AB256" s="97"/>
      <c r="AC256" s="61">
        <f t="shared" si="48"/>
        <v>0</v>
      </c>
      <c r="AD256" s="512">
        <v>1</v>
      </c>
      <c r="AE256" s="512"/>
      <c r="AF256" s="512"/>
      <c r="AG256" s="512"/>
      <c r="AH256" s="512"/>
      <c r="AI256" s="512"/>
      <c r="AJ256" s="512"/>
      <c r="AK256" s="61">
        <f t="shared" si="49"/>
        <v>2</v>
      </c>
      <c r="AL256" s="512">
        <v>1</v>
      </c>
      <c r="AM256" s="512"/>
      <c r="AN256" s="512"/>
      <c r="AO256" s="512"/>
      <c r="AP256" s="512"/>
      <c r="AQ256" s="512"/>
      <c r="AR256" s="512"/>
      <c r="AS256" s="61">
        <f t="shared" si="50"/>
        <v>2</v>
      </c>
      <c r="AT256" s="97"/>
      <c r="AU256" s="97"/>
      <c r="AV256" s="97"/>
      <c r="AW256" s="97"/>
      <c r="AX256" s="97"/>
      <c r="AY256" s="97"/>
      <c r="AZ256" s="97"/>
      <c r="BA256" s="61">
        <f t="shared" si="51"/>
        <v>0</v>
      </c>
      <c r="BB256" s="97"/>
      <c r="BC256" s="97"/>
      <c r="BD256" s="97"/>
      <c r="BE256" s="97"/>
      <c r="BF256" s="97"/>
      <c r="BG256" s="97"/>
      <c r="BH256" s="97"/>
      <c r="BI256" s="61">
        <f t="shared" si="52"/>
        <v>0</v>
      </c>
      <c r="BJ256" s="62">
        <f t="shared" si="53"/>
        <v>4</v>
      </c>
      <c r="BK256" s="54"/>
      <c r="BL256" s="54"/>
      <c r="BM256" s="54"/>
      <c r="BN256" s="54"/>
      <c r="BO256" s="54"/>
      <c r="BP256" s="54"/>
      <c r="BQ256" s="54"/>
      <c r="BR256" s="9"/>
    </row>
    <row r="257" spans="1:70" ht="16" thickBot="1">
      <c r="A257" s="57">
        <v>3</v>
      </c>
      <c r="B257" s="506" t="s">
        <v>847</v>
      </c>
      <c r="C257" s="504" t="s">
        <v>848</v>
      </c>
      <c r="D257" s="512">
        <v>4</v>
      </c>
      <c r="E257" s="511" t="s">
        <v>124</v>
      </c>
      <c r="F257" s="97"/>
      <c r="G257" s="97"/>
      <c r="H257" s="97"/>
      <c r="I257" s="97"/>
      <c r="J257" s="97"/>
      <c r="K257" s="97"/>
      <c r="L257" s="97"/>
      <c r="M257" s="61">
        <f t="shared" si="55"/>
        <v>0</v>
      </c>
      <c r="N257" s="97"/>
      <c r="O257" s="97"/>
      <c r="P257" s="97"/>
      <c r="Q257" s="97"/>
      <c r="R257" s="97"/>
      <c r="S257" s="97"/>
      <c r="T257" s="97"/>
      <c r="U257" s="61">
        <f t="shared" si="47"/>
        <v>0</v>
      </c>
      <c r="V257" s="97"/>
      <c r="W257" s="97"/>
      <c r="X257" s="97"/>
      <c r="Y257" s="97"/>
      <c r="Z257" s="97"/>
      <c r="AA257" s="97"/>
      <c r="AB257" s="97"/>
      <c r="AC257" s="61">
        <f t="shared" si="48"/>
        <v>0</v>
      </c>
      <c r="AD257" s="40"/>
      <c r="AE257" s="40"/>
      <c r="AF257" s="40"/>
      <c r="AG257" s="40"/>
      <c r="AH257" s="40"/>
      <c r="AI257" s="40"/>
      <c r="AJ257" s="40"/>
      <c r="AK257" s="61">
        <f t="shared" si="49"/>
        <v>0</v>
      </c>
      <c r="AL257" s="512">
        <v>2</v>
      </c>
      <c r="AM257" s="512"/>
      <c r="AN257" s="512"/>
      <c r="AO257" s="512"/>
      <c r="AP257" s="512"/>
      <c r="AQ257" s="512"/>
      <c r="AR257" s="512"/>
      <c r="AS257" s="61">
        <f t="shared" si="50"/>
        <v>4</v>
      </c>
      <c r="AT257" s="97"/>
      <c r="AU257" s="97"/>
      <c r="AV257" s="97"/>
      <c r="AW257" s="97"/>
      <c r="AX257" s="97"/>
      <c r="AY257" s="97"/>
      <c r="AZ257" s="97"/>
      <c r="BA257" s="61">
        <f t="shared" si="51"/>
        <v>0</v>
      </c>
      <c r="BB257" s="97"/>
      <c r="BC257" s="97"/>
      <c r="BD257" s="97"/>
      <c r="BE257" s="97"/>
      <c r="BF257" s="97"/>
      <c r="BG257" s="97"/>
      <c r="BH257" s="97"/>
      <c r="BI257" s="61">
        <f t="shared" si="52"/>
        <v>0</v>
      </c>
      <c r="BJ257" s="62">
        <f t="shared" si="53"/>
        <v>4</v>
      </c>
      <c r="BK257" s="54"/>
      <c r="BL257" s="54"/>
      <c r="BM257" s="54"/>
      <c r="BN257" s="54"/>
      <c r="BO257" s="54"/>
      <c r="BP257" s="54"/>
      <c r="BQ257" s="54"/>
      <c r="BR257" s="9"/>
    </row>
    <row r="258" spans="1:70" ht="16" thickBot="1">
      <c r="A258" s="57">
        <v>3</v>
      </c>
      <c r="B258" s="506" t="s">
        <v>428</v>
      </c>
      <c r="C258" s="489" t="s">
        <v>270</v>
      </c>
      <c r="D258" s="512">
        <v>32</v>
      </c>
      <c r="E258" s="511" t="s">
        <v>124</v>
      </c>
      <c r="F258" s="97"/>
      <c r="G258" s="97"/>
      <c r="H258" s="97"/>
      <c r="I258" s="97"/>
      <c r="J258" s="97"/>
      <c r="K258" s="97"/>
      <c r="L258" s="97"/>
      <c r="M258" s="61">
        <f t="shared" si="55"/>
        <v>0</v>
      </c>
      <c r="N258" s="97"/>
      <c r="O258" s="97"/>
      <c r="P258" s="97"/>
      <c r="Q258" s="97"/>
      <c r="R258" s="97"/>
      <c r="S258" s="97"/>
      <c r="T258" s="97"/>
      <c r="U258" s="61">
        <f t="shared" si="47"/>
        <v>0</v>
      </c>
      <c r="V258" s="97"/>
      <c r="W258" s="97"/>
      <c r="X258" s="97"/>
      <c r="Y258" s="97"/>
      <c r="Z258" s="97"/>
      <c r="AA258" s="97"/>
      <c r="AB258" s="97"/>
      <c r="AC258" s="61">
        <f t="shared" si="48"/>
        <v>0</v>
      </c>
      <c r="AD258" s="40"/>
      <c r="AE258" s="40"/>
      <c r="AF258" s="40"/>
      <c r="AG258" s="40"/>
      <c r="AH258" s="40"/>
      <c r="AI258" s="40"/>
      <c r="AJ258" s="40"/>
      <c r="AK258" s="61">
        <f t="shared" si="49"/>
        <v>0</v>
      </c>
      <c r="AL258" s="512">
        <v>1</v>
      </c>
      <c r="AM258" s="512"/>
      <c r="AN258" s="512"/>
      <c r="AO258" s="512"/>
      <c r="AP258" s="512"/>
      <c r="AQ258" s="512"/>
      <c r="AR258" s="512"/>
      <c r="AS258" s="61">
        <f t="shared" si="50"/>
        <v>2</v>
      </c>
      <c r="AT258" s="97"/>
      <c r="AU258" s="97"/>
      <c r="AV258" s="97"/>
      <c r="AW258" s="97"/>
      <c r="AX258" s="97"/>
      <c r="AY258" s="97"/>
      <c r="AZ258" s="97"/>
      <c r="BA258" s="61">
        <f t="shared" si="51"/>
        <v>0</v>
      </c>
      <c r="BB258" s="97"/>
      <c r="BC258" s="97"/>
      <c r="BD258" s="97"/>
      <c r="BE258" s="97"/>
      <c r="BF258" s="97"/>
      <c r="BG258" s="97"/>
      <c r="BH258" s="97"/>
      <c r="BI258" s="61">
        <f t="shared" si="52"/>
        <v>0</v>
      </c>
      <c r="BJ258" s="62">
        <f t="shared" si="53"/>
        <v>2</v>
      </c>
      <c r="BK258" s="54"/>
      <c r="BL258" s="54"/>
      <c r="BM258" s="54"/>
      <c r="BN258" s="54"/>
      <c r="BO258" s="54"/>
      <c r="BP258" s="54"/>
      <c r="BQ258" s="54"/>
      <c r="BR258" s="9"/>
    </row>
    <row r="259" spans="1:70" ht="16" thickBot="1">
      <c r="A259" s="57">
        <v>3</v>
      </c>
      <c r="B259" s="116"/>
      <c r="C259" s="96"/>
      <c r="D259" s="97"/>
      <c r="E259" s="94" t="s">
        <v>124</v>
      </c>
      <c r="F259" s="97"/>
      <c r="G259" s="97"/>
      <c r="H259" s="97"/>
      <c r="I259" s="97"/>
      <c r="J259" s="97"/>
      <c r="K259" s="97"/>
      <c r="L259" s="97"/>
      <c r="M259" s="61">
        <f t="shared" si="55"/>
        <v>0</v>
      </c>
      <c r="N259" s="97"/>
      <c r="O259" s="97"/>
      <c r="P259" s="97"/>
      <c r="Q259" s="97"/>
      <c r="R259" s="97"/>
      <c r="S259" s="97"/>
      <c r="T259" s="97"/>
      <c r="U259" s="61">
        <f t="shared" si="47"/>
        <v>0</v>
      </c>
      <c r="V259" s="97"/>
      <c r="W259" s="97"/>
      <c r="X259" s="97"/>
      <c r="Y259" s="97"/>
      <c r="Z259" s="97"/>
      <c r="AA259" s="97"/>
      <c r="AB259" s="97"/>
      <c r="AC259" s="61">
        <f t="shared" si="48"/>
        <v>0</v>
      </c>
      <c r="AD259" s="40"/>
      <c r="AE259" s="40"/>
      <c r="AF259" s="40"/>
      <c r="AG259" s="40"/>
      <c r="AH259" s="40"/>
      <c r="AI259" s="40"/>
      <c r="AJ259" s="40"/>
      <c r="AK259" s="61">
        <f t="shared" si="49"/>
        <v>0</v>
      </c>
      <c r="AL259" s="97"/>
      <c r="AM259" s="97"/>
      <c r="AN259" s="97"/>
      <c r="AO259" s="97"/>
      <c r="AP259" s="97"/>
      <c r="AQ259" s="97"/>
      <c r="AR259" s="97"/>
      <c r="AS259" s="61">
        <f t="shared" si="50"/>
        <v>0</v>
      </c>
      <c r="AT259" s="97"/>
      <c r="AU259" s="97"/>
      <c r="AV259" s="97"/>
      <c r="AW259" s="97"/>
      <c r="AX259" s="97"/>
      <c r="AY259" s="97"/>
      <c r="AZ259" s="97"/>
      <c r="BA259" s="61">
        <f t="shared" si="51"/>
        <v>0</v>
      </c>
      <c r="BB259" s="97"/>
      <c r="BC259" s="97"/>
      <c r="BD259" s="97"/>
      <c r="BE259" s="97"/>
      <c r="BF259" s="97"/>
      <c r="BG259" s="97"/>
      <c r="BH259" s="97"/>
      <c r="BI259" s="61">
        <f t="shared" si="52"/>
        <v>0</v>
      </c>
      <c r="BJ259" s="62">
        <f t="shared" si="53"/>
        <v>0</v>
      </c>
      <c r="BK259" s="54"/>
      <c r="BL259" s="54"/>
      <c r="BM259" s="54"/>
      <c r="BN259" s="54"/>
      <c r="BO259" s="54"/>
      <c r="BP259" s="54"/>
      <c r="BQ259" s="54"/>
      <c r="BR259" s="9"/>
    </row>
    <row r="260" spans="1:70" ht="16" thickBot="1">
      <c r="A260" s="57">
        <v>3</v>
      </c>
      <c r="B260" s="116"/>
      <c r="C260" s="96"/>
      <c r="D260" s="97"/>
      <c r="E260" s="94" t="s">
        <v>124</v>
      </c>
      <c r="F260" s="97"/>
      <c r="G260" s="97"/>
      <c r="H260" s="97"/>
      <c r="I260" s="97"/>
      <c r="J260" s="97"/>
      <c r="K260" s="97"/>
      <c r="L260" s="97"/>
      <c r="M260" s="61">
        <f t="shared" si="55"/>
        <v>0</v>
      </c>
      <c r="N260" s="97"/>
      <c r="O260" s="97"/>
      <c r="P260" s="97"/>
      <c r="Q260" s="97"/>
      <c r="R260" s="97"/>
      <c r="S260" s="97"/>
      <c r="T260" s="97"/>
      <c r="U260" s="61">
        <f t="shared" si="47"/>
        <v>0</v>
      </c>
      <c r="V260" s="97"/>
      <c r="W260" s="97"/>
      <c r="X260" s="97"/>
      <c r="Y260" s="97"/>
      <c r="Z260" s="97"/>
      <c r="AA260" s="97"/>
      <c r="AB260" s="97"/>
      <c r="AC260" s="61">
        <f t="shared" si="48"/>
        <v>0</v>
      </c>
      <c r="AD260" s="40"/>
      <c r="AE260" s="40"/>
      <c r="AF260" s="40"/>
      <c r="AG260" s="40"/>
      <c r="AH260" s="40"/>
      <c r="AI260" s="40"/>
      <c r="AJ260" s="40"/>
      <c r="AK260" s="61">
        <f t="shared" si="49"/>
        <v>0</v>
      </c>
      <c r="AL260" s="97"/>
      <c r="AM260" s="97"/>
      <c r="AN260" s="97"/>
      <c r="AO260" s="97"/>
      <c r="AP260" s="97"/>
      <c r="AQ260" s="97"/>
      <c r="AR260" s="97"/>
      <c r="AS260" s="61">
        <f t="shared" si="50"/>
        <v>0</v>
      </c>
      <c r="AT260" s="97"/>
      <c r="AU260" s="97"/>
      <c r="AV260" s="97"/>
      <c r="AW260" s="97"/>
      <c r="AX260" s="97"/>
      <c r="AY260" s="97"/>
      <c r="AZ260" s="97"/>
      <c r="BA260" s="61">
        <f t="shared" si="51"/>
        <v>0</v>
      </c>
      <c r="BB260" s="97"/>
      <c r="BC260" s="97"/>
      <c r="BD260" s="97"/>
      <c r="BE260" s="97"/>
      <c r="BF260" s="97"/>
      <c r="BG260" s="97"/>
      <c r="BH260" s="97"/>
      <c r="BI260" s="61">
        <f t="shared" si="52"/>
        <v>0</v>
      </c>
      <c r="BJ260" s="62">
        <f t="shared" si="53"/>
        <v>0</v>
      </c>
      <c r="BK260" s="54"/>
      <c r="BL260" s="54"/>
      <c r="BM260" s="54"/>
      <c r="BN260" s="54"/>
      <c r="BO260" s="54"/>
      <c r="BP260" s="54"/>
      <c r="BQ260" s="54"/>
      <c r="BR260" s="9"/>
    </row>
    <row r="261" spans="1:70" ht="16" thickBot="1">
      <c r="A261" s="57">
        <v>3</v>
      </c>
      <c r="B261" s="116"/>
      <c r="C261" s="96"/>
      <c r="D261" s="97"/>
      <c r="E261" s="94" t="s">
        <v>124</v>
      </c>
      <c r="F261" s="97"/>
      <c r="G261" s="97"/>
      <c r="H261" s="97"/>
      <c r="I261" s="97"/>
      <c r="J261" s="97"/>
      <c r="K261" s="97"/>
      <c r="L261" s="97"/>
      <c r="M261" s="61">
        <f t="shared" si="55"/>
        <v>0</v>
      </c>
      <c r="N261" s="97"/>
      <c r="O261" s="97"/>
      <c r="P261" s="97"/>
      <c r="Q261" s="97"/>
      <c r="R261" s="97"/>
      <c r="S261" s="97"/>
      <c r="T261" s="97"/>
      <c r="U261" s="61">
        <f t="shared" si="47"/>
        <v>0</v>
      </c>
      <c r="V261" s="97"/>
      <c r="W261" s="97"/>
      <c r="X261" s="97"/>
      <c r="Y261" s="97"/>
      <c r="Z261" s="97"/>
      <c r="AA261" s="97"/>
      <c r="AB261" s="97"/>
      <c r="AC261" s="61">
        <f t="shared" si="48"/>
        <v>0</v>
      </c>
      <c r="AD261" s="40"/>
      <c r="AE261" s="40"/>
      <c r="AF261" s="40"/>
      <c r="AG261" s="40"/>
      <c r="AH261" s="40"/>
      <c r="AI261" s="40"/>
      <c r="AJ261" s="40"/>
      <c r="AK261" s="61">
        <f t="shared" si="49"/>
        <v>0</v>
      </c>
      <c r="AL261" s="97"/>
      <c r="AM261" s="97"/>
      <c r="AN261" s="97"/>
      <c r="AO261" s="97"/>
      <c r="AP261" s="97"/>
      <c r="AQ261" s="97"/>
      <c r="AR261" s="97"/>
      <c r="AS261" s="61">
        <f t="shared" si="50"/>
        <v>0</v>
      </c>
      <c r="AT261" s="97"/>
      <c r="AU261" s="97"/>
      <c r="AV261" s="97"/>
      <c r="AW261" s="97"/>
      <c r="AX261" s="97"/>
      <c r="AY261" s="97"/>
      <c r="AZ261" s="97"/>
      <c r="BA261" s="61">
        <f t="shared" si="51"/>
        <v>0</v>
      </c>
      <c r="BB261" s="97"/>
      <c r="BC261" s="97"/>
      <c r="BD261" s="97"/>
      <c r="BE261" s="97"/>
      <c r="BF261" s="97"/>
      <c r="BG261" s="97"/>
      <c r="BH261" s="97"/>
      <c r="BI261" s="61">
        <f t="shared" si="52"/>
        <v>0</v>
      </c>
      <c r="BJ261" s="62">
        <f t="shared" si="53"/>
        <v>0</v>
      </c>
      <c r="BK261" s="54"/>
      <c r="BL261" s="54"/>
      <c r="BM261" s="54"/>
      <c r="BN261" s="54"/>
      <c r="BO261" s="54"/>
      <c r="BP261" s="54"/>
      <c r="BQ261" s="54"/>
      <c r="BR261" s="9"/>
    </row>
    <row r="262" spans="1:70" ht="16" thickBot="1">
      <c r="A262" s="57">
        <v>3</v>
      </c>
      <c r="B262" s="116"/>
      <c r="C262" s="96"/>
      <c r="D262" s="97"/>
      <c r="E262" s="94" t="s">
        <v>124</v>
      </c>
      <c r="F262" s="97"/>
      <c r="G262" s="97"/>
      <c r="H262" s="97"/>
      <c r="I262" s="97"/>
      <c r="J262" s="97"/>
      <c r="K262" s="97"/>
      <c r="L262" s="97"/>
      <c r="M262" s="61">
        <f t="shared" si="55"/>
        <v>0</v>
      </c>
      <c r="N262" s="97"/>
      <c r="O262" s="97"/>
      <c r="P262" s="97"/>
      <c r="Q262" s="97"/>
      <c r="R262" s="97"/>
      <c r="S262" s="97"/>
      <c r="T262" s="97"/>
      <c r="U262" s="61">
        <f t="shared" si="47"/>
        <v>0</v>
      </c>
      <c r="V262" s="97"/>
      <c r="W262" s="97"/>
      <c r="X262" s="97"/>
      <c r="Y262" s="97"/>
      <c r="Z262" s="97"/>
      <c r="AA262" s="97"/>
      <c r="AB262" s="97"/>
      <c r="AC262" s="61">
        <f t="shared" si="48"/>
        <v>0</v>
      </c>
      <c r="AD262" s="40"/>
      <c r="AE262" s="40"/>
      <c r="AF262" s="40"/>
      <c r="AG262" s="40"/>
      <c r="AH262" s="40"/>
      <c r="AI262" s="40"/>
      <c r="AJ262" s="40"/>
      <c r="AK262" s="61">
        <f t="shared" si="49"/>
        <v>0</v>
      </c>
      <c r="AL262" s="97"/>
      <c r="AM262" s="97"/>
      <c r="AN262" s="97"/>
      <c r="AO262" s="97"/>
      <c r="AP262" s="97"/>
      <c r="AQ262" s="97"/>
      <c r="AR262" s="97"/>
      <c r="AS262" s="61">
        <f t="shared" si="50"/>
        <v>0</v>
      </c>
      <c r="AT262" s="97"/>
      <c r="AU262" s="97"/>
      <c r="AV262" s="97"/>
      <c r="AW262" s="97"/>
      <c r="AX262" s="97"/>
      <c r="AY262" s="97"/>
      <c r="AZ262" s="97"/>
      <c r="BA262" s="61">
        <f t="shared" si="51"/>
        <v>0</v>
      </c>
      <c r="BB262" s="97"/>
      <c r="BC262" s="97"/>
      <c r="BD262" s="97"/>
      <c r="BE262" s="97"/>
      <c r="BF262" s="97"/>
      <c r="BG262" s="97"/>
      <c r="BH262" s="97"/>
      <c r="BI262" s="61">
        <f t="shared" si="52"/>
        <v>0</v>
      </c>
      <c r="BJ262" s="62">
        <f t="shared" si="53"/>
        <v>0</v>
      </c>
      <c r="BK262" s="54"/>
      <c r="BL262" s="54"/>
      <c r="BM262" s="54"/>
      <c r="BN262" s="54"/>
      <c r="BO262" s="54"/>
      <c r="BP262" s="54"/>
      <c r="BQ262" s="54"/>
      <c r="BR262" s="9"/>
    </row>
    <row r="263" spans="1:70" ht="16" thickBot="1">
      <c r="A263" s="57">
        <v>3</v>
      </c>
      <c r="B263" s="116"/>
      <c r="C263" s="96"/>
      <c r="D263" s="97"/>
      <c r="E263" s="94" t="s">
        <v>124</v>
      </c>
      <c r="F263" s="97"/>
      <c r="G263" s="97"/>
      <c r="H263" s="97"/>
      <c r="I263" s="97"/>
      <c r="J263" s="97"/>
      <c r="K263" s="97"/>
      <c r="L263" s="97"/>
      <c r="M263" s="61">
        <f t="shared" si="55"/>
        <v>0</v>
      </c>
      <c r="N263" s="97"/>
      <c r="O263" s="97"/>
      <c r="P263" s="97"/>
      <c r="Q263" s="97"/>
      <c r="R263" s="97"/>
      <c r="S263" s="97"/>
      <c r="T263" s="97"/>
      <c r="U263" s="61">
        <f t="shared" si="47"/>
        <v>0</v>
      </c>
      <c r="V263" s="97"/>
      <c r="W263" s="97"/>
      <c r="X263" s="97"/>
      <c r="Y263" s="97"/>
      <c r="Z263" s="97"/>
      <c r="AA263" s="97"/>
      <c r="AB263" s="97"/>
      <c r="AC263" s="61">
        <f t="shared" si="48"/>
        <v>0</v>
      </c>
      <c r="AD263" s="40"/>
      <c r="AE263" s="40"/>
      <c r="AF263" s="40"/>
      <c r="AG263" s="40"/>
      <c r="AH263" s="40"/>
      <c r="AI263" s="40"/>
      <c r="AJ263" s="40"/>
      <c r="AK263" s="61">
        <f t="shared" si="49"/>
        <v>0</v>
      </c>
      <c r="AL263" s="97"/>
      <c r="AM263" s="97"/>
      <c r="AN263" s="97"/>
      <c r="AO263" s="97"/>
      <c r="AP263" s="97"/>
      <c r="AQ263" s="97"/>
      <c r="AR263" s="97"/>
      <c r="AS263" s="61">
        <f t="shared" si="50"/>
        <v>0</v>
      </c>
      <c r="AT263" s="97"/>
      <c r="AU263" s="97"/>
      <c r="AV263" s="97"/>
      <c r="AW263" s="97"/>
      <c r="AX263" s="97"/>
      <c r="AY263" s="97"/>
      <c r="AZ263" s="97"/>
      <c r="BA263" s="61">
        <f t="shared" si="51"/>
        <v>0</v>
      </c>
      <c r="BB263" s="97"/>
      <c r="BC263" s="97"/>
      <c r="BD263" s="97"/>
      <c r="BE263" s="97"/>
      <c r="BF263" s="97"/>
      <c r="BG263" s="97"/>
      <c r="BH263" s="97"/>
      <c r="BI263" s="61">
        <f t="shared" si="52"/>
        <v>0</v>
      </c>
      <c r="BJ263" s="62">
        <f t="shared" si="53"/>
        <v>0</v>
      </c>
      <c r="BK263" s="54"/>
      <c r="BL263" s="54"/>
      <c r="BM263" s="54"/>
      <c r="BN263" s="54"/>
      <c r="BO263" s="54"/>
      <c r="BP263" s="54"/>
      <c r="BQ263" s="54"/>
      <c r="BR263" s="9"/>
    </row>
    <row r="264" spans="1:70" ht="16" thickBot="1">
      <c r="A264" s="57">
        <v>3</v>
      </c>
      <c r="B264" s="116"/>
      <c r="C264" s="96"/>
      <c r="D264" s="97"/>
      <c r="E264" s="94"/>
      <c r="F264" s="97"/>
      <c r="G264" s="97"/>
      <c r="H264" s="97"/>
      <c r="I264" s="97"/>
      <c r="J264" s="97"/>
      <c r="K264" s="97"/>
      <c r="L264" s="97"/>
      <c r="M264" s="61">
        <f t="shared" si="55"/>
        <v>0</v>
      </c>
      <c r="N264" s="97"/>
      <c r="O264" s="97"/>
      <c r="P264" s="97"/>
      <c r="Q264" s="97"/>
      <c r="R264" s="97"/>
      <c r="S264" s="97"/>
      <c r="T264" s="97"/>
      <c r="U264" s="61">
        <f t="shared" si="47"/>
        <v>0</v>
      </c>
      <c r="V264" s="97"/>
      <c r="W264" s="97"/>
      <c r="X264" s="97"/>
      <c r="Y264" s="97"/>
      <c r="Z264" s="97"/>
      <c r="AA264" s="97"/>
      <c r="AB264" s="97"/>
      <c r="AC264" s="61">
        <f t="shared" si="48"/>
        <v>0</v>
      </c>
      <c r="AD264" s="44"/>
      <c r="AE264" s="44"/>
      <c r="AF264" s="44"/>
      <c r="AG264" s="44"/>
      <c r="AH264" s="44"/>
      <c r="AI264" s="44"/>
      <c r="AJ264" s="44"/>
      <c r="AK264" s="61">
        <f t="shared" si="49"/>
        <v>0</v>
      </c>
      <c r="AL264" s="97"/>
      <c r="AM264" s="97"/>
      <c r="AN264" s="97"/>
      <c r="AO264" s="97"/>
      <c r="AP264" s="97"/>
      <c r="AQ264" s="97"/>
      <c r="AR264" s="97"/>
      <c r="AS264" s="61">
        <f t="shared" si="50"/>
        <v>0</v>
      </c>
      <c r="AT264" s="97"/>
      <c r="AU264" s="97"/>
      <c r="AV264" s="97"/>
      <c r="AW264" s="97"/>
      <c r="AX264" s="97"/>
      <c r="AY264" s="97"/>
      <c r="AZ264" s="97"/>
      <c r="BA264" s="61">
        <f t="shared" si="51"/>
        <v>0</v>
      </c>
      <c r="BB264" s="97"/>
      <c r="BC264" s="97"/>
      <c r="BD264" s="97"/>
      <c r="BE264" s="97"/>
      <c r="BF264" s="97"/>
      <c r="BG264" s="97"/>
      <c r="BH264" s="97"/>
      <c r="BI264" s="61">
        <f t="shared" si="52"/>
        <v>0</v>
      </c>
      <c r="BJ264" s="62">
        <f t="shared" si="53"/>
        <v>0</v>
      </c>
    </row>
    <row r="265" spans="1:70" ht="16" thickBot="1">
      <c r="A265" s="57">
        <v>3</v>
      </c>
      <c r="B265" s="116"/>
      <c r="C265" s="96"/>
      <c r="D265" s="97"/>
      <c r="E265" s="94"/>
      <c r="F265" s="97"/>
      <c r="G265" s="97"/>
      <c r="H265" s="97"/>
      <c r="I265" s="97"/>
      <c r="J265" s="97"/>
      <c r="K265" s="97"/>
      <c r="L265" s="97"/>
      <c r="M265" s="61">
        <f t="shared" ref="M265:M334" si="56">2*(F265)+5*(G265)+3*(H265)+5*(I265)+5*(J265)+5*(K265)+5*(L265)</f>
        <v>0</v>
      </c>
      <c r="N265" s="97"/>
      <c r="O265" s="97"/>
      <c r="P265" s="97"/>
      <c r="Q265" s="97"/>
      <c r="R265" s="97"/>
      <c r="S265" s="97"/>
      <c r="T265" s="97"/>
      <c r="U265" s="61">
        <f t="shared" ref="U265:U334" si="57">2*(N265)+5*(O265)+3*(P265)+5*(Q265)+5*(R265)+5*(S265)+5*(T265)</f>
        <v>0</v>
      </c>
      <c r="V265" s="97"/>
      <c r="W265" s="97"/>
      <c r="X265" s="97"/>
      <c r="Y265" s="97"/>
      <c r="Z265" s="97"/>
      <c r="AA265" s="97"/>
      <c r="AB265" s="97"/>
      <c r="AC265" s="61">
        <f t="shared" ref="AC265:AC334" si="58">2*(V265)+5*(W265)+3*(X265)+5*(Y265)+5*(Z265)+5*(AA265)+5*(AB265)</f>
        <v>0</v>
      </c>
      <c r="AD265" s="44"/>
      <c r="AE265" s="44"/>
      <c r="AF265" s="44"/>
      <c r="AG265" s="44"/>
      <c r="AH265" s="44"/>
      <c r="AI265" s="44"/>
      <c r="AJ265" s="44"/>
      <c r="AK265" s="61">
        <f t="shared" ref="AK265:AK334" si="59">2*(AD265)+5*(AE265)+3*(AF265)+5*(AG265)+5*(AH265)+5*(AI265)+5*(AJ265)</f>
        <v>0</v>
      </c>
      <c r="AL265" s="97"/>
      <c r="AM265" s="97"/>
      <c r="AN265" s="97"/>
      <c r="AO265" s="97"/>
      <c r="AP265" s="97"/>
      <c r="AQ265" s="97"/>
      <c r="AR265" s="97"/>
      <c r="AS265" s="61">
        <f t="shared" ref="AS265:AS334" si="60">2*(AL265)+5*(AM265)+3*(AN265)+5*(AO265)+5*(AP265)+5*(AQ265)+5*(AR265)</f>
        <v>0</v>
      </c>
      <c r="AT265" s="97"/>
      <c r="AU265" s="97"/>
      <c r="AV265" s="97"/>
      <c r="AW265" s="97"/>
      <c r="AX265" s="97"/>
      <c r="AY265" s="97"/>
      <c r="AZ265" s="97"/>
      <c r="BA265" s="61">
        <f t="shared" ref="BA265:BA334" si="61">2*(AT265)+5*(AU265)+3*(AV265)+5*(AW265)+5*(AX265)+5*(AY265)+5*(AZ265)</f>
        <v>0</v>
      </c>
      <c r="BB265" s="97"/>
      <c r="BC265" s="97"/>
      <c r="BD265" s="97"/>
      <c r="BE265" s="97"/>
      <c r="BF265" s="97"/>
      <c r="BG265" s="97"/>
      <c r="BH265" s="97"/>
      <c r="BI265" s="61">
        <f t="shared" ref="BI265:BI334" si="62">2*(BB265)+5*(BC265)+3*(BD265)+5*(BE265)+5*(BF265)+5*(BG265)+5*(BH265)</f>
        <v>0</v>
      </c>
      <c r="BJ265" s="62">
        <f t="shared" si="53"/>
        <v>0</v>
      </c>
    </row>
    <row r="266" spans="1:70" ht="16" thickBot="1">
      <c r="A266" s="57">
        <v>4</v>
      </c>
      <c r="B266" s="465" t="s">
        <v>300</v>
      </c>
      <c r="C266" s="463" t="s">
        <v>182</v>
      </c>
      <c r="D266" s="460">
        <v>1</v>
      </c>
      <c r="E266" s="460" t="s">
        <v>118</v>
      </c>
      <c r="F266" s="460">
        <v>1</v>
      </c>
      <c r="G266" s="460"/>
      <c r="H266" s="460"/>
      <c r="I266" s="460"/>
      <c r="J266" s="460"/>
      <c r="K266" s="460"/>
      <c r="L266" s="460"/>
      <c r="M266" s="61">
        <f t="shared" si="56"/>
        <v>2</v>
      </c>
      <c r="N266" s="460">
        <v>2</v>
      </c>
      <c r="O266" s="460"/>
      <c r="P266" s="460"/>
      <c r="Q266" s="460"/>
      <c r="R266" s="460"/>
      <c r="S266" s="460"/>
      <c r="T266" s="460"/>
      <c r="U266" s="61">
        <f t="shared" si="57"/>
        <v>4</v>
      </c>
      <c r="V266" s="511">
        <v>2.5</v>
      </c>
      <c r="W266" s="511"/>
      <c r="X266" s="511"/>
      <c r="Y266" s="511"/>
      <c r="Z266" s="511"/>
      <c r="AA266" s="511"/>
      <c r="AB266" s="511"/>
      <c r="AC266" s="61">
        <f t="shared" si="58"/>
        <v>5</v>
      </c>
      <c r="AD266" s="511"/>
      <c r="AE266" s="511"/>
      <c r="AF266" s="511"/>
      <c r="AG266" s="511"/>
      <c r="AH266" s="511"/>
      <c r="AI266" s="511"/>
      <c r="AJ266" s="511"/>
      <c r="AK266" s="61">
        <f t="shared" si="59"/>
        <v>0</v>
      </c>
      <c r="AL266" s="97"/>
      <c r="AM266" s="97"/>
      <c r="AN266" s="97"/>
      <c r="AO266" s="97"/>
      <c r="AP266" s="97"/>
      <c r="AQ266" s="97"/>
      <c r="AR266" s="97"/>
      <c r="AS266" s="61">
        <f t="shared" si="60"/>
        <v>0</v>
      </c>
      <c r="AT266" s="97"/>
      <c r="AU266" s="97"/>
      <c r="AV266" s="97"/>
      <c r="AW266" s="97"/>
      <c r="AX266" s="97"/>
      <c r="AY266" s="97"/>
      <c r="AZ266" s="97"/>
      <c r="BA266" s="61">
        <f t="shared" si="61"/>
        <v>0</v>
      </c>
      <c r="BB266" s="97"/>
      <c r="BC266" s="97"/>
      <c r="BD266" s="97"/>
      <c r="BE266" s="97"/>
      <c r="BF266" s="97"/>
      <c r="BG266" s="97"/>
      <c r="BH266" s="97"/>
      <c r="BI266" s="61">
        <f t="shared" si="62"/>
        <v>0</v>
      </c>
      <c r="BJ266" s="62">
        <f t="shared" ref="BJ266:BJ335" si="63">M266+U266+AC266+AK266+AS266+BA266+BI266</f>
        <v>11</v>
      </c>
    </row>
    <row r="267" spans="1:70" ht="16" thickBot="1">
      <c r="A267" s="57">
        <v>4</v>
      </c>
      <c r="B267" s="466" t="s">
        <v>301</v>
      </c>
      <c r="C267" s="464" t="s">
        <v>302</v>
      </c>
      <c r="D267" s="462">
        <v>4</v>
      </c>
      <c r="E267" s="460" t="s">
        <v>118</v>
      </c>
      <c r="F267" s="462"/>
      <c r="G267" s="462"/>
      <c r="H267" s="462"/>
      <c r="I267" s="462"/>
      <c r="J267" s="462"/>
      <c r="K267" s="462"/>
      <c r="L267" s="462"/>
      <c r="M267" s="61">
        <f t="shared" si="56"/>
        <v>0</v>
      </c>
      <c r="N267" s="462"/>
      <c r="O267" s="462"/>
      <c r="P267" s="462"/>
      <c r="Q267" s="462"/>
      <c r="R267" s="462"/>
      <c r="S267" s="462"/>
      <c r="T267" s="462"/>
      <c r="U267" s="61">
        <f t="shared" si="57"/>
        <v>0</v>
      </c>
      <c r="V267" s="512"/>
      <c r="W267" s="512"/>
      <c r="X267" s="512"/>
      <c r="Y267" s="512"/>
      <c r="Z267" s="512"/>
      <c r="AA267" s="512"/>
      <c r="AB267" s="512"/>
      <c r="AC267" s="61">
        <f t="shared" si="58"/>
        <v>0</v>
      </c>
      <c r="AD267" s="512"/>
      <c r="AE267" s="512"/>
      <c r="AF267" s="512"/>
      <c r="AG267" s="512"/>
      <c r="AH267" s="512"/>
      <c r="AI267" s="512"/>
      <c r="AJ267" s="512"/>
      <c r="AK267" s="61">
        <f t="shared" si="59"/>
        <v>0</v>
      </c>
      <c r="AL267" s="97"/>
      <c r="AM267" s="97"/>
      <c r="AN267" s="97"/>
      <c r="AO267" s="97"/>
      <c r="AP267" s="97"/>
      <c r="AQ267" s="97"/>
      <c r="AR267" s="97"/>
      <c r="AS267" s="61">
        <f t="shared" si="60"/>
        <v>0</v>
      </c>
      <c r="AT267" s="97"/>
      <c r="AU267" s="97"/>
      <c r="AV267" s="97"/>
      <c r="AW267" s="97"/>
      <c r="AX267" s="97"/>
      <c r="AY267" s="97"/>
      <c r="AZ267" s="97"/>
      <c r="BA267" s="61">
        <f t="shared" si="61"/>
        <v>0</v>
      </c>
      <c r="BB267" s="97"/>
      <c r="BC267" s="97"/>
      <c r="BD267" s="97"/>
      <c r="BE267" s="97"/>
      <c r="BF267" s="97"/>
      <c r="BG267" s="97"/>
      <c r="BH267" s="97"/>
      <c r="BI267" s="61">
        <f t="shared" si="62"/>
        <v>0</v>
      </c>
      <c r="BJ267" s="62">
        <f t="shared" si="63"/>
        <v>0</v>
      </c>
    </row>
    <row r="268" spans="1:70" ht="16" thickBot="1">
      <c r="A268" s="57">
        <v>4</v>
      </c>
      <c r="B268" s="466" t="s">
        <v>303</v>
      </c>
      <c r="C268" s="464" t="s">
        <v>304</v>
      </c>
      <c r="D268" s="462">
        <v>7</v>
      </c>
      <c r="E268" s="460" t="s">
        <v>118</v>
      </c>
      <c r="F268" s="462"/>
      <c r="G268" s="462"/>
      <c r="H268" s="462"/>
      <c r="I268" s="462"/>
      <c r="J268" s="462"/>
      <c r="K268" s="462"/>
      <c r="L268" s="462"/>
      <c r="M268" s="61">
        <f t="shared" si="56"/>
        <v>0</v>
      </c>
      <c r="N268" s="462"/>
      <c r="O268" s="462"/>
      <c r="P268" s="462"/>
      <c r="Q268" s="462"/>
      <c r="R268" s="462"/>
      <c r="S268" s="462"/>
      <c r="T268" s="462"/>
      <c r="U268" s="61">
        <f t="shared" si="57"/>
        <v>0</v>
      </c>
      <c r="V268" s="512">
        <v>1</v>
      </c>
      <c r="W268" s="512"/>
      <c r="X268" s="512"/>
      <c r="Y268" s="512">
        <v>1</v>
      </c>
      <c r="Z268" s="512"/>
      <c r="AA268" s="512"/>
      <c r="AB268" s="512"/>
      <c r="AC268" s="61">
        <f t="shared" si="58"/>
        <v>7</v>
      </c>
      <c r="AD268" s="512"/>
      <c r="AE268" s="512"/>
      <c r="AF268" s="512"/>
      <c r="AG268" s="512"/>
      <c r="AH268" s="512"/>
      <c r="AI268" s="512"/>
      <c r="AJ268" s="512"/>
      <c r="AK268" s="61">
        <f t="shared" si="59"/>
        <v>0</v>
      </c>
      <c r="AL268" s="97"/>
      <c r="AM268" s="97"/>
      <c r="AN268" s="97"/>
      <c r="AO268" s="97"/>
      <c r="AP268" s="97"/>
      <c r="AQ268" s="97"/>
      <c r="AR268" s="97"/>
      <c r="AS268" s="61">
        <f t="shared" si="60"/>
        <v>0</v>
      </c>
      <c r="AT268" s="97"/>
      <c r="AU268" s="97"/>
      <c r="AV268" s="97"/>
      <c r="AW268" s="97"/>
      <c r="AX268" s="97"/>
      <c r="AY268" s="97"/>
      <c r="AZ268" s="97"/>
      <c r="BA268" s="61">
        <f t="shared" si="61"/>
        <v>0</v>
      </c>
      <c r="BB268" s="97"/>
      <c r="BC268" s="97"/>
      <c r="BD268" s="97"/>
      <c r="BE268" s="97"/>
      <c r="BF268" s="97"/>
      <c r="BG268" s="97"/>
      <c r="BH268" s="97"/>
      <c r="BI268" s="61">
        <f t="shared" si="62"/>
        <v>0</v>
      </c>
      <c r="BJ268" s="62">
        <f t="shared" si="63"/>
        <v>7</v>
      </c>
    </row>
    <row r="269" spans="1:70" ht="16" thickBot="1">
      <c r="A269" s="57">
        <v>4</v>
      </c>
      <c r="B269" s="466" t="s">
        <v>305</v>
      </c>
      <c r="C269" s="464" t="s">
        <v>306</v>
      </c>
      <c r="D269" s="462">
        <v>9</v>
      </c>
      <c r="E269" s="460" t="s">
        <v>118</v>
      </c>
      <c r="F269" s="462"/>
      <c r="G269" s="462"/>
      <c r="H269" s="462">
        <v>1</v>
      </c>
      <c r="I269" s="462"/>
      <c r="J269" s="462"/>
      <c r="K269" s="462"/>
      <c r="L269" s="462"/>
      <c r="M269" s="61">
        <f t="shared" si="56"/>
        <v>3</v>
      </c>
      <c r="N269" s="462">
        <v>3</v>
      </c>
      <c r="O269" s="462"/>
      <c r="P269" s="462"/>
      <c r="Q269" s="462"/>
      <c r="R269" s="462">
        <v>3</v>
      </c>
      <c r="S269" s="462"/>
      <c r="T269" s="462"/>
      <c r="U269" s="61">
        <f t="shared" si="57"/>
        <v>21</v>
      </c>
      <c r="V269" s="512"/>
      <c r="W269" s="512"/>
      <c r="X269" s="512"/>
      <c r="Y269" s="512"/>
      <c r="Z269" s="512"/>
      <c r="AA269" s="512"/>
      <c r="AB269" s="512"/>
      <c r="AC269" s="61">
        <f t="shared" si="58"/>
        <v>0</v>
      </c>
      <c r="AD269" s="512">
        <v>4.5</v>
      </c>
      <c r="AE269" s="512"/>
      <c r="AF269" s="512">
        <v>1</v>
      </c>
      <c r="AG269" s="512"/>
      <c r="AH269" s="512"/>
      <c r="AI269" s="512"/>
      <c r="AJ269" s="512"/>
      <c r="AK269" s="61">
        <f t="shared" si="59"/>
        <v>12</v>
      </c>
      <c r="AL269" s="97"/>
      <c r="AM269" s="97"/>
      <c r="AN269" s="97"/>
      <c r="AO269" s="97"/>
      <c r="AP269" s="97"/>
      <c r="AQ269" s="97"/>
      <c r="AR269" s="97"/>
      <c r="AS269" s="61">
        <f t="shared" si="60"/>
        <v>0</v>
      </c>
      <c r="AT269" s="97"/>
      <c r="AU269" s="97"/>
      <c r="AV269" s="97"/>
      <c r="AW269" s="97"/>
      <c r="AX269" s="97"/>
      <c r="AY269" s="97"/>
      <c r="AZ269" s="97"/>
      <c r="BA269" s="61">
        <f t="shared" si="61"/>
        <v>0</v>
      </c>
      <c r="BB269" s="97"/>
      <c r="BC269" s="97"/>
      <c r="BD269" s="97"/>
      <c r="BE269" s="97"/>
      <c r="BF269" s="97"/>
      <c r="BG269" s="97"/>
      <c r="BH269" s="97"/>
      <c r="BI269" s="61">
        <f t="shared" si="62"/>
        <v>0</v>
      </c>
      <c r="BJ269" s="62">
        <f t="shared" si="63"/>
        <v>36</v>
      </c>
    </row>
    <row r="270" spans="1:70" ht="16" thickBot="1">
      <c r="A270" s="57">
        <v>4</v>
      </c>
      <c r="B270" s="466" t="s">
        <v>307</v>
      </c>
      <c r="C270" s="464" t="s">
        <v>308</v>
      </c>
      <c r="D270" s="462">
        <v>11</v>
      </c>
      <c r="E270" s="460" t="s">
        <v>118</v>
      </c>
      <c r="F270" s="462"/>
      <c r="G270" s="462"/>
      <c r="H270" s="462"/>
      <c r="I270" s="462"/>
      <c r="J270" s="462"/>
      <c r="K270" s="462"/>
      <c r="L270" s="462"/>
      <c r="M270" s="61">
        <f t="shared" si="56"/>
        <v>0</v>
      </c>
      <c r="N270" s="462">
        <v>6.5</v>
      </c>
      <c r="O270" s="462"/>
      <c r="P270" s="462">
        <v>1</v>
      </c>
      <c r="Q270" s="462"/>
      <c r="R270" s="462">
        <v>1</v>
      </c>
      <c r="S270" s="462"/>
      <c r="T270" s="462"/>
      <c r="U270" s="61">
        <f t="shared" si="57"/>
        <v>21</v>
      </c>
      <c r="V270" s="512">
        <v>4.5</v>
      </c>
      <c r="W270" s="512"/>
      <c r="X270" s="512"/>
      <c r="Y270" s="512"/>
      <c r="Z270" s="512"/>
      <c r="AA270" s="512"/>
      <c r="AB270" s="512"/>
      <c r="AC270" s="61">
        <f t="shared" si="58"/>
        <v>9</v>
      </c>
      <c r="AD270" s="512">
        <v>8</v>
      </c>
      <c r="AE270" s="512"/>
      <c r="AF270" s="512">
        <v>1</v>
      </c>
      <c r="AG270" s="512"/>
      <c r="AH270" s="512"/>
      <c r="AI270" s="512"/>
      <c r="AJ270" s="512"/>
      <c r="AK270" s="61">
        <f t="shared" si="59"/>
        <v>19</v>
      </c>
      <c r="AL270" s="97"/>
      <c r="AM270" s="97"/>
      <c r="AN270" s="97"/>
      <c r="AO270" s="97"/>
      <c r="AP270" s="97"/>
      <c r="AQ270" s="97"/>
      <c r="AR270" s="97"/>
      <c r="AS270" s="61">
        <f t="shared" si="60"/>
        <v>0</v>
      </c>
      <c r="AT270" s="97"/>
      <c r="AU270" s="97"/>
      <c r="AV270" s="97"/>
      <c r="AW270" s="97"/>
      <c r="AX270" s="97"/>
      <c r="AY270" s="97"/>
      <c r="AZ270" s="97"/>
      <c r="BA270" s="61">
        <f t="shared" si="61"/>
        <v>0</v>
      </c>
      <c r="BB270" s="97"/>
      <c r="BC270" s="97"/>
      <c r="BD270" s="97"/>
      <c r="BE270" s="97"/>
      <c r="BF270" s="97"/>
      <c r="BG270" s="97"/>
      <c r="BH270" s="97"/>
      <c r="BI270" s="61">
        <f t="shared" si="62"/>
        <v>0</v>
      </c>
      <c r="BJ270" s="62">
        <f t="shared" si="63"/>
        <v>49</v>
      </c>
    </row>
    <row r="271" spans="1:70" ht="16" thickBot="1">
      <c r="A271" s="57">
        <v>4</v>
      </c>
      <c r="B271" s="466" t="s">
        <v>309</v>
      </c>
      <c r="C271" s="464" t="s">
        <v>310</v>
      </c>
      <c r="D271" s="462">
        <v>12</v>
      </c>
      <c r="E271" s="460" t="s">
        <v>118</v>
      </c>
      <c r="F271" s="462"/>
      <c r="G271" s="462"/>
      <c r="H271" s="462"/>
      <c r="I271" s="462"/>
      <c r="J271" s="462"/>
      <c r="K271" s="462"/>
      <c r="L271" s="462"/>
      <c r="M271" s="61">
        <f t="shared" si="56"/>
        <v>0</v>
      </c>
      <c r="N271" s="462"/>
      <c r="O271" s="462"/>
      <c r="P271" s="462"/>
      <c r="Q271" s="462"/>
      <c r="R271" s="462"/>
      <c r="S271" s="462"/>
      <c r="T271" s="462"/>
      <c r="U271" s="61">
        <f t="shared" si="57"/>
        <v>0</v>
      </c>
      <c r="V271" s="512"/>
      <c r="W271" s="512"/>
      <c r="X271" s="512"/>
      <c r="Y271" s="512"/>
      <c r="Z271" s="512"/>
      <c r="AA271" s="512"/>
      <c r="AB271" s="512"/>
      <c r="AC271" s="61">
        <f t="shared" si="58"/>
        <v>0</v>
      </c>
      <c r="AD271" s="512"/>
      <c r="AE271" s="512"/>
      <c r="AF271" s="512"/>
      <c r="AG271" s="512"/>
      <c r="AH271" s="512"/>
      <c r="AI271" s="512"/>
      <c r="AJ271" s="512"/>
      <c r="AK271" s="61">
        <f t="shared" si="59"/>
        <v>0</v>
      </c>
      <c r="AL271" s="40"/>
      <c r="AM271" s="40"/>
      <c r="AN271" s="42"/>
      <c r="AO271" s="42"/>
      <c r="AP271" s="42"/>
      <c r="AQ271" s="42"/>
      <c r="AR271" s="42"/>
      <c r="AS271" s="61">
        <f t="shared" si="60"/>
        <v>0</v>
      </c>
      <c r="AT271" s="97"/>
      <c r="AU271" s="97"/>
      <c r="AV271" s="97"/>
      <c r="AW271" s="97"/>
      <c r="AX271" s="97"/>
      <c r="AY271" s="97"/>
      <c r="AZ271" s="97"/>
      <c r="BA271" s="61">
        <f t="shared" si="61"/>
        <v>0</v>
      </c>
      <c r="BB271" s="97"/>
      <c r="BC271" s="97"/>
      <c r="BD271" s="97"/>
      <c r="BE271" s="97"/>
      <c r="BF271" s="97"/>
      <c r="BG271" s="97"/>
      <c r="BH271" s="97"/>
      <c r="BI271" s="61">
        <f t="shared" si="62"/>
        <v>0</v>
      </c>
      <c r="BJ271" s="62">
        <f t="shared" si="63"/>
        <v>0</v>
      </c>
    </row>
    <row r="272" spans="1:70" ht="16" thickBot="1">
      <c r="A272" s="57">
        <v>4</v>
      </c>
      <c r="B272" s="466" t="s">
        <v>311</v>
      </c>
      <c r="C272" s="464" t="s">
        <v>312</v>
      </c>
      <c r="D272" s="462">
        <v>14</v>
      </c>
      <c r="E272" s="460" t="s">
        <v>118</v>
      </c>
      <c r="F272" s="462"/>
      <c r="G272" s="462"/>
      <c r="H272" s="462"/>
      <c r="I272" s="462"/>
      <c r="J272" s="462"/>
      <c r="K272" s="462"/>
      <c r="L272" s="462"/>
      <c r="M272" s="61">
        <f t="shared" si="56"/>
        <v>0</v>
      </c>
      <c r="N272" s="462"/>
      <c r="O272" s="462"/>
      <c r="P272" s="462"/>
      <c r="Q272" s="462"/>
      <c r="R272" s="462"/>
      <c r="S272" s="462"/>
      <c r="T272" s="462"/>
      <c r="U272" s="61">
        <f t="shared" si="57"/>
        <v>0</v>
      </c>
      <c r="V272" s="512"/>
      <c r="W272" s="512"/>
      <c r="X272" s="512"/>
      <c r="Y272" s="512"/>
      <c r="Z272" s="512"/>
      <c r="AA272" s="512"/>
      <c r="AB272" s="512"/>
      <c r="AC272" s="61">
        <f t="shared" si="58"/>
        <v>0</v>
      </c>
      <c r="AD272" s="512"/>
      <c r="AE272" s="512"/>
      <c r="AF272" s="512"/>
      <c r="AG272" s="512"/>
      <c r="AH272" s="512"/>
      <c r="AI272" s="512"/>
      <c r="AJ272" s="512"/>
      <c r="AK272" s="61">
        <f t="shared" si="59"/>
        <v>0</v>
      </c>
      <c r="AL272" s="40"/>
      <c r="AM272" s="40"/>
      <c r="AN272" s="42"/>
      <c r="AO272" s="42"/>
      <c r="AP272" s="42"/>
      <c r="AQ272" s="42"/>
      <c r="AR272" s="42"/>
      <c r="AS272" s="61">
        <f t="shared" si="60"/>
        <v>0</v>
      </c>
      <c r="AT272" s="97"/>
      <c r="AU272" s="97"/>
      <c r="AV272" s="97"/>
      <c r="AW272" s="97"/>
      <c r="AX272" s="97"/>
      <c r="AY272" s="97"/>
      <c r="AZ272" s="97"/>
      <c r="BA272" s="61">
        <f t="shared" si="61"/>
        <v>0</v>
      </c>
      <c r="BB272" s="97"/>
      <c r="BC272" s="97"/>
      <c r="BD272" s="97"/>
      <c r="BE272" s="97"/>
      <c r="BF272" s="97"/>
      <c r="BG272" s="97"/>
      <c r="BH272" s="97"/>
      <c r="BI272" s="61">
        <f t="shared" si="62"/>
        <v>0</v>
      </c>
      <c r="BJ272" s="62">
        <f t="shared" si="63"/>
        <v>0</v>
      </c>
    </row>
    <row r="273" spans="1:62" ht="16" thickBot="1">
      <c r="A273" s="57">
        <v>4</v>
      </c>
      <c r="B273" s="466" t="s">
        <v>313</v>
      </c>
      <c r="C273" s="464" t="s">
        <v>176</v>
      </c>
      <c r="D273" s="462">
        <v>15</v>
      </c>
      <c r="E273" s="460" t="s">
        <v>118</v>
      </c>
      <c r="F273" s="462">
        <v>2.5</v>
      </c>
      <c r="G273" s="462"/>
      <c r="H273" s="462">
        <v>1</v>
      </c>
      <c r="I273" s="462"/>
      <c r="J273" s="462"/>
      <c r="K273" s="462"/>
      <c r="L273" s="462"/>
      <c r="M273" s="61">
        <f t="shared" si="56"/>
        <v>8</v>
      </c>
      <c r="N273" s="462"/>
      <c r="O273" s="462"/>
      <c r="P273" s="462"/>
      <c r="Q273" s="462"/>
      <c r="R273" s="462"/>
      <c r="S273" s="462"/>
      <c r="T273" s="462"/>
      <c r="U273" s="61">
        <f t="shared" si="57"/>
        <v>0</v>
      </c>
      <c r="V273" s="512">
        <v>1</v>
      </c>
      <c r="W273" s="512"/>
      <c r="X273" s="512"/>
      <c r="Y273" s="512"/>
      <c r="Z273" s="512"/>
      <c r="AA273" s="512"/>
      <c r="AB273" s="512"/>
      <c r="AC273" s="61">
        <f t="shared" si="58"/>
        <v>2</v>
      </c>
      <c r="AD273" s="512">
        <v>0.5</v>
      </c>
      <c r="AE273" s="512"/>
      <c r="AF273" s="512">
        <v>1</v>
      </c>
      <c r="AG273" s="512"/>
      <c r="AH273" s="512"/>
      <c r="AI273" s="512"/>
      <c r="AJ273" s="512"/>
      <c r="AK273" s="61">
        <f t="shared" si="59"/>
        <v>4</v>
      </c>
      <c r="AL273" s="40"/>
      <c r="AM273" s="40"/>
      <c r="AN273" s="42"/>
      <c r="AO273" s="42"/>
      <c r="AP273" s="42"/>
      <c r="AQ273" s="42"/>
      <c r="AR273" s="42"/>
      <c r="AS273" s="61">
        <f t="shared" si="60"/>
        <v>0</v>
      </c>
      <c r="AT273" s="42"/>
      <c r="AU273" s="42"/>
      <c r="AV273" s="42"/>
      <c r="AW273" s="42"/>
      <c r="AX273" s="42"/>
      <c r="AY273" s="42"/>
      <c r="AZ273" s="42"/>
      <c r="BA273" s="61">
        <f t="shared" si="61"/>
        <v>0</v>
      </c>
      <c r="BB273" s="97"/>
      <c r="BC273" s="97"/>
      <c r="BD273" s="97"/>
      <c r="BE273" s="97"/>
      <c r="BF273" s="97"/>
      <c r="BG273" s="97"/>
      <c r="BH273" s="97"/>
      <c r="BI273" s="61">
        <f t="shared" si="62"/>
        <v>0</v>
      </c>
      <c r="BJ273" s="62">
        <f t="shared" si="63"/>
        <v>14</v>
      </c>
    </row>
    <row r="274" spans="1:62" ht="16" thickBot="1">
      <c r="A274" s="57">
        <v>4</v>
      </c>
      <c r="B274" s="466" t="s">
        <v>314</v>
      </c>
      <c r="C274" s="464" t="s">
        <v>290</v>
      </c>
      <c r="D274" s="462">
        <v>16</v>
      </c>
      <c r="E274" s="460" t="s">
        <v>118</v>
      </c>
      <c r="F274" s="462"/>
      <c r="G274" s="462"/>
      <c r="H274" s="462"/>
      <c r="I274" s="462"/>
      <c r="J274" s="462"/>
      <c r="K274" s="462"/>
      <c r="L274" s="462"/>
      <c r="M274" s="61">
        <f t="shared" si="56"/>
        <v>0</v>
      </c>
      <c r="N274" s="462"/>
      <c r="O274" s="462"/>
      <c r="P274" s="462"/>
      <c r="Q274" s="462"/>
      <c r="R274" s="462"/>
      <c r="S274" s="462"/>
      <c r="T274" s="462"/>
      <c r="U274" s="61">
        <f t="shared" si="57"/>
        <v>0</v>
      </c>
      <c r="V274" s="512"/>
      <c r="W274" s="512"/>
      <c r="X274" s="512"/>
      <c r="Y274" s="512"/>
      <c r="Z274" s="512"/>
      <c r="AA274" s="512"/>
      <c r="AB274" s="512"/>
      <c r="AC274" s="61">
        <f t="shared" si="58"/>
        <v>0</v>
      </c>
      <c r="AD274" s="512"/>
      <c r="AE274" s="512"/>
      <c r="AF274" s="512"/>
      <c r="AG274" s="512"/>
      <c r="AH274" s="512"/>
      <c r="AI274" s="512"/>
      <c r="AJ274" s="512"/>
      <c r="AK274" s="61">
        <f t="shared" si="59"/>
        <v>0</v>
      </c>
      <c r="AL274" s="40"/>
      <c r="AM274" s="40"/>
      <c r="AN274" s="42"/>
      <c r="AO274" s="42"/>
      <c r="AP274" s="42"/>
      <c r="AQ274" s="42"/>
      <c r="AR274" s="42"/>
      <c r="AS274" s="61">
        <f t="shared" si="60"/>
        <v>0</v>
      </c>
      <c r="AT274" s="42"/>
      <c r="AU274" s="42"/>
      <c r="AV274" s="42"/>
      <c r="AW274" s="42"/>
      <c r="AX274" s="42"/>
      <c r="AY274" s="42"/>
      <c r="AZ274" s="42"/>
      <c r="BA274" s="61">
        <f t="shared" si="61"/>
        <v>0</v>
      </c>
      <c r="BB274" s="42"/>
      <c r="BC274" s="42"/>
      <c r="BD274" s="42"/>
      <c r="BE274" s="42"/>
      <c r="BF274" s="42"/>
      <c r="BG274" s="42"/>
      <c r="BH274" s="42"/>
      <c r="BI274" s="61">
        <f t="shared" si="62"/>
        <v>0</v>
      </c>
      <c r="BJ274" s="62">
        <f t="shared" si="63"/>
        <v>0</v>
      </c>
    </row>
    <row r="275" spans="1:62" ht="16" thickBot="1">
      <c r="A275" s="57">
        <v>4</v>
      </c>
      <c r="B275" s="466" t="s">
        <v>315</v>
      </c>
      <c r="C275" s="464" t="s">
        <v>308</v>
      </c>
      <c r="D275" s="462">
        <v>20</v>
      </c>
      <c r="E275" s="460" t="s">
        <v>118</v>
      </c>
      <c r="F275" s="462">
        <v>4</v>
      </c>
      <c r="G275" s="462">
        <v>0.5</v>
      </c>
      <c r="H275" s="462"/>
      <c r="I275" s="462"/>
      <c r="J275" s="462"/>
      <c r="K275" s="462"/>
      <c r="L275" s="462"/>
      <c r="M275" s="61">
        <f t="shared" si="56"/>
        <v>10.5</v>
      </c>
      <c r="N275" s="462">
        <v>5.5</v>
      </c>
      <c r="O275" s="462"/>
      <c r="P275" s="462">
        <v>1</v>
      </c>
      <c r="Q275" s="462"/>
      <c r="R275" s="462"/>
      <c r="S275" s="462"/>
      <c r="T275" s="462"/>
      <c r="U275" s="61">
        <f t="shared" si="57"/>
        <v>14</v>
      </c>
      <c r="V275" s="512">
        <v>1.5</v>
      </c>
      <c r="W275" s="512"/>
      <c r="X275" s="512"/>
      <c r="Y275" s="512"/>
      <c r="Z275" s="512"/>
      <c r="AA275" s="512"/>
      <c r="AB275" s="512"/>
      <c r="AC275" s="61">
        <f t="shared" si="58"/>
        <v>3</v>
      </c>
      <c r="AD275" s="512">
        <v>3</v>
      </c>
      <c r="AE275" s="512"/>
      <c r="AF275" s="512"/>
      <c r="AG275" s="512"/>
      <c r="AH275" s="512"/>
      <c r="AI275" s="512"/>
      <c r="AJ275" s="512"/>
      <c r="AK275" s="61">
        <f t="shared" si="59"/>
        <v>6</v>
      </c>
      <c r="AL275" s="40"/>
      <c r="AM275" s="40"/>
      <c r="AN275" s="42"/>
      <c r="AO275" s="42"/>
      <c r="AP275" s="42"/>
      <c r="AQ275" s="42"/>
      <c r="AR275" s="42"/>
      <c r="AS275" s="61">
        <f t="shared" si="60"/>
        <v>0</v>
      </c>
      <c r="AT275" s="42"/>
      <c r="AU275" s="42"/>
      <c r="AV275" s="42"/>
      <c r="AW275" s="42"/>
      <c r="AX275" s="42"/>
      <c r="AY275" s="42"/>
      <c r="AZ275" s="42"/>
      <c r="BA275" s="61">
        <f t="shared" si="61"/>
        <v>0</v>
      </c>
      <c r="BB275" s="42"/>
      <c r="BC275" s="42"/>
      <c r="BD275" s="42"/>
      <c r="BE275" s="42"/>
      <c r="BF275" s="42"/>
      <c r="BG275" s="42"/>
      <c r="BH275" s="42"/>
      <c r="BI275" s="61">
        <f t="shared" si="62"/>
        <v>0</v>
      </c>
      <c r="BJ275" s="62">
        <f t="shared" si="63"/>
        <v>33.5</v>
      </c>
    </row>
    <row r="276" spans="1:62" ht="16" thickBot="1">
      <c r="A276" s="57">
        <v>4</v>
      </c>
      <c r="B276" s="466" t="s">
        <v>316</v>
      </c>
      <c r="C276" s="464" t="s">
        <v>317</v>
      </c>
      <c r="D276" s="462">
        <v>23</v>
      </c>
      <c r="E276" s="460" t="s">
        <v>118</v>
      </c>
      <c r="F276" s="462">
        <v>3</v>
      </c>
      <c r="G276" s="462"/>
      <c r="H276" s="462"/>
      <c r="I276" s="462"/>
      <c r="J276" s="462"/>
      <c r="K276" s="462"/>
      <c r="L276" s="462"/>
      <c r="M276" s="61">
        <f t="shared" si="56"/>
        <v>6</v>
      </c>
      <c r="N276" s="462">
        <v>6.5</v>
      </c>
      <c r="O276" s="462"/>
      <c r="P276" s="462"/>
      <c r="Q276" s="462"/>
      <c r="R276" s="462">
        <v>2</v>
      </c>
      <c r="S276" s="462"/>
      <c r="T276" s="462"/>
      <c r="U276" s="61">
        <f t="shared" si="57"/>
        <v>23</v>
      </c>
      <c r="V276" s="512">
        <v>5</v>
      </c>
      <c r="W276" s="512"/>
      <c r="X276" s="512">
        <v>1</v>
      </c>
      <c r="Y276" s="512"/>
      <c r="Z276" s="512"/>
      <c r="AA276" s="512"/>
      <c r="AB276" s="512"/>
      <c r="AC276" s="61">
        <f t="shared" si="58"/>
        <v>13</v>
      </c>
      <c r="AD276" s="512">
        <v>5.5</v>
      </c>
      <c r="AE276" s="512"/>
      <c r="AF276" s="512">
        <v>1</v>
      </c>
      <c r="AG276" s="512"/>
      <c r="AH276" s="512">
        <v>1</v>
      </c>
      <c r="AI276" s="512"/>
      <c r="AJ276" s="512"/>
      <c r="AK276" s="61">
        <f t="shared" si="59"/>
        <v>19</v>
      </c>
      <c r="AL276" s="40"/>
      <c r="AM276" s="40"/>
      <c r="AN276" s="42"/>
      <c r="AO276" s="42"/>
      <c r="AP276" s="42"/>
      <c r="AQ276" s="42"/>
      <c r="AR276" s="42"/>
      <c r="AS276" s="61">
        <f t="shared" si="60"/>
        <v>0</v>
      </c>
      <c r="AT276" s="42"/>
      <c r="AU276" s="42"/>
      <c r="AV276" s="42"/>
      <c r="AW276" s="42"/>
      <c r="AX276" s="42"/>
      <c r="AY276" s="42"/>
      <c r="AZ276" s="42"/>
      <c r="BA276" s="61">
        <f t="shared" si="61"/>
        <v>0</v>
      </c>
      <c r="BB276" s="42"/>
      <c r="BC276" s="42"/>
      <c r="BD276" s="42"/>
      <c r="BE276" s="42"/>
      <c r="BF276" s="42"/>
      <c r="BG276" s="42"/>
      <c r="BH276" s="42"/>
      <c r="BI276" s="61">
        <f t="shared" si="62"/>
        <v>0</v>
      </c>
      <c r="BJ276" s="62">
        <f t="shared" si="63"/>
        <v>61</v>
      </c>
    </row>
    <row r="277" spans="1:62" ht="16" thickBot="1">
      <c r="A277" s="57">
        <v>4</v>
      </c>
      <c r="B277" s="466" t="s">
        <v>318</v>
      </c>
      <c r="C277" s="464" t="s">
        <v>319</v>
      </c>
      <c r="D277" s="462">
        <v>26</v>
      </c>
      <c r="E277" s="460" t="s">
        <v>118</v>
      </c>
      <c r="F277" s="462">
        <v>2</v>
      </c>
      <c r="G277" s="462"/>
      <c r="H277" s="462">
        <v>1</v>
      </c>
      <c r="I277" s="462"/>
      <c r="J277" s="462"/>
      <c r="K277" s="462">
        <v>1</v>
      </c>
      <c r="L277" s="462"/>
      <c r="M277" s="61">
        <f t="shared" si="56"/>
        <v>12</v>
      </c>
      <c r="N277" s="462">
        <v>1.5</v>
      </c>
      <c r="O277" s="462"/>
      <c r="P277" s="462">
        <v>1</v>
      </c>
      <c r="Q277" s="462"/>
      <c r="R277" s="462"/>
      <c r="S277" s="462"/>
      <c r="T277" s="462"/>
      <c r="U277" s="61">
        <f t="shared" si="57"/>
        <v>6</v>
      </c>
      <c r="V277" s="512">
        <v>1</v>
      </c>
      <c r="W277" s="512"/>
      <c r="X277" s="512"/>
      <c r="Y277" s="512"/>
      <c r="Z277" s="512"/>
      <c r="AA277" s="512"/>
      <c r="AB277" s="512"/>
      <c r="AC277" s="61">
        <f t="shared" si="58"/>
        <v>2</v>
      </c>
      <c r="AD277" s="512">
        <v>3</v>
      </c>
      <c r="AE277" s="512"/>
      <c r="AF277" s="512"/>
      <c r="AG277" s="512"/>
      <c r="AH277" s="512"/>
      <c r="AI277" s="512"/>
      <c r="AJ277" s="512"/>
      <c r="AK277" s="61">
        <f t="shared" si="59"/>
        <v>6</v>
      </c>
      <c r="AL277" s="40"/>
      <c r="AM277" s="40"/>
      <c r="AN277" s="42"/>
      <c r="AO277" s="42"/>
      <c r="AP277" s="42"/>
      <c r="AQ277" s="42"/>
      <c r="AR277" s="42"/>
      <c r="AS277" s="61">
        <f t="shared" si="60"/>
        <v>0</v>
      </c>
      <c r="AT277" s="42"/>
      <c r="AU277" s="42"/>
      <c r="AV277" s="42"/>
      <c r="AW277" s="42"/>
      <c r="AX277" s="42"/>
      <c r="AY277" s="42"/>
      <c r="AZ277" s="42"/>
      <c r="BA277" s="61">
        <f t="shared" si="61"/>
        <v>0</v>
      </c>
      <c r="BB277" s="42"/>
      <c r="BC277" s="42"/>
      <c r="BD277" s="42"/>
      <c r="BE277" s="42"/>
      <c r="BF277" s="42"/>
      <c r="BG277" s="42"/>
      <c r="BH277" s="42"/>
      <c r="BI277" s="61">
        <f t="shared" si="62"/>
        <v>0</v>
      </c>
      <c r="BJ277" s="62">
        <f t="shared" si="63"/>
        <v>26</v>
      </c>
    </row>
    <row r="278" spans="1:62" ht="16" thickBot="1">
      <c r="A278" s="57">
        <v>4</v>
      </c>
      <c r="B278" s="466" t="s">
        <v>320</v>
      </c>
      <c r="C278" s="464" t="s">
        <v>143</v>
      </c>
      <c r="D278" s="462">
        <v>30</v>
      </c>
      <c r="E278" s="460" t="s">
        <v>118</v>
      </c>
      <c r="F278" s="462">
        <v>3</v>
      </c>
      <c r="G278" s="462">
        <v>1</v>
      </c>
      <c r="H278" s="462"/>
      <c r="I278" s="462"/>
      <c r="J278" s="462"/>
      <c r="K278" s="462"/>
      <c r="L278" s="462"/>
      <c r="M278" s="61">
        <f t="shared" si="56"/>
        <v>11</v>
      </c>
      <c r="N278" s="462">
        <v>7</v>
      </c>
      <c r="O278" s="462"/>
      <c r="P278" s="462"/>
      <c r="Q278" s="462"/>
      <c r="R278" s="462"/>
      <c r="S278" s="462"/>
      <c r="T278" s="462"/>
      <c r="U278" s="61">
        <f t="shared" si="57"/>
        <v>14</v>
      </c>
      <c r="V278" s="512"/>
      <c r="W278" s="512"/>
      <c r="X278" s="512"/>
      <c r="Y278" s="512"/>
      <c r="Z278" s="512"/>
      <c r="AA278" s="512"/>
      <c r="AB278" s="512"/>
      <c r="AC278" s="61">
        <f t="shared" si="58"/>
        <v>0</v>
      </c>
      <c r="AD278" s="512">
        <v>5</v>
      </c>
      <c r="AE278" s="512"/>
      <c r="AF278" s="512"/>
      <c r="AG278" s="512"/>
      <c r="AH278" s="512"/>
      <c r="AI278" s="512"/>
      <c r="AJ278" s="512"/>
      <c r="AK278" s="61">
        <f t="shared" si="59"/>
        <v>10</v>
      </c>
      <c r="AL278" s="40"/>
      <c r="AM278" s="40"/>
      <c r="AN278" s="42"/>
      <c r="AO278" s="42"/>
      <c r="AP278" s="42"/>
      <c r="AQ278" s="42"/>
      <c r="AR278" s="42"/>
      <c r="AS278" s="61">
        <f t="shared" si="60"/>
        <v>0</v>
      </c>
      <c r="AT278" s="42"/>
      <c r="AU278" s="42"/>
      <c r="AV278" s="42"/>
      <c r="AW278" s="42"/>
      <c r="AX278" s="42"/>
      <c r="AY278" s="42"/>
      <c r="AZ278" s="42"/>
      <c r="BA278" s="61">
        <f t="shared" si="61"/>
        <v>0</v>
      </c>
      <c r="BB278" s="42"/>
      <c r="BC278" s="42"/>
      <c r="BD278" s="42"/>
      <c r="BE278" s="42"/>
      <c r="BF278" s="42"/>
      <c r="BG278" s="42"/>
      <c r="BH278" s="42"/>
      <c r="BI278" s="61">
        <f t="shared" si="62"/>
        <v>0</v>
      </c>
      <c r="BJ278" s="62">
        <f t="shared" si="63"/>
        <v>35</v>
      </c>
    </row>
    <row r="279" spans="1:62" ht="16" thickBot="1">
      <c r="A279" s="57">
        <v>4</v>
      </c>
      <c r="B279" s="466" t="s">
        <v>321</v>
      </c>
      <c r="C279" s="464" t="s">
        <v>322</v>
      </c>
      <c r="D279" s="462">
        <v>32</v>
      </c>
      <c r="E279" s="460" t="s">
        <v>118</v>
      </c>
      <c r="F279" s="462">
        <v>0.5</v>
      </c>
      <c r="G279" s="462"/>
      <c r="H279" s="462"/>
      <c r="I279" s="462"/>
      <c r="J279" s="462"/>
      <c r="K279" s="462"/>
      <c r="L279" s="462"/>
      <c r="M279" s="61">
        <f t="shared" si="56"/>
        <v>1</v>
      </c>
      <c r="N279" s="462"/>
      <c r="O279" s="462"/>
      <c r="P279" s="462"/>
      <c r="Q279" s="462"/>
      <c r="R279" s="462"/>
      <c r="S279" s="462"/>
      <c r="T279" s="462"/>
      <c r="U279" s="61">
        <f t="shared" si="57"/>
        <v>0</v>
      </c>
      <c r="V279" s="512"/>
      <c r="W279" s="512"/>
      <c r="X279" s="512"/>
      <c r="Y279" s="512"/>
      <c r="Z279" s="512"/>
      <c r="AA279" s="512"/>
      <c r="AB279" s="512"/>
      <c r="AC279" s="61">
        <f t="shared" si="58"/>
        <v>0</v>
      </c>
      <c r="AD279" s="512"/>
      <c r="AE279" s="512"/>
      <c r="AF279" s="512"/>
      <c r="AG279" s="512"/>
      <c r="AH279" s="512"/>
      <c r="AI279" s="512"/>
      <c r="AJ279" s="512"/>
      <c r="AK279" s="61">
        <f t="shared" si="59"/>
        <v>0</v>
      </c>
      <c r="AL279" s="40"/>
      <c r="AM279" s="40"/>
      <c r="AN279" s="42"/>
      <c r="AO279" s="42"/>
      <c r="AP279" s="42"/>
      <c r="AQ279" s="42"/>
      <c r="AR279" s="42"/>
      <c r="AS279" s="61">
        <f t="shared" si="60"/>
        <v>0</v>
      </c>
      <c r="AT279" s="42"/>
      <c r="AU279" s="42"/>
      <c r="AV279" s="42"/>
      <c r="AW279" s="42"/>
      <c r="AX279" s="42"/>
      <c r="AY279" s="42"/>
      <c r="AZ279" s="42"/>
      <c r="BA279" s="61">
        <f t="shared" si="61"/>
        <v>0</v>
      </c>
      <c r="BB279" s="42"/>
      <c r="BC279" s="42"/>
      <c r="BD279" s="42"/>
      <c r="BE279" s="42"/>
      <c r="BF279" s="42"/>
      <c r="BG279" s="42"/>
      <c r="BH279" s="42"/>
      <c r="BI279" s="61">
        <f t="shared" si="62"/>
        <v>0</v>
      </c>
      <c r="BJ279" s="62">
        <f t="shared" si="63"/>
        <v>1</v>
      </c>
    </row>
    <row r="280" spans="1:62" ht="16" thickBot="1">
      <c r="A280" s="57">
        <v>4</v>
      </c>
      <c r="B280" s="466" t="s">
        <v>323</v>
      </c>
      <c r="C280" s="464" t="s">
        <v>324</v>
      </c>
      <c r="D280" s="462">
        <v>33</v>
      </c>
      <c r="E280" s="460" t="s">
        <v>118</v>
      </c>
      <c r="F280" s="462">
        <v>2</v>
      </c>
      <c r="G280" s="462"/>
      <c r="H280" s="462"/>
      <c r="I280" s="462"/>
      <c r="J280" s="462"/>
      <c r="K280" s="462"/>
      <c r="L280" s="462"/>
      <c r="M280" s="61">
        <f t="shared" si="56"/>
        <v>4</v>
      </c>
      <c r="N280" s="462"/>
      <c r="O280" s="462"/>
      <c r="P280" s="462"/>
      <c r="Q280" s="462"/>
      <c r="R280" s="462"/>
      <c r="S280" s="462"/>
      <c r="T280" s="462"/>
      <c r="U280" s="173">
        <f t="shared" si="57"/>
        <v>0</v>
      </c>
      <c r="V280" s="512">
        <v>4</v>
      </c>
      <c r="W280" s="512">
        <v>1</v>
      </c>
      <c r="X280" s="512"/>
      <c r="Y280" s="512"/>
      <c r="Z280" s="512"/>
      <c r="AA280" s="512"/>
      <c r="AB280" s="512"/>
      <c r="AC280" s="173">
        <f t="shared" si="58"/>
        <v>13</v>
      </c>
      <c r="AD280" s="512"/>
      <c r="AE280" s="512"/>
      <c r="AF280" s="512"/>
      <c r="AG280" s="512"/>
      <c r="AH280" s="512"/>
      <c r="AI280" s="512"/>
      <c r="AJ280" s="512"/>
      <c r="AK280" s="173">
        <f t="shared" si="59"/>
        <v>0</v>
      </c>
      <c r="AL280" s="94"/>
      <c r="AM280" s="94"/>
      <c r="AN280" s="94"/>
      <c r="AO280" s="94"/>
      <c r="AP280" s="94"/>
      <c r="AQ280" s="94"/>
      <c r="AR280" s="94"/>
      <c r="AS280" s="173">
        <f t="shared" si="60"/>
        <v>0</v>
      </c>
      <c r="AT280" s="94"/>
      <c r="AU280" s="94"/>
      <c r="AV280" s="94"/>
      <c r="AW280" s="94"/>
      <c r="AX280" s="94"/>
      <c r="AY280" s="94"/>
      <c r="AZ280" s="94"/>
      <c r="BA280" s="61">
        <f t="shared" si="61"/>
        <v>0</v>
      </c>
      <c r="BB280" s="94"/>
      <c r="BC280" s="94"/>
      <c r="BD280" s="94"/>
      <c r="BE280" s="94"/>
      <c r="BF280" s="94"/>
      <c r="BG280" s="94"/>
      <c r="BH280" s="94"/>
      <c r="BI280" s="61">
        <f t="shared" si="62"/>
        <v>0</v>
      </c>
      <c r="BJ280" s="62">
        <f t="shared" si="63"/>
        <v>17</v>
      </c>
    </row>
    <row r="281" spans="1:62" ht="16" thickBot="1">
      <c r="A281" s="57">
        <v>4</v>
      </c>
      <c r="B281" s="466" t="s">
        <v>325</v>
      </c>
      <c r="C281" s="464" t="s">
        <v>326</v>
      </c>
      <c r="D281" s="462">
        <v>34</v>
      </c>
      <c r="E281" s="460" t="s">
        <v>118</v>
      </c>
      <c r="F281" s="462"/>
      <c r="G281" s="462"/>
      <c r="H281" s="462"/>
      <c r="I281" s="462"/>
      <c r="J281" s="462"/>
      <c r="K281" s="462"/>
      <c r="L281" s="462"/>
      <c r="M281" s="61">
        <f t="shared" si="56"/>
        <v>0</v>
      </c>
      <c r="N281" s="462"/>
      <c r="O281" s="462"/>
      <c r="P281" s="462"/>
      <c r="Q281" s="462"/>
      <c r="R281" s="462"/>
      <c r="S281" s="462"/>
      <c r="T281" s="462"/>
      <c r="U281" s="173">
        <f t="shared" si="57"/>
        <v>0</v>
      </c>
      <c r="V281" s="512"/>
      <c r="W281" s="512"/>
      <c r="X281" s="512"/>
      <c r="Y281" s="512"/>
      <c r="Z281" s="512"/>
      <c r="AA281" s="512"/>
      <c r="AB281" s="512"/>
      <c r="AC281" s="173">
        <f t="shared" si="58"/>
        <v>0</v>
      </c>
      <c r="AD281" s="512"/>
      <c r="AE281" s="512"/>
      <c r="AF281" s="512"/>
      <c r="AG281" s="512"/>
      <c r="AH281" s="512"/>
      <c r="AI281" s="512"/>
      <c r="AJ281" s="512"/>
      <c r="AK281" s="173">
        <f t="shared" si="59"/>
        <v>0</v>
      </c>
      <c r="AL281" s="97"/>
      <c r="AM281" s="97"/>
      <c r="AN281" s="97"/>
      <c r="AO281" s="97"/>
      <c r="AP281" s="97"/>
      <c r="AQ281" s="97"/>
      <c r="AR281" s="97"/>
      <c r="AS281" s="173">
        <f t="shared" si="60"/>
        <v>0</v>
      </c>
      <c r="AT281" s="97"/>
      <c r="AU281" s="97"/>
      <c r="AV281" s="97"/>
      <c r="AW281" s="97"/>
      <c r="AX281" s="97"/>
      <c r="AY281" s="97"/>
      <c r="AZ281" s="97"/>
      <c r="BA281" s="61">
        <f t="shared" si="61"/>
        <v>0</v>
      </c>
      <c r="BB281" s="97"/>
      <c r="BC281" s="97"/>
      <c r="BD281" s="97"/>
      <c r="BE281" s="97"/>
      <c r="BF281" s="97"/>
      <c r="BG281" s="97"/>
      <c r="BH281" s="97"/>
      <c r="BI281" s="61">
        <f t="shared" si="62"/>
        <v>0</v>
      </c>
      <c r="BJ281" s="62">
        <f t="shared" si="63"/>
        <v>0</v>
      </c>
    </row>
    <row r="282" spans="1:62" ht="16" thickBot="1">
      <c r="A282" s="57">
        <v>4</v>
      </c>
      <c r="B282" s="466" t="s">
        <v>327</v>
      </c>
      <c r="C282" s="464" t="s">
        <v>270</v>
      </c>
      <c r="D282" s="462">
        <v>37</v>
      </c>
      <c r="E282" s="460" t="s">
        <v>118</v>
      </c>
      <c r="F282" s="462">
        <v>5.5</v>
      </c>
      <c r="G282" s="462"/>
      <c r="H282" s="462"/>
      <c r="I282" s="462"/>
      <c r="J282" s="462">
        <v>1</v>
      </c>
      <c r="K282" s="462"/>
      <c r="L282" s="462"/>
      <c r="M282" s="61">
        <f t="shared" si="56"/>
        <v>16</v>
      </c>
      <c r="N282" s="462">
        <v>7</v>
      </c>
      <c r="O282" s="462"/>
      <c r="P282" s="462"/>
      <c r="Q282" s="462"/>
      <c r="R282" s="462"/>
      <c r="S282" s="462"/>
      <c r="T282" s="462"/>
      <c r="U282" s="173">
        <f t="shared" si="57"/>
        <v>14</v>
      </c>
      <c r="V282" s="512">
        <v>9.5</v>
      </c>
      <c r="W282" s="512"/>
      <c r="X282" s="512">
        <v>1</v>
      </c>
      <c r="Y282" s="512"/>
      <c r="Z282" s="512"/>
      <c r="AA282" s="512"/>
      <c r="AB282" s="512"/>
      <c r="AC282" s="173">
        <f t="shared" si="58"/>
        <v>22</v>
      </c>
      <c r="AD282" s="512">
        <v>6.5</v>
      </c>
      <c r="AE282" s="512"/>
      <c r="AF282" s="512"/>
      <c r="AG282" s="512"/>
      <c r="AH282" s="512"/>
      <c r="AI282" s="512"/>
      <c r="AJ282" s="512"/>
      <c r="AK282" s="173">
        <f t="shared" si="59"/>
        <v>13</v>
      </c>
      <c r="AL282" s="97"/>
      <c r="AM282" s="97"/>
      <c r="AN282" s="97"/>
      <c r="AO282" s="97"/>
      <c r="AP282" s="97"/>
      <c r="AQ282" s="97"/>
      <c r="AR282" s="97"/>
      <c r="AS282" s="173">
        <f t="shared" si="60"/>
        <v>0</v>
      </c>
      <c r="AT282" s="97"/>
      <c r="AU282" s="97"/>
      <c r="AV282" s="97"/>
      <c r="AW282" s="97"/>
      <c r="AX282" s="97"/>
      <c r="AY282" s="97"/>
      <c r="AZ282" s="97"/>
      <c r="BA282" s="61">
        <f t="shared" si="61"/>
        <v>0</v>
      </c>
      <c r="BB282" s="97"/>
      <c r="BC282" s="97"/>
      <c r="BD282" s="97"/>
      <c r="BE282" s="97"/>
      <c r="BF282" s="97"/>
      <c r="BG282" s="97"/>
      <c r="BH282" s="97"/>
      <c r="BI282" s="61">
        <f t="shared" si="62"/>
        <v>0</v>
      </c>
      <c r="BJ282" s="62">
        <f t="shared" si="63"/>
        <v>65</v>
      </c>
    </row>
    <row r="283" spans="1:62" ht="16" thickBot="1">
      <c r="A283" s="57">
        <v>4</v>
      </c>
      <c r="B283" s="468" t="s">
        <v>328</v>
      </c>
      <c r="C283" s="464" t="s">
        <v>329</v>
      </c>
      <c r="D283" s="462">
        <v>42</v>
      </c>
      <c r="E283" s="460" t="s">
        <v>118</v>
      </c>
      <c r="F283" s="462"/>
      <c r="G283" s="462"/>
      <c r="H283" s="462"/>
      <c r="I283" s="462"/>
      <c r="J283" s="462"/>
      <c r="K283" s="462"/>
      <c r="L283" s="462"/>
      <c r="M283" s="61">
        <f t="shared" si="56"/>
        <v>0</v>
      </c>
      <c r="N283" s="462"/>
      <c r="O283" s="462"/>
      <c r="P283" s="462"/>
      <c r="Q283" s="462"/>
      <c r="R283" s="462"/>
      <c r="S283" s="462"/>
      <c r="T283" s="462"/>
      <c r="U283" s="173">
        <f t="shared" si="57"/>
        <v>0</v>
      </c>
      <c r="V283" s="512"/>
      <c r="W283" s="512"/>
      <c r="X283" s="512"/>
      <c r="Y283" s="512"/>
      <c r="Z283" s="512"/>
      <c r="AA283" s="512"/>
      <c r="AB283" s="512"/>
      <c r="AC283" s="173">
        <f t="shared" si="58"/>
        <v>0</v>
      </c>
      <c r="AD283" s="512"/>
      <c r="AE283" s="512"/>
      <c r="AF283" s="512"/>
      <c r="AG283" s="512"/>
      <c r="AH283" s="512"/>
      <c r="AI283" s="512"/>
      <c r="AJ283" s="512"/>
      <c r="AK283" s="173">
        <f t="shared" si="59"/>
        <v>0</v>
      </c>
      <c r="AL283" s="97"/>
      <c r="AM283" s="97"/>
      <c r="AN283" s="97"/>
      <c r="AO283" s="97"/>
      <c r="AP283" s="97"/>
      <c r="AQ283" s="97"/>
      <c r="AR283" s="97"/>
      <c r="AS283" s="173">
        <f t="shared" si="60"/>
        <v>0</v>
      </c>
      <c r="AT283" s="97"/>
      <c r="AU283" s="97"/>
      <c r="AV283" s="97"/>
      <c r="AW283" s="97"/>
      <c r="AX283" s="97"/>
      <c r="AY283" s="97"/>
      <c r="AZ283" s="97"/>
      <c r="BA283" s="61">
        <f t="shared" si="61"/>
        <v>0</v>
      </c>
      <c r="BB283" s="97"/>
      <c r="BC283" s="97"/>
      <c r="BD283" s="97"/>
      <c r="BE283" s="97"/>
      <c r="BF283" s="97"/>
      <c r="BG283" s="97"/>
      <c r="BH283" s="97"/>
      <c r="BI283" s="61">
        <f t="shared" si="62"/>
        <v>0</v>
      </c>
      <c r="BJ283" s="62">
        <f t="shared" si="63"/>
        <v>0</v>
      </c>
    </row>
    <row r="284" spans="1:62" ht="16" thickBot="1">
      <c r="A284" s="57">
        <v>4</v>
      </c>
      <c r="B284" s="468" t="s">
        <v>330</v>
      </c>
      <c r="C284" s="464" t="s">
        <v>331</v>
      </c>
      <c r="D284" s="462">
        <v>45</v>
      </c>
      <c r="E284" s="460" t="s">
        <v>118</v>
      </c>
      <c r="F284" s="462"/>
      <c r="G284" s="462"/>
      <c r="H284" s="462"/>
      <c r="I284" s="462"/>
      <c r="J284" s="462"/>
      <c r="K284" s="462"/>
      <c r="L284" s="462"/>
      <c r="M284" s="61">
        <f t="shared" si="56"/>
        <v>0</v>
      </c>
      <c r="N284" s="462">
        <v>0.5</v>
      </c>
      <c r="O284" s="462"/>
      <c r="P284" s="462"/>
      <c r="Q284" s="462"/>
      <c r="R284" s="462"/>
      <c r="S284" s="462"/>
      <c r="T284" s="462"/>
      <c r="U284" s="173">
        <f t="shared" si="57"/>
        <v>1</v>
      </c>
      <c r="V284" s="512"/>
      <c r="W284" s="512"/>
      <c r="X284" s="512"/>
      <c r="Y284" s="512"/>
      <c r="Z284" s="512"/>
      <c r="AA284" s="512"/>
      <c r="AB284" s="512"/>
      <c r="AC284" s="173">
        <f t="shared" si="58"/>
        <v>0</v>
      </c>
      <c r="AD284" s="512">
        <v>4.5</v>
      </c>
      <c r="AE284" s="512"/>
      <c r="AF284" s="512"/>
      <c r="AG284" s="512"/>
      <c r="AH284" s="512"/>
      <c r="AI284" s="512"/>
      <c r="AJ284" s="512"/>
      <c r="AK284" s="173">
        <f t="shared" si="59"/>
        <v>9</v>
      </c>
      <c r="AL284" s="97"/>
      <c r="AM284" s="97"/>
      <c r="AN284" s="97"/>
      <c r="AO284" s="97"/>
      <c r="AP284" s="97"/>
      <c r="AQ284" s="97"/>
      <c r="AR284" s="97"/>
      <c r="AS284" s="173">
        <f t="shared" si="60"/>
        <v>0</v>
      </c>
      <c r="AT284" s="97"/>
      <c r="AU284" s="97"/>
      <c r="AV284" s="97"/>
      <c r="AW284" s="97"/>
      <c r="AX284" s="97"/>
      <c r="AY284" s="97"/>
      <c r="AZ284" s="97"/>
      <c r="BA284" s="61">
        <f t="shared" si="61"/>
        <v>0</v>
      </c>
      <c r="BB284" s="97"/>
      <c r="BC284" s="97"/>
      <c r="BD284" s="97"/>
      <c r="BE284" s="97"/>
      <c r="BF284" s="97"/>
      <c r="BG284" s="97"/>
      <c r="BH284" s="97"/>
      <c r="BI284" s="61">
        <f t="shared" si="62"/>
        <v>0</v>
      </c>
      <c r="BJ284" s="62">
        <f t="shared" si="63"/>
        <v>10</v>
      </c>
    </row>
    <row r="285" spans="1:62" ht="16" thickBot="1">
      <c r="A285" s="57">
        <v>4</v>
      </c>
      <c r="B285" s="468" t="s">
        <v>332</v>
      </c>
      <c r="C285" s="464" t="s">
        <v>333</v>
      </c>
      <c r="D285" s="462">
        <v>50</v>
      </c>
      <c r="E285" s="460" t="s">
        <v>118</v>
      </c>
      <c r="F285" s="462">
        <v>1</v>
      </c>
      <c r="G285" s="462"/>
      <c r="H285" s="462"/>
      <c r="I285" s="462"/>
      <c r="J285" s="462"/>
      <c r="K285" s="462"/>
      <c r="L285" s="462"/>
      <c r="M285" s="61">
        <f t="shared" si="56"/>
        <v>2</v>
      </c>
      <c r="N285" s="462">
        <v>5</v>
      </c>
      <c r="O285" s="462"/>
      <c r="P285" s="462"/>
      <c r="Q285" s="462"/>
      <c r="R285" s="462"/>
      <c r="S285" s="462"/>
      <c r="T285" s="462"/>
      <c r="U285" s="173">
        <f t="shared" si="57"/>
        <v>10</v>
      </c>
      <c r="V285" s="512"/>
      <c r="W285" s="512"/>
      <c r="X285" s="512"/>
      <c r="Y285" s="512"/>
      <c r="Z285" s="512"/>
      <c r="AA285" s="512"/>
      <c r="AB285" s="512"/>
      <c r="AC285" s="173">
        <f t="shared" si="58"/>
        <v>0</v>
      </c>
      <c r="AD285" s="512">
        <v>1.5</v>
      </c>
      <c r="AE285" s="512"/>
      <c r="AF285" s="512"/>
      <c r="AG285" s="512"/>
      <c r="AH285" s="512"/>
      <c r="AI285" s="512"/>
      <c r="AJ285" s="512"/>
      <c r="AK285" s="173">
        <f t="shared" si="59"/>
        <v>3</v>
      </c>
      <c r="AL285" s="97"/>
      <c r="AM285" s="97"/>
      <c r="AN285" s="97"/>
      <c r="AO285" s="97"/>
      <c r="AP285" s="97"/>
      <c r="AQ285" s="97"/>
      <c r="AR285" s="97"/>
      <c r="AS285" s="173">
        <f t="shared" si="60"/>
        <v>0</v>
      </c>
      <c r="AT285" s="97"/>
      <c r="AU285" s="97"/>
      <c r="AV285" s="97"/>
      <c r="AW285" s="97"/>
      <c r="AX285" s="97"/>
      <c r="AY285" s="97"/>
      <c r="AZ285" s="97"/>
      <c r="BA285" s="61">
        <f t="shared" si="61"/>
        <v>0</v>
      </c>
      <c r="BB285" s="97"/>
      <c r="BC285" s="97"/>
      <c r="BD285" s="97"/>
      <c r="BE285" s="97"/>
      <c r="BF285" s="97"/>
      <c r="BG285" s="97"/>
      <c r="BH285" s="97"/>
      <c r="BI285" s="61">
        <f t="shared" si="62"/>
        <v>0</v>
      </c>
      <c r="BJ285" s="62">
        <f t="shared" si="63"/>
        <v>15</v>
      </c>
    </row>
    <row r="286" spans="1:62" ht="16" thickBot="1">
      <c r="A286" s="57">
        <v>4</v>
      </c>
      <c r="B286" s="468" t="s">
        <v>334</v>
      </c>
      <c r="C286" s="464" t="s">
        <v>209</v>
      </c>
      <c r="D286" s="462">
        <v>60</v>
      </c>
      <c r="E286" s="460" t="s">
        <v>118</v>
      </c>
      <c r="F286" s="462">
        <v>1.5</v>
      </c>
      <c r="G286" s="462"/>
      <c r="H286" s="462"/>
      <c r="I286" s="462"/>
      <c r="J286" s="462">
        <v>1</v>
      </c>
      <c r="K286" s="462"/>
      <c r="L286" s="462"/>
      <c r="M286" s="61">
        <f t="shared" si="56"/>
        <v>8</v>
      </c>
      <c r="N286" s="462">
        <v>1</v>
      </c>
      <c r="O286" s="462"/>
      <c r="P286" s="462"/>
      <c r="Q286" s="462"/>
      <c r="R286" s="462"/>
      <c r="S286" s="462"/>
      <c r="T286" s="462"/>
      <c r="U286" s="173">
        <f t="shared" si="57"/>
        <v>2</v>
      </c>
      <c r="V286" s="512">
        <v>2.5</v>
      </c>
      <c r="W286" s="512"/>
      <c r="X286" s="512"/>
      <c r="Y286" s="512"/>
      <c r="Z286" s="512"/>
      <c r="AA286" s="512"/>
      <c r="AB286" s="512"/>
      <c r="AC286" s="173">
        <f t="shared" si="58"/>
        <v>5</v>
      </c>
      <c r="AD286" s="512">
        <v>2.5</v>
      </c>
      <c r="AE286" s="512">
        <v>1</v>
      </c>
      <c r="AF286" s="512"/>
      <c r="AG286" s="512"/>
      <c r="AH286" s="512"/>
      <c r="AI286" s="512"/>
      <c r="AJ286" s="512"/>
      <c r="AK286" s="173">
        <f t="shared" si="59"/>
        <v>10</v>
      </c>
      <c r="AL286" s="97"/>
      <c r="AM286" s="97"/>
      <c r="AN286" s="97"/>
      <c r="AO286" s="97"/>
      <c r="AP286" s="97"/>
      <c r="AQ286" s="97"/>
      <c r="AR286" s="97"/>
      <c r="AS286" s="173">
        <f t="shared" si="60"/>
        <v>0</v>
      </c>
      <c r="AT286" s="97"/>
      <c r="AU286" s="97"/>
      <c r="AV286" s="97"/>
      <c r="AW286" s="97"/>
      <c r="AX286" s="97"/>
      <c r="AY286" s="97"/>
      <c r="AZ286" s="97"/>
      <c r="BA286" s="61">
        <f t="shared" si="61"/>
        <v>0</v>
      </c>
      <c r="BB286" s="97"/>
      <c r="BC286" s="97"/>
      <c r="BD286" s="97"/>
      <c r="BE286" s="97"/>
      <c r="BF286" s="97"/>
      <c r="BG286" s="97"/>
      <c r="BH286" s="97"/>
      <c r="BI286" s="61">
        <f t="shared" si="62"/>
        <v>0</v>
      </c>
      <c r="BJ286" s="62">
        <f t="shared" si="63"/>
        <v>25</v>
      </c>
    </row>
    <row r="287" spans="1:62" ht="16" thickBot="1">
      <c r="A287" s="57">
        <v>4</v>
      </c>
      <c r="B287" s="468" t="s">
        <v>335</v>
      </c>
      <c r="C287" s="464" t="s">
        <v>165</v>
      </c>
      <c r="D287" s="462">
        <v>64</v>
      </c>
      <c r="E287" s="460" t="s">
        <v>118</v>
      </c>
      <c r="F287" s="462"/>
      <c r="G287" s="462"/>
      <c r="H287" s="462"/>
      <c r="I287" s="462"/>
      <c r="J287" s="462"/>
      <c r="K287" s="462"/>
      <c r="L287" s="462"/>
      <c r="M287" s="61">
        <f t="shared" si="56"/>
        <v>0</v>
      </c>
      <c r="N287" s="462"/>
      <c r="O287" s="462"/>
      <c r="P287" s="462"/>
      <c r="Q287" s="462"/>
      <c r="R287" s="462"/>
      <c r="S287" s="462"/>
      <c r="T287" s="462"/>
      <c r="U287" s="173">
        <f t="shared" si="57"/>
        <v>0</v>
      </c>
      <c r="V287" s="512">
        <v>2</v>
      </c>
      <c r="W287" s="512">
        <v>0.5</v>
      </c>
      <c r="X287" s="512"/>
      <c r="Y287" s="512"/>
      <c r="Z287" s="512"/>
      <c r="AA287" s="512"/>
      <c r="AB287" s="512"/>
      <c r="AC287" s="173">
        <f t="shared" si="58"/>
        <v>6.5</v>
      </c>
      <c r="AD287" s="512">
        <v>1</v>
      </c>
      <c r="AE287" s="512"/>
      <c r="AF287" s="512"/>
      <c r="AG287" s="512"/>
      <c r="AH287" s="512"/>
      <c r="AI287" s="512"/>
      <c r="AJ287" s="512"/>
      <c r="AK287" s="173">
        <f t="shared" si="59"/>
        <v>2</v>
      </c>
      <c r="AL287" s="97"/>
      <c r="AM287" s="97"/>
      <c r="AN287" s="97"/>
      <c r="AO287" s="97"/>
      <c r="AP287" s="97"/>
      <c r="AQ287" s="97"/>
      <c r="AR287" s="97"/>
      <c r="AS287" s="173">
        <f t="shared" si="60"/>
        <v>0</v>
      </c>
      <c r="AT287" s="97"/>
      <c r="AU287" s="97"/>
      <c r="AV287" s="97"/>
      <c r="AW287" s="97"/>
      <c r="AX287" s="97"/>
      <c r="AY287" s="97"/>
      <c r="AZ287" s="97"/>
      <c r="BA287" s="61">
        <f t="shared" si="61"/>
        <v>0</v>
      </c>
      <c r="BB287" s="97"/>
      <c r="BC287" s="97"/>
      <c r="BD287" s="97"/>
      <c r="BE287" s="97"/>
      <c r="BF287" s="97"/>
      <c r="BG287" s="97"/>
      <c r="BH287" s="97"/>
      <c r="BI287" s="61">
        <f t="shared" si="62"/>
        <v>0</v>
      </c>
      <c r="BJ287" s="62">
        <f t="shared" si="63"/>
        <v>8.5</v>
      </c>
    </row>
    <row r="288" spans="1:62" ht="16" thickBot="1">
      <c r="A288" s="57">
        <v>4</v>
      </c>
      <c r="B288" s="468" t="s">
        <v>336</v>
      </c>
      <c r="C288" s="464" t="s">
        <v>337</v>
      </c>
      <c r="D288" s="462">
        <v>66</v>
      </c>
      <c r="E288" s="460" t="s">
        <v>338</v>
      </c>
      <c r="F288" s="462"/>
      <c r="G288" s="462"/>
      <c r="H288" s="462"/>
      <c r="I288" s="462"/>
      <c r="J288" s="462"/>
      <c r="K288" s="462"/>
      <c r="L288" s="462"/>
      <c r="M288" s="61">
        <f t="shared" si="56"/>
        <v>0</v>
      </c>
      <c r="N288" s="462"/>
      <c r="O288" s="462"/>
      <c r="P288" s="462"/>
      <c r="Q288" s="462"/>
      <c r="R288" s="462"/>
      <c r="S288" s="462"/>
      <c r="T288" s="462"/>
      <c r="U288" s="173">
        <f t="shared" si="57"/>
        <v>0</v>
      </c>
      <c r="V288" s="512"/>
      <c r="W288" s="512"/>
      <c r="X288" s="512"/>
      <c r="Y288" s="512"/>
      <c r="Z288" s="512"/>
      <c r="AA288" s="512"/>
      <c r="AB288" s="512"/>
      <c r="AC288" s="173">
        <f t="shared" si="58"/>
        <v>0</v>
      </c>
      <c r="AD288" s="512"/>
      <c r="AE288" s="512"/>
      <c r="AF288" s="512"/>
      <c r="AG288" s="512"/>
      <c r="AH288" s="512"/>
      <c r="AI288" s="512"/>
      <c r="AJ288" s="512"/>
      <c r="AK288" s="173">
        <f t="shared" si="59"/>
        <v>0</v>
      </c>
      <c r="AL288" s="97"/>
      <c r="AM288" s="97"/>
      <c r="AN288" s="97"/>
      <c r="AO288" s="97"/>
      <c r="AP288" s="97"/>
      <c r="AQ288" s="97"/>
      <c r="AR288" s="97"/>
      <c r="AS288" s="173">
        <f t="shared" si="60"/>
        <v>0</v>
      </c>
      <c r="AT288" s="97"/>
      <c r="AU288" s="97"/>
      <c r="AV288" s="97"/>
      <c r="AW288" s="97"/>
      <c r="AX288" s="97"/>
      <c r="AY288" s="97"/>
      <c r="AZ288" s="97"/>
      <c r="BA288" s="61">
        <f t="shared" si="61"/>
        <v>0</v>
      </c>
      <c r="BB288" s="97"/>
      <c r="BC288" s="97"/>
      <c r="BD288" s="97"/>
      <c r="BE288" s="97"/>
      <c r="BF288" s="97"/>
      <c r="BG288" s="97"/>
      <c r="BH288" s="97"/>
      <c r="BI288" s="61">
        <f t="shared" si="62"/>
        <v>0</v>
      </c>
      <c r="BJ288" s="62">
        <f t="shared" si="63"/>
        <v>0</v>
      </c>
    </row>
    <row r="289" spans="1:70" ht="16" thickBot="1">
      <c r="A289" s="57">
        <v>4</v>
      </c>
      <c r="B289" s="469" t="s">
        <v>339</v>
      </c>
      <c r="C289" s="464" t="s">
        <v>340</v>
      </c>
      <c r="D289" s="462">
        <v>74</v>
      </c>
      <c r="E289" s="460" t="s">
        <v>118</v>
      </c>
      <c r="F289" s="462"/>
      <c r="G289" s="462"/>
      <c r="H289" s="462"/>
      <c r="I289" s="462"/>
      <c r="J289" s="462"/>
      <c r="K289" s="462"/>
      <c r="L289" s="462"/>
      <c r="M289" s="61">
        <f t="shared" si="56"/>
        <v>0</v>
      </c>
      <c r="N289" s="462"/>
      <c r="O289" s="462"/>
      <c r="P289" s="462"/>
      <c r="Q289" s="462"/>
      <c r="R289" s="462"/>
      <c r="S289" s="462"/>
      <c r="T289" s="462"/>
      <c r="U289" s="173">
        <f t="shared" si="57"/>
        <v>0</v>
      </c>
      <c r="V289" s="512"/>
      <c r="W289" s="512"/>
      <c r="X289" s="512"/>
      <c r="Y289" s="512"/>
      <c r="Z289" s="512"/>
      <c r="AA289" s="512"/>
      <c r="AB289" s="512"/>
      <c r="AC289" s="173">
        <f t="shared" si="58"/>
        <v>0</v>
      </c>
      <c r="AD289" s="512"/>
      <c r="AE289" s="512"/>
      <c r="AF289" s="512"/>
      <c r="AG289" s="512"/>
      <c r="AH289" s="512"/>
      <c r="AI289" s="512"/>
      <c r="AJ289" s="512"/>
      <c r="AK289" s="173">
        <f t="shared" si="59"/>
        <v>0</v>
      </c>
      <c r="AL289" s="97"/>
      <c r="AM289" s="97"/>
      <c r="AN289" s="97"/>
      <c r="AO289" s="97"/>
      <c r="AP289" s="97"/>
      <c r="AQ289" s="97"/>
      <c r="AR289" s="97"/>
      <c r="AS289" s="173">
        <f t="shared" si="60"/>
        <v>0</v>
      </c>
      <c r="AT289" s="97"/>
      <c r="AU289" s="97"/>
      <c r="AV289" s="97"/>
      <c r="AW289" s="97"/>
      <c r="AX289" s="97"/>
      <c r="AY289" s="97"/>
      <c r="AZ289" s="97"/>
      <c r="BA289" s="61">
        <f t="shared" si="61"/>
        <v>0</v>
      </c>
      <c r="BB289" s="97"/>
      <c r="BC289" s="97"/>
      <c r="BD289" s="97"/>
      <c r="BE289" s="97"/>
      <c r="BF289" s="97"/>
      <c r="BG289" s="97"/>
      <c r="BH289" s="97"/>
      <c r="BI289" s="61">
        <f t="shared" si="62"/>
        <v>0</v>
      </c>
      <c r="BJ289" s="62">
        <f t="shared" si="63"/>
        <v>0</v>
      </c>
    </row>
    <row r="290" spans="1:70" ht="16" thickBot="1">
      <c r="A290" s="57">
        <v>4</v>
      </c>
      <c r="B290" s="469" t="s">
        <v>341</v>
      </c>
      <c r="C290" s="464" t="s">
        <v>165</v>
      </c>
      <c r="D290" s="462">
        <v>76</v>
      </c>
      <c r="E290" s="460" t="s">
        <v>118</v>
      </c>
      <c r="F290" s="462">
        <v>7</v>
      </c>
      <c r="G290" s="462">
        <v>0.5</v>
      </c>
      <c r="H290" s="462"/>
      <c r="I290" s="462"/>
      <c r="J290" s="462">
        <v>1</v>
      </c>
      <c r="K290" s="462"/>
      <c r="L290" s="462"/>
      <c r="M290" s="61">
        <f t="shared" si="56"/>
        <v>21.5</v>
      </c>
      <c r="N290" s="462">
        <v>3.5</v>
      </c>
      <c r="O290" s="462"/>
      <c r="P290" s="462"/>
      <c r="Q290" s="462"/>
      <c r="R290" s="462"/>
      <c r="S290" s="462">
        <v>1</v>
      </c>
      <c r="T290" s="462"/>
      <c r="U290" s="173">
        <f t="shared" si="57"/>
        <v>12</v>
      </c>
      <c r="V290" s="512">
        <v>4.5</v>
      </c>
      <c r="W290" s="512">
        <v>0.5</v>
      </c>
      <c r="X290" s="512"/>
      <c r="Y290" s="512"/>
      <c r="Z290" s="512"/>
      <c r="AA290" s="512"/>
      <c r="AB290" s="512"/>
      <c r="AC290" s="173">
        <f t="shared" si="58"/>
        <v>11.5</v>
      </c>
      <c r="AD290" s="512"/>
      <c r="AE290" s="512"/>
      <c r="AF290" s="512"/>
      <c r="AG290" s="512"/>
      <c r="AH290" s="512"/>
      <c r="AI290" s="512"/>
      <c r="AJ290" s="512"/>
      <c r="AK290" s="173">
        <f t="shared" si="59"/>
        <v>0</v>
      </c>
      <c r="AL290" s="97"/>
      <c r="AM290" s="97"/>
      <c r="AN290" s="97"/>
      <c r="AO290" s="97"/>
      <c r="AP290" s="97"/>
      <c r="AQ290" s="97"/>
      <c r="AR290" s="97"/>
      <c r="AS290" s="173">
        <f t="shared" si="60"/>
        <v>0</v>
      </c>
      <c r="AT290" s="97"/>
      <c r="AU290" s="97"/>
      <c r="AV290" s="97"/>
      <c r="AW290" s="97"/>
      <c r="AX290" s="97"/>
      <c r="AY290" s="97"/>
      <c r="AZ290" s="97"/>
      <c r="BA290" s="61">
        <f t="shared" si="61"/>
        <v>0</v>
      </c>
      <c r="BB290" s="97"/>
      <c r="BC290" s="97"/>
      <c r="BD290" s="97"/>
      <c r="BE290" s="97"/>
      <c r="BF290" s="97"/>
      <c r="BG290" s="97"/>
      <c r="BH290" s="97"/>
      <c r="BI290" s="61">
        <f t="shared" si="62"/>
        <v>0</v>
      </c>
      <c r="BJ290" s="62">
        <f t="shared" si="63"/>
        <v>45</v>
      </c>
    </row>
    <row r="291" spans="1:70" ht="16" thickBot="1">
      <c r="A291" s="57">
        <v>4</v>
      </c>
      <c r="B291" s="469" t="s">
        <v>342</v>
      </c>
      <c r="C291" s="467" t="s">
        <v>343</v>
      </c>
      <c r="D291" s="462">
        <v>99</v>
      </c>
      <c r="E291" s="460" t="s">
        <v>118</v>
      </c>
      <c r="F291" s="462">
        <v>1</v>
      </c>
      <c r="G291" s="462"/>
      <c r="H291" s="462"/>
      <c r="I291" s="462"/>
      <c r="J291" s="462"/>
      <c r="K291" s="462"/>
      <c r="L291" s="462"/>
      <c r="M291" s="61">
        <f t="shared" si="56"/>
        <v>2</v>
      </c>
      <c r="N291" s="462"/>
      <c r="O291" s="462"/>
      <c r="P291" s="462"/>
      <c r="Q291" s="462"/>
      <c r="R291" s="462"/>
      <c r="S291" s="462"/>
      <c r="T291" s="462"/>
      <c r="U291" s="173">
        <f t="shared" si="57"/>
        <v>0</v>
      </c>
      <c r="V291" s="512"/>
      <c r="W291" s="512"/>
      <c r="X291" s="512"/>
      <c r="Y291" s="512"/>
      <c r="Z291" s="512"/>
      <c r="AA291" s="512"/>
      <c r="AB291" s="512"/>
      <c r="AC291" s="173">
        <f t="shared" si="58"/>
        <v>0</v>
      </c>
      <c r="AD291" s="512">
        <v>2</v>
      </c>
      <c r="AE291" s="512"/>
      <c r="AF291" s="512"/>
      <c r="AG291" s="512"/>
      <c r="AH291" s="512"/>
      <c r="AI291" s="512"/>
      <c r="AJ291" s="512"/>
      <c r="AK291" s="173">
        <f t="shared" si="59"/>
        <v>4</v>
      </c>
      <c r="AL291" s="97"/>
      <c r="AM291" s="97"/>
      <c r="AN291" s="97"/>
      <c r="AO291" s="97"/>
      <c r="AP291" s="97"/>
      <c r="AQ291" s="97"/>
      <c r="AR291" s="97"/>
      <c r="AS291" s="173">
        <f t="shared" si="60"/>
        <v>0</v>
      </c>
      <c r="AT291" s="97"/>
      <c r="AU291" s="97"/>
      <c r="AV291" s="97"/>
      <c r="AW291" s="97"/>
      <c r="AX291" s="97"/>
      <c r="AY291" s="97"/>
      <c r="AZ291" s="97"/>
      <c r="BA291" s="61">
        <f t="shared" si="61"/>
        <v>0</v>
      </c>
      <c r="BB291" s="97"/>
      <c r="BC291" s="97"/>
      <c r="BD291" s="97"/>
      <c r="BE291" s="97"/>
      <c r="BF291" s="97"/>
      <c r="BG291" s="97"/>
      <c r="BH291" s="97"/>
      <c r="BI291" s="61">
        <f t="shared" si="62"/>
        <v>0</v>
      </c>
      <c r="BJ291" s="62">
        <f t="shared" si="63"/>
        <v>6</v>
      </c>
    </row>
    <row r="292" spans="1:70" ht="16" thickBot="1">
      <c r="A292" s="57">
        <v>4</v>
      </c>
      <c r="B292" s="469" t="s">
        <v>344</v>
      </c>
      <c r="C292" s="464" t="s">
        <v>345</v>
      </c>
      <c r="D292" s="462">
        <v>68</v>
      </c>
      <c r="E292" s="460" t="s">
        <v>118</v>
      </c>
      <c r="F292" s="462">
        <v>1</v>
      </c>
      <c r="G292" s="462"/>
      <c r="H292" s="462"/>
      <c r="I292" s="462"/>
      <c r="J292" s="462"/>
      <c r="K292" s="462"/>
      <c r="L292" s="462"/>
      <c r="M292" s="61">
        <f t="shared" si="56"/>
        <v>2</v>
      </c>
      <c r="N292" s="462"/>
      <c r="O292" s="462"/>
      <c r="P292" s="462"/>
      <c r="Q292" s="462"/>
      <c r="R292" s="462"/>
      <c r="S292" s="462"/>
      <c r="T292" s="462"/>
      <c r="U292" s="173">
        <f t="shared" si="57"/>
        <v>0</v>
      </c>
      <c r="V292" s="512"/>
      <c r="W292" s="512"/>
      <c r="X292" s="512"/>
      <c r="Y292" s="512"/>
      <c r="Z292" s="512"/>
      <c r="AA292" s="512"/>
      <c r="AB292" s="512"/>
      <c r="AC292" s="173">
        <f t="shared" si="58"/>
        <v>0</v>
      </c>
      <c r="AD292" s="512"/>
      <c r="AE292" s="512"/>
      <c r="AF292" s="512"/>
      <c r="AG292" s="512"/>
      <c r="AH292" s="512"/>
      <c r="AI292" s="512"/>
      <c r="AJ292" s="512"/>
      <c r="AK292" s="173">
        <f t="shared" si="59"/>
        <v>0</v>
      </c>
      <c r="AL292" s="97"/>
      <c r="AM292" s="97"/>
      <c r="AN292" s="97"/>
      <c r="AO292" s="97"/>
      <c r="AP292" s="97"/>
      <c r="AQ292" s="97"/>
      <c r="AR292" s="97"/>
      <c r="AS292" s="173">
        <f t="shared" si="60"/>
        <v>0</v>
      </c>
      <c r="AT292" s="97"/>
      <c r="AU292" s="97"/>
      <c r="AV292" s="97"/>
      <c r="AW292" s="97"/>
      <c r="AX292" s="97"/>
      <c r="AY292" s="97"/>
      <c r="AZ292" s="97"/>
      <c r="BA292" s="61">
        <f t="shared" si="61"/>
        <v>0</v>
      </c>
      <c r="BB292" s="97"/>
      <c r="BC292" s="97"/>
      <c r="BD292" s="97"/>
      <c r="BE292" s="97"/>
      <c r="BF292" s="97"/>
      <c r="BG292" s="97"/>
      <c r="BH292" s="97"/>
      <c r="BI292" s="61">
        <f t="shared" si="62"/>
        <v>0</v>
      </c>
      <c r="BJ292" s="62">
        <f t="shared" si="63"/>
        <v>2</v>
      </c>
    </row>
    <row r="293" spans="1:70" ht="16" thickBot="1">
      <c r="A293" s="57">
        <v>4</v>
      </c>
      <c r="B293" s="469" t="s">
        <v>346</v>
      </c>
      <c r="C293" s="464" t="s">
        <v>347</v>
      </c>
      <c r="D293" s="462">
        <v>70</v>
      </c>
      <c r="E293" s="460" t="s">
        <v>118</v>
      </c>
      <c r="F293" s="462">
        <v>1</v>
      </c>
      <c r="G293" s="462"/>
      <c r="H293" s="462"/>
      <c r="I293" s="462"/>
      <c r="J293" s="462"/>
      <c r="K293" s="462"/>
      <c r="L293" s="462"/>
      <c r="M293" s="61">
        <f t="shared" si="56"/>
        <v>2</v>
      </c>
      <c r="N293" s="462">
        <v>1</v>
      </c>
      <c r="O293" s="462"/>
      <c r="P293" s="462"/>
      <c r="Q293" s="462"/>
      <c r="R293" s="462"/>
      <c r="S293" s="462"/>
      <c r="T293" s="462"/>
      <c r="U293" s="173">
        <f t="shared" si="57"/>
        <v>2</v>
      </c>
      <c r="V293" s="512">
        <v>2</v>
      </c>
      <c r="W293" s="512"/>
      <c r="X293" s="512"/>
      <c r="Y293" s="512"/>
      <c r="Z293" s="512"/>
      <c r="AA293" s="512"/>
      <c r="AB293" s="512"/>
      <c r="AC293" s="173">
        <f t="shared" si="58"/>
        <v>4</v>
      </c>
      <c r="AD293" s="512">
        <v>1</v>
      </c>
      <c r="AE293" s="512"/>
      <c r="AF293" s="512"/>
      <c r="AG293" s="512"/>
      <c r="AH293" s="512"/>
      <c r="AI293" s="512"/>
      <c r="AJ293" s="512"/>
      <c r="AK293" s="173">
        <f t="shared" si="59"/>
        <v>2</v>
      </c>
      <c r="AL293" s="97"/>
      <c r="AM293" s="97"/>
      <c r="AN293" s="97"/>
      <c r="AO293" s="97"/>
      <c r="AP293" s="97"/>
      <c r="AQ293" s="97"/>
      <c r="AR293" s="97"/>
      <c r="AS293" s="173">
        <f t="shared" si="60"/>
        <v>0</v>
      </c>
      <c r="AT293" s="97"/>
      <c r="AU293" s="97"/>
      <c r="AV293" s="97"/>
      <c r="AW293" s="97"/>
      <c r="AX293" s="97"/>
      <c r="AY293" s="97"/>
      <c r="AZ293" s="97"/>
      <c r="BA293" s="61">
        <f t="shared" si="61"/>
        <v>0</v>
      </c>
      <c r="BB293" s="97"/>
      <c r="BC293" s="97"/>
      <c r="BD293" s="97"/>
      <c r="BE293" s="97"/>
      <c r="BF293" s="97"/>
      <c r="BG293" s="97"/>
      <c r="BH293" s="97"/>
      <c r="BI293" s="61">
        <f t="shared" si="62"/>
        <v>0</v>
      </c>
      <c r="BJ293" s="62">
        <f t="shared" si="63"/>
        <v>10</v>
      </c>
    </row>
    <row r="294" spans="1:70" ht="16" thickBot="1">
      <c r="A294" s="57">
        <v>4</v>
      </c>
      <c r="B294" s="466" t="s">
        <v>348</v>
      </c>
      <c r="C294" s="464" t="s">
        <v>349</v>
      </c>
      <c r="D294" s="462">
        <v>80</v>
      </c>
      <c r="E294" s="462" t="s">
        <v>338</v>
      </c>
      <c r="F294" s="462">
        <v>1.5</v>
      </c>
      <c r="G294" s="462"/>
      <c r="H294" s="462"/>
      <c r="I294" s="462"/>
      <c r="J294" s="462"/>
      <c r="K294" s="462"/>
      <c r="L294" s="462"/>
      <c r="M294" s="61">
        <f t="shared" si="56"/>
        <v>3</v>
      </c>
      <c r="N294" s="462"/>
      <c r="O294" s="462"/>
      <c r="P294" s="462"/>
      <c r="Q294" s="462"/>
      <c r="R294" s="462"/>
      <c r="S294" s="462"/>
      <c r="T294" s="462"/>
      <c r="U294" s="173">
        <f t="shared" si="57"/>
        <v>0</v>
      </c>
      <c r="V294" s="512">
        <v>3</v>
      </c>
      <c r="W294" s="512"/>
      <c r="X294" s="512"/>
      <c r="Y294" s="512"/>
      <c r="Z294" s="512"/>
      <c r="AA294" s="512"/>
      <c r="AB294" s="512"/>
      <c r="AC294" s="173">
        <f t="shared" si="58"/>
        <v>6</v>
      </c>
      <c r="AD294" s="512"/>
      <c r="AE294" s="512"/>
      <c r="AF294" s="512"/>
      <c r="AG294" s="512"/>
      <c r="AH294" s="512"/>
      <c r="AI294" s="512"/>
      <c r="AJ294" s="512"/>
      <c r="AK294" s="173">
        <f t="shared" si="59"/>
        <v>0</v>
      </c>
      <c r="AL294" s="97"/>
      <c r="AM294" s="97"/>
      <c r="AN294" s="97"/>
      <c r="AO294" s="97"/>
      <c r="AP294" s="97"/>
      <c r="AQ294" s="97"/>
      <c r="AR294" s="97"/>
      <c r="AS294" s="173">
        <f t="shared" si="60"/>
        <v>0</v>
      </c>
      <c r="AT294" s="97"/>
      <c r="AU294" s="97"/>
      <c r="AV294" s="97"/>
      <c r="AW294" s="97"/>
      <c r="AX294" s="97"/>
      <c r="AY294" s="97"/>
      <c r="AZ294" s="97"/>
      <c r="BA294" s="61">
        <f t="shared" si="61"/>
        <v>0</v>
      </c>
      <c r="BB294" s="97"/>
      <c r="BC294" s="97"/>
      <c r="BD294" s="97"/>
      <c r="BE294" s="97"/>
      <c r="BF294" s="97"/>
      <c r="BG294" s="97"/>
      <c r="BH294" s="97"/>
      <c r="BI294" s="61">
        <f t="shared" si="62"/>
        <v>0</v>
      </c>
      <c r="BJ294" s="62">
        <f t="shared" si="63"/>
        <v>9</v>
      </c>
    </row>
    <row r="295" spans="1:70" ht="16" thickBot="1">
      <c r="A295" s="57">
        <v>4</v>
      </c>
      <c r="B295" s="466" t="s">
        <v>727</v>
      </c>
      <c r="C295" s="464" t="s">
        <v>363</v>
      </c>
      <c r="D295" s="462">
        <v>27</v>
      </c>
      <c r="E295" s="462" t="s">
        <v>118</v>
      </c>
      <c r="F295" s="462"/>
      <c r="G295" s="462"/>
      <c r="H295" s="462"/>
      <c r="I295" s="462"/>
      <c r="J295" s="462"/>
      <c r="K295" s="462"/>
      <c r="L295" s="462"/>
      <c r="M295" s="61">
        <f t="shared" si="56"/>
        <v>0</v>
      </c>
      <c r="N295" s="462">
        <v>1</v>
      </c>
      <c r="O295" s="462"/>
      <c r="P295" s="462"/>
      <c r="Q295" s="462"/>
      <c r="R295" s="462"/>
      <c r="S295" s="462"/>
      <c r="T295" s="462"/>
      <c r="U295" s="173">
        <f t="shared" si="57"/>
        <v>2</v>
      </c>
      <c r="V295" s="512"/>
      <c r="W295" s="512"/>
      <c r="X295" s="512"/>
      <c r="Y295" s="512"/>
      <c r="Z295" s="512"/>
      <c r="AA295" s="512"/>
      <c r="AB295" s="512"/>
      <c r="AC295" s="173">
        <f t="shared" si="58"/>
        <v>0</v>
      </c>
      <c r="AD295" s="512"/>
      <c r="AE295" s="512"/>
      <c r="AF295" s="512"/>
      <c r="AG295" s="512"/>
      <c r="AH295" s="512"/>
      <c r="AI295" s="512"/>
      <c r="AJ295" s="512"/>
      <c r="AK295" s="173">
        <f t="shared" si="59"/>
        <v>0</v>
      </c>
      <c r="AL295" s="97"/>
      <c r="AM295" s="97"/>
      <c r="AN295" s="97"/>
      <c r="AO295" s="97"/>
      <c r="AP295" s="97"/>
      <c r="AQ295" s="97"/>
      <c r="AR295" s="97"/>
      <c r="AS295" s="173">
        <f t="shared" si="60"/>
        <v>0</v>
      </c>
      <c r="AT295" s="97"/>
      <c r="AU295" s="97"/>
      <c r="AV295" s="97"/>
      <c r="AW295" s="97"/>
      <c r="AX295" s="97"/>
      <c r="AY295" s="97"/>
      <c r="AZ295" s="97"/>
      <c r="BA295" s="61">
        <f t="shared" si="61"/>
        <v>0</v>
      </c>
      <c r="BB295" s="97"/>
      <c r="BC295" s="97"/>
      <c r="BD295" s="97"/>
      <c r="BE295" s="97"/>
      <c r="BF295" s="97"/>
      <c r="BG295" s="97"/>
      <c r="BH295" s="97"/>
      <c r="BI295" s="61">
        <f t="shared" si="62"/>
        <v>0</v>
      </c>
      <c r="BJ295" s="62">
        <f t="shared" si="63"/>
        <v>2</v>
      </c>
    </row>
    <row r="296" spans="1:70" ht="16" thickBot="1">
      <c r="A296" s="57">
        <v>4</v>
      </c>
      <c r="B296" s="466" t="s">
        <v>728</v>
      </c>
      <c r="C296" s="464" t="s">
        <v>235</v>
      </c>
      <c r="D296" s="462">
        <v>36</v>
      </c>
      <c r="E296" s="462" t="s">
        <v>118</v>
      </c>
      <c r="F296" s="462"/>
      <c r="G296" s="462"/>
      <c r="H296" s="462"/>
      <c r="I296" s="462"/>
      <c r="J296" s="462"/>
      <c r="K296" s="462"/>
      <c r="L296" s="462"/>
      <c r="M296" s="61">
        <f t="shared" si="56"/>
        <v>0</v>
      </c>
      <c r="N296" s="462">
        <v>1</v>
      </c>
      <c r="O296" s="462"/>
      <c r="P296" s="462"/>
      <c r="Q296" s="462"/>
      <c r="R296" s="462"/>
      <c r="S296" s="462"/>
      <c r="T296" s="462"/>
      <c r="U296" s="173">
        <f t="shared" si="57"/>
        <v>2</v>
      </c>
      <c r="V296" s="512"/>
      <c r="W296" s="512"/>
      <c r="X296" s="512"/>
      <c r="Y296" s="512"/>
      <c r="Z296" s="512"/>
      <c r="AA296" s="512"/>
      <c r="AB296" s="512"/>
      <c r="AC296" s="173">
        <f t="shared" si="58"/>
        <v>0</v>
      </c>
      <c r="AD296" s="512"/>
      <c r="AE296" s="512"/>
      <c r="AF296" s="512"/>
      <c r="AG296" s="512"/>
      <c r="AH296" s="512"/>
      <c r="AI296" s="512"/>
      <c r="AJ296" s="512"/>
      <c r="AK296" s="173">
        <f t="shared" si="59"/>
        <v>0</v>
      </c>
      <c r="AL296" s="97"/>
      <c r="AM296" s="97"/>
      <c r="AN296" s="97"/>
      <c r="AO296" s="97"/>
      <c r="AP296" s="97"/>
      <c r="AQ296" s="97"/>
      <c r="AR296" s="97"/>
      <c r="AS296" s="173">
        <f t="shared" si="60"/>
        <v>0</v>
      </c>
      <c r="AT296" s="97"/>
      <c r="AU296" s="97"/>
      <c r="AV296" s="97"/>
      <c r="AW296" s="97"/>
      <c r="AX296" s="97"/>
      <c r="AY296" s="97"/>
      <c r="AZ296" s="97"/>
      <c r="BA296" s="61">
        <f t="shared" si="61"/>
        <v>0</v>
      </c>
      <c r="BB296" s="97"/>
      <c r="BC296" s="97"/>
      <c r="BD296" s="97"/>
      <c r="BE296" s="97"/>
      <c r="BF296" s="97"/>
      <c r="BG296" s="97"/>
      <c r="BH296" s="97"/>
      <c r="BI296" s="61">
        <f t="shared" si="62"/>
        <v>0</v>
      </c>
      <c r="BJ296" s="62">
        <f t="shared" si="63"/>
        <v>2</v>
      </c>
    </row>
    <row r="297" spans="1:70" ht="16" thickBot="1">
      <c r="A297" s="57">
        <v>4</v>
      </c>
      <c r="B297" s="466" t="s">
        <v>729</v>
      </c>
      <c r="C297" s="464" t="s">
        <v>730</v>
      </c>
      <c r="D297" s="462">
        <v>77</v>
      </c>
      <c r="E297" s="462" t="s">
        <v>118</v>
      </c>
      <c r="F297" s="462"/>
      <c r="G297" s="462"/>
      <c r="H297" s="462"/>
      <c r="I297" s="462"/>
      <c r="J297" s="462"/>
      <c r="K297" s="462"/>
      <c r="L297" s="462"/>
      <c r="M297" s="61">
        <f t="shared" si="56"/>
        <v>0</v>
      </c>
      <c r="N297" s="462">
        <v>1</v>
      </c>
      <c r="O297" s="462"/>
      <c r="P297" s="462"/>
      <c r="Q297" s="462"/>
      <c r="R297" s="462"/>
      <c r="S297" s="462"/>
      <c r="T297" s="462"/>
      <c r="U297" s="173">
        <f t="shared" si="57"/>
        <v>2</v>
      </c>
      <c r="V297" s="512"/>
      <c r="W297" s="512"/>
      <c r="X297" s="512"/>
      <c r="Y297" s="512"/>
      <c r="Z297" s="512"/>
      <c r="AA297" s="512"/>
      <c r="AB297" s="512"/>
      <c r="AC297" s="173">
        <f t="shared" si="58"/>
        <v>0</v>
      </c>
      <c r="AD297" s="512"/>
      <c r="AE297" s="512"/>
      <c r="AF297" s="512"/>
      <c r="AG297" s="512"/>
      <c r="AH297" s="512"/>
      <c r="AI297" s="512"/>
      <c r="AJ297" s="512"/>
      <c r="AK297" s="173">
        <f t="shared" si="59"/>
        <v>0</v>
      </c>
      <c r="AL297" s="97"/>
      <c r="AM297" s="97"/>
      <c r="AN297" s="97"/>
      <c r="AO297" s="97"/>
      <c r="AP297" s="97"/>
      <c r="AQ297" s="97"/>
      <c r="AR297" s="97"/>
      <c r="AS297" s="173">
        <f t="shared" si="60"/>
        <v>0</v>
      </c>
      <c r="AT297" s="97"/>
      <c r="AU297" s="97"/>
      <c r="AV297" s="97"/>
      <c r="AW297" s="97"/>
      <c r="AX297" s="97"/>
      <c r="AY297" s="97"/>
      <c r="AZ297" s="97"/>
      <c r="BA297" s="61">
        <f t="shared" si="61"/>
        <v>0</v>
      </c>
      <c r="BB297" s="97"/>
      <c r="BC297" s="97"/>
      <c r="BD297" s="97"/>
      <c r="BE297" s="97"/>
      <c r="BF297" s="97"/>
      <c r="BG297" s="97"/>
      <c r="BH297" s="97"/>
      <c r="BI297" s="61">
        <f t="shared" si="62"/>
        <v>0</v>
      </c>
      <c r="BJ297" s="62">
        <f t="shared" si="63"/>
        <v>2</v>
      </c>
      <c r="BK297" s="56"/>
      <c r="BL297" s="56"/>
      <c r="BM297" s="56"/>
      <c r="BN297" s="56"/>
      <c r="BO297" s="56"/>
      <c r="BP297" s="56"/>
      <c r="BQ297" s="56"/>
      <c r="BR297" s="56"/>
    </row>
    <row r="298" spans="1:70" s="457" customFormat="1" ht="16" thickBot="1">
      <c r="A298" s="459"/>
      <c r="B298" s="466" t="s">
        <v>356</v>
      </c>
      <c r="C298" s="464" t="s">
        <v>357</v>
      </c>
      <c r="D298" s="462">
        <v>89</v>
      </c>
      <c r="E298" s="462" t="s">
        <v>118</v>
      </c>
      <c r="F298" s="462"/>
      <c r="G298" s="462"/>
      <c r="H298" s="462"/>
      <c r="I298" s="462"/>
      <c r="J298" s="462"/>
      <c r="K298" s="462"/>
      <c r="L298" s="462"/>
      <c r="M298" s="61">
        <f t="shared" si="56"/>
        <v>0</v>
      </c>
      <c r="N298" s="462">
        <v>1</v>
      </c>
      <c r="O298" s="462"/>
      <c r="P298" s="462"/>
      <c r="Q298" s="462"/>
      <c r="R298" s="462"/>
      <c r="S298" s="462"/>
      <c r="T298" s="462"/>
      <c r="U298" s="461">
        <f t="shared" si="57"/>
        <v>2</v>
      </c>
      <c r="V298" s="512"/>
      <c r="W298" s="512"/>
      <c r="X298" s="512"/>
      <c r="Y298" s="512"/>
      <c r="Z298" s="512"/>
      <c r="AA298" s="512"/>
      <c r="AB298" s="512"/>
      <c r="AC298" s="461">
        <f t="shared" si="58"/>
        <v>0</v>
      </c>
      <c r="AD298" s="512"/>
      <c r="AE298" s="512"/>
      <c r="AF298" s="512"/>
      <c r="AG298" s="512"/>
      <c r="AH298" s="512"/>
      <c r="AI298" s="512"/>
      <c r="AJ298" s="512"/>
      <c r="AK298" s="461">
        <f t="shared" si="59"/>
        <v>0</v>
      </c>
      <c r="AL298" s="458"/>
      <c r="AM298" s="458"/>
      <c r="AN298" s="458"/>
      <c r="AO298" s="458"/>
      <c r="AP298" s="458"/>
      <c r="AQ298" s="458"/>
      <c r="AR298" s="458"/>
      <c r="AS298" s="461">
        <f t="shared" si="60"/>
        <v>0</v>
      </c>
      <c r="AT298" s="458"/>
      <c r="AU298" s="458"/>
      <c r="AV298" s="458"/>
      <c r="AW298" s="458"/>
      <c r="AX298" s="458"/>
      <c r="AY298" s="458"/>
      <c r="AZ298" s="458"/>
      <c r="BA298" s="61">
        <f t="shared" si="61"/>
        <v>0</v>
      </c>
      <c r="BB298" s="458"/>
      <c r="BC298" s="458"/>
      <c r="BD298" s="458"/>
      <c r="BE298" s="458"/>
      <c r="BF298" s="458"/>
      <c r="BG298" s="458"/>
      <c r="BH298" s="458"/>
      <c r="BI298" s="61">
        <f t="shared" si="62"/>
        <v>0</v>
      </c>
      <c r="BJ298" s="62">
        <f t="shared" si="63"/>
        <v>2</v>
      </c>
      <c r="BK298" s="9"/>
      <c r="BL298" s="9"/>
      <c r="BM298" s="9"/>
      <c r="BN298" s="9"/>
      <c r="BO298" s="9"/>
      <c r="BP298" s="9"/>
      <c r="BQ298" s="9"/>
      <c r="BR298" s="9"/>
    </row>
    <row r="299" spans="1:70" s="457" customFormat="1" ht="16" thickBot="1">
      <c r="A299" s="459"/>
      <c r="B299" s="486" t="s">
        <v>831</v>
      </c>
      <c r="C299" s="504" t="s">
        <v>365</v>
      </c>
      <c r="D299" s="512">
        <v>83</v>
      </c>
      <c r="E299" s="512" t="s">
        <v>118</v>
      </c>
      <c r="F299" s="458"/>
      <c r="G299" s="458"/>
      <c r="H299" s="458"/>
      <c r="I299" s="458"/>
      <c r="J299" s="458"/>
      <c r="K299" s="458"/>
      <c r="L299" s="458"/>
      <c r="M299" s="61">
        <f t="shared" si="56"/>
        <v>0</v>
      </c>
      <c r="N299" s="458"/>
      <c r="O299" s="458"/>
      <c r="P299" s="458"/>
      <c r="Q299" s="458"/>
      <c r="R299" s="458"/>
      <c r="S299" s="458"/>
      <c r="T299" s="458"/>
      <c r="U299" s="461">
        <f t="shared" si="57"/>
        <v>0</v>
      </c>
      <c r="V299" s="458"/>
      <c r="W299" s="458"/>
      <c r="X299" s="458"/>
      <c r="Y299" s="458"/>
      <c r="Z299" s="458"/>
      <c r="AA299" s="458"/>
      <c r="AB299" s="458"/>
      <c r="AC299" s="461">
        <f t="shared" si="58"/>
        <v>0</v>
      </c>
      <c r="AD299" s="512">
        <v>1</v>
      </c>
      <c r="AE299" s="512"/>
      <c r="AF299" s="512"/>
      <c r="AG299" s="512"/>
      <c r="AH299" s="512"/>
      <c r="AI299" s="512"/>
      <c r="AJ299" s="512"/>
      <c r="AK299" s="461">
        <f t="shared" si="59"/>
        <v>2</v>
      </c>
      <c r="AL299" s="458"/>
      <c r="AM299" s="458"/>
      <c r="AN299" s="458"/>
      <c r="AO299" s="458"/>
      <c r="AP299" s="458"/>
      <c r="AQ299" s="458"/>
      <c r="AR299" s="458"/>
      <c r="AS299" s="461">
        <f t="shared" si="60"/>
        <v>0</v>
      </c>
      <c r="AT299" s="458"/>
      <c r="AU299" s="458"/>
      <c r="AV299" s="458"/>
      <c r="AW299" s="458"/>
      <c r="AX299" s="458"/>
      <c r="AY299" s="458"/>
      <c r="AZ299" s="458"/>
      <c r="BA299" s="61">
        <f t="shared" si="61"/>
        <v>0</v>
      </c>
      <c r="BB299" s="458"/>
      <c r="BC299" s="458"/>
      <c r="BD299" s="458"/>
      <c r="BE299" s="458"/>
      <c r="BF299" s="458"/>
      <c r="BG299" s="458"/>
      <c r="BH299" s="458"/>
      <c r="BI299" s="61">
        <f t="shared" si="62"/>
        <v>0</v>
      </c>
      <c r="BJ299" s="62">
        <f t="shared" si="63"/>
        <v>2</v>
      </c>
      <c r="BK299" s="9"/>
      <c r="BL299" s="9"/>
      <c r="BM299" s="9"/>
      <c r="BN299" s="9"/>
      <c r="BO299" s="9"/>
      <c r="BP299" s="9"/>
      <c r="BQ299" s="9"/>
      <c r="BR299" s="9"/>
    </row>
    <row r="300" spans="1:70" ht="16" thickBot="1">
      <c r="A300" s="57">
        <v>4</v>
      </c>
      <c r="B300" s="423"/>
      <c r="C300" s="421"/>
      <c r="D300" s="427"/>
      <c r="E300" s="426"/>
      <c r="F300" s="427"/>
      <c r="G300" s="427"/>
      <c r="H300" s="427"/>
      <c r="I300" s="427"/>
      <c r="J300" s="427"/>
      <c r="K300" s="427"/>
      <c r="L300" s="427"/>
      <c r="M300" s="173">
        <f t="shared" si="56"/>
        <v>0</v>
      </c>
      <c r="N300" s="427"/>
      <c r="O300" s="427"/>
      <c r="P300" s="427"/>
      <c r="Q300" s="427"/>
      <c r="R300" s="427"/>
      <c r="S300" s="427"/>
      <c r="T300" s="427"/>
      <c r="U300" s="173">
        <f t="shared" si="57"/>
        <v>0</v>
      </c>
      <c r="V300" s="97"/>
      <c r="W300" s="97"/>
      <c r="X300" s="97"/>
      <c r="Y300" s="97"/>
      <c r="Z300" s="97"/>
      <c r="AA300" s="97"/>
      <c r="AB300" s="97"/>
      <c r="AC300" s="173">
        <f t="shared" si="58"/>
        <v>0</v>
      </c>
      <c r="AD300" s="97"/>
      <c r="AE300" s="97"/>
      <c r="AF300" s="97"/>
      <c r="AG300" s="97"/>
      <c r="AH300" s="97"/>
      <c r="AI300" s="97"/>
      <c r="AJ300" s="97"/>
      <c r="AK300" s="173">
        <f t="shared" si="59"/>
        <v>0</v>
      </c>
      <c r="AL300" s="97"/>
      <c r="AM300" s="97"/>
      <c r="AN300" s="97"/>
      <c r="AO300" s="97"/>
      <c r="AP300" s="97"/>
      <c r="AQ300" s="97"/>
      <c r="AR300" s="97"/>
      <c r="AS300" s="173">
        <f t="shared" si="60"/>
        <v>0</v>
      </c>
      <c r="AT300" s="97"/>
      <c r="AU300" s="97"/>
      <c r="AV300" s="97"/>
      <c r="AW300" s="97"/>
      <c r="AX300" s="97"/>
      <c r="AY300" s="97"/>
      <c r="AZ300" s="97"/>
      <c r="BA300" s="61">
        <f t="shared" si="61"/>
        <v>0</v>
      </c>
      <c r="BB300" s="97"/>
      <c r="BC300" s="97"/>
      <c r="BD300" s="97"/>
      <c r="BE300" s="97"/>
      <c r="BF300" s="97"/>
      <c r="BG300" s="97"/>
      <c r="BH300" s="97"/>
      <c r="BI300" s="61">
        <f t="shared" si="62"/>
        <v>0</v>
      </c>
      <c r="BJ300" s="62">
        <f t="shared" si="63"/>
        <v>0</v>
      </c>
      <c r="BK300" s="9"/>
      <c r="BL300" s="9"/>
      <c r="BM300" s="9"/>
      <c r="BN300" s="9"/>
      <c r="BO300" s="9"/>
      <c r="BP300" s="9"/>
      <c r="BQ300" s="9"/>
      <c r="BR300" s="9"/>
    </row>
    <row r="301" spans="1:70" ht="16" thickBot="1">
      <c r="A301" s="57">
        <v>4</v>
      </c>
      <c r="B301" s="115" t="s">
        <v>368</v>
      </c>
      <c r="C301" s="93" t="s">
        <v>369</v>
      </c>
      <c r="D301" s="94">
        <v>24</v>
      </c>
      <c r="E301" s="94" t="s">
        <v>370</v>
      </c>
      <c r="F301" s="94">
        <v>6</v>
      </c>
      <c r="G301" s="94"/>
      <c r="H301" s="94"/>
      <c r="I301" s="94"/>
      <c r="J301" s="94">
        <v>1</v>
      </c>
      <c r="K301" s="94"/>
      <c r="L301" s="94"/>
      <c r="M301" s="173">
        <f t="shared" si="56"/>
        <v>17</v>
      </c>
      <c r="N301" s="483"/>
      <c r="O301" s="483"/>
      <c r="P301" s="483"/>
      <c r="Q301" s="483"/>
      <c r="R301" s="483"/>
      <c r="S301" s="483"/>
      <c r="T301" s="483"/>
      <c r="U301" s="173">
        <f t="shared" si="57"/>
        <v>0</v>
      </c>
      <c r="V301" s="511"/>
      <c r="W301" s="511"/>
      <c r="X301" s="511"/>
      <c r="Y301" s="511"/>
      <c r="Z301" s="511"/>
      <c r="AA301" s="511"/>
      <c r="AB301" s="511"/>
      <c r="AC301" s="173">
        <f t="shared" si="58"/>
        <v>0</v>
      </c>
      <c r="AD301" s="511"/>
      <c r="AE301" s="511"/>
      <c r="AF301" s="511"/>
      <c r="AG301" s="511"/>
      <c r="AH301" s="511"/>
      <c r="AI301" s="511"/>
      <c r="AJ301" s="511"/>
      <c r="AK301" s="173">
        <f t="shared" si="59"/>
        <v>0</v>
      </c>
      <c r="AL301" s="97"/>
      <c r="AM301" s="97"/>
      <c r="AN301" s="97"/>
      <c r="AO301" s="97"/>
      <c r="AP301" s="97"/>
      <c r="AQ301" s="97"/>
      <c r="AR301" s="97"/>
      <c r="AS301" s="173">
        <f t="shared" si="60"/>
        <v>0</v>
      </c>
      <c r="AT301" s="97"/>
      <c r="AU301" s="97"/>
      <c r="AV301" s="97"/>
      <c r="AW301" s="97"/>
      <c r="AX301" s="97"/>
      <c r="AY301" s="97"/>
      <c r="AZ301" s="97"/>
      <c r="BA301" s="61">
        <f t="shared" si="61"/>
        <v>0</v>
      </c>
      <c r="BB301" s="97"/>
      <c r="BC301" s="97"/>
      <c r="BD301" s="97"/>
      <c r="BE301" s="97"/>
      <c r="BF301" s="97"/>
      <c r="BG301" s="97"/>
      <c r="BH301" s="97"/>
      <c r="BI301" s="61">
        <f t="shared" si="62"/>
        <v>0</v>
      </c>
      <c r="BJ301" s="62">
        <f t="shared" si="63"/>
        <v>17</v>
      </c>
      <c r="BK301" s="9"/>
      <c r="BL301" s="9"/>
      <c r="BM301" s="9"/>
      <c r="BN301" s="9"/>
      <c r="BO301" s="9"/>
      <c r="BP301" s="9"/>
      <c r="BQ301" s="9"/>
      <c r="BR301" s="9"/>
    </row>
    <row r="302" spans="1:70" ht="16" thickBot="1">
      <c r="A302" s="57">
        <v>4</v>
      </c>
      <c r="B302" s="116" t="s">
        <v>371</v>
      </c>
      <c r="C302" s="96" t="s">
        <v>354</v>
      </c>
      <c r="D302" s="97">
        <v>68</v>
      </c>
      <c r="E302" s="94" t="s">
        <v>370</v>
      </c>
      <c r="F302" s="97">
        <v>1</v>
      </c>
      <c r="G302" s="97"/>
      <c r="H302" s="97"/>
      <c r="I302" s="97"/>
      <c r="J302" s="97"/>
      <c r="K302" s="97"/>
      <c r="L302" s="97"/>
      <c r="M302" s="173">
        <f t="shared" si="56"/>
        <v>2</v>
      </c>
      <c r="N302" s="484">
        <v>1</v>
      </c>
      <c r="O302" s="484"/>
      <c r="P302" s="484"/>
      <c r="Q302" s="484"/>
      <c r="R302" s="484"/>
      <c r="S302" s="484"/>
      <c r="T302" s="484"/>
      <c r="U302" s="173">
        <f t="shared" si="57"/>
        <v>2</v>
      </c>
      <c r="V302" s="512">
        <v>1</v>
      </c>
      <c r="W302" s="512"/>
      <c r="X302" s="512"/>
      <c r="Y302" s="512"/>
      <c r="Z302" s="512"/>
      <c r="AA302" s="512"/>
      <c r="AB302" s="512"/>
      <c r="AC302" s="173">
        <f t="shared" si="58"/>
        <v>2</v>
      </c>
      <c r="AD302" s="512"/>
      <c r="AE302" s="512"/>
      <c r="AF302" s="512"/>
      <c r="AG302" s="512"/>
      <c r="AH302" s="512"/>
      <c r="AI302" s="512"/>
      <c r="AJ302" s="512"/>
      <c r="AK302" s="173">
        <f t="shared" si="59"/>
        <v>0</v>
      </c>
      <c r="AL302" s="97"/>
      <c r="AM302" s="97"/>
      <c r="AN302" s="97"/>
      <c r="AO302" s="97"/>
      <c r="AP302" s="97"/>
      <c r="AQ302" s="97"/>
      <c r="AR302" s="97"/>
      <c r="AS302" s="173">
        <f t="shared" si="60"/>
        <v>0</v>
      </c>
      <c r="AT302" s="97"/>
      <c r="AU302" s="97"/>
      <c r="AV302" s="97"/>
      <c r="AW302" s="97"/>
      <c r="AX302" s="97"/>
      <c r="AY302" s="97"/>
      <c r="AZ302" s="97"/>
      <c r="BA302" s="61">
        <f t="shared" si="61"/>
        <v>0</v>
      </c>
      <c r="BB302" s="97"/>
      <c r="BC302" s="97"/>
      <c r="BD302" s="97"/>
      <c r="BE302" s="97"/>
      <c r="BF302" s="97"/>
      <c r="BG302" s="97"/>
      <c r="BH302" s="97"/>
      <c r="BI302" s="61">
        <f t="shared" si="62"/>
        <v>0</v>
      </c>
      <c r="BJ302" s="62">
        <f t="shared" si="63"/>
        <v>6</v>
      </c>
      <c r="BK302" s="9"/>
      <c r="BL302" s="9"/>
      <c r="BM302" s="9"/>
      <c r="BN302" s="9"/>
      <c r="BO302" s="9"/>
      <c r="BP302" s="9"/>
      <c r="BQ302" s="9"/>
      <c r="BR302" s="9"/>
    </row>
    <row r="303" spans="1:70" ht="16" thickBot="1">
      <c r="A303" s="57">
        <v>4</v>
      </c>
      <c r="B303" s="116" t="s">
        <v>182</v>
      </c>
      <c r="C303" s="96" t="s">
        <v>372</v>
      </c>
      <c r="D303" s="97">
        <v>43</v>
      </c>
      <c r="E303" s="94" t="s">
        <v>370</v>
      </c>
      <c r="F303" s="97">
        <v>2</v>
      </c>
      <c r="G303" s="97"/>
      <c r="H303" s="97"/>
      <c r="I303" s="97"/>
      <c r="J303" s="97"/>
      <c r="K303" s="97"/>
      <c r="L303" s="97"/>
      <c r="M303" s="173">
        <f t="shared" si="56"/>
        <v>4</v>
      </c>
      <c r="N303" s="484"/>
      <c r="O303" s="484"/>
      <c r="P303" s="484"/>
      <c r="Q303" s="484"/>
      <c r="R303" s="484"/>
      <c r="S303" s="484"/>
      <c r="T303" s="484"/>
      <c r="U303" s="173">
        <f t="shared" si="57"/>
        <v>0</v>
      </c>
      <c r="V303" s="512"/>
      <c r="W303" s="512"/>
      <c r="X303" s="512"/>
      <c r="Y303" s="512"/>
      <c r="Z303" s="512"/>
      <c r="AA303" s="512"/>
      <c r="AB303" s="512"/>
      <c r="AC303" s="173">
        <f t="shared" si="58"/>
        <v>0</v>
      </c>
      <c r="AD303" s="512"/>
      <c r="AE303" s="512">
        <v>1</v>
      </c>
      <c r="AF303" s="512"/>
      <c r="AG303" s="512"/>
      <c r="AH303" s="512"/>
      <c r="AI303" s="512"/>
      <c r="AJ303" s="512"/>
      <c r="AK303" s="173">
        <f t="shared" si="59"/>
        <v>5</v>
      </c>
      <c r="AL303" s="97"/>
      <c r="AM303" s="97"/>
      <c r="AN303" s="97"/>
      <c r="AO303" s="97"/>
      <c r="AP303" s="97"/>
      <c r="AQ303" s="97"/>
      <c r="AR303" s="97"/>
      <c r="AS303" s="173">
        <f t="shared" si="60"/>
        <v>0</v>
      </c>
      <c r="AT303" s="97"/>
      <c r="AU303" s="97"/>
      <c r="AV303" s="97"/>
      <c r="AW303" s="97"/>
      <c r="AX303" s="97"/>
      <c r="AY303" s="97"/>
      <c r="AZ303" s="97"/>
      <c r="BA303" s="61">
        <f t="shared" si="61"/>
        <v>0</v>
      </c>
      <c r="BB303" s="97"/>
      <c r="BC303" s="97"/>
      <c r="BD303" s="97"/>
      <c r="BE303" s="97"/>
      <c r="BF303" s="97"/>
      <c r="BG303" s="97"/>
      <c r="BH303" s="97"/>
      <c r="BI303" s="61">
        <f t="shared" si="62"/>
        <v>0</v>
      </c>
      <c r="BJ303" s="62">
        <f t="shared" si="63"/>
        <v>9</v>
      </c>
      <c r="BK303" s="9"/>
      <c r="BL303" s="9"/>
      <c r="BM303" s="9"/>
      <c r="BN303" s="9"/>
      <c r="BO303" s="9"/>
      <c r="BP303" s="9"/>
      <c r="BQ303" s="9"/>
      <c r="BR303" s="9"/>
    </row>
    <row r="304" spans="1:70" ht="16" thickBot="1">
      <c r="A304" s="57">
        <v>4</v>
      </c>
      <c r="B304" s="116" t="s">
        <v>373</v>
      </c>
      <c r="C304" s="96" t="s">
        <v>367</v>
      </c>
      <c r="D304" s="97">
        <v>35</v>
      </c>
      <c r="E304" s="94" t="s">
        <v>370</v>
      </c>
      <c r="F304" s="97">
        <v>7</v>
      </c>
      <c r="G304" s="97"/>
      <c r="H304" s="97"/>
      <c r="I304" s="97"/>
      <c r="J304" s="97"/>
      <c r="K304" s="97"/>
      <c r="L304" s="97"/>
      <c r="M304" s="173">
        <f t="shared" si="56"/>
        <v>14</v>
      </c>
      <c r="N304" s="484">
        <v>2</v>
      </c>
      <c r="O304" s="484"/>
      <c r="P304" s="484"/>
      <c r="Q304" s="484"/>
      <c r="R304" s="484"/>
      <c r="S304" s="484"/>
      <c r="T304" s="484"/>
      <c r="U304" s="173">
        <f t="shared" si="57"/>
        <v>4</v>
      </c>
      <c r="V304" s="512">
        <v>2</v>
      </c>
      <c r="W304" s="512"/>
      <c r="X304" s="512"/>
      <c r="Y304" s="512"/>
      <c r="Z304" s="512"/>
      <c r="AA304" s="512"/>
      <c r="AB304" s="512"/>
      <c r="AC304" s="173">
        <f t="shared" si="58"/>
        <v>4</v>
      </c>
      <c r="AD304" s="512">
        <v>4</v>
      </c>
      <c r="AE304" s="512"/>
      <c r="AF304" s="512"/>
      <c r="AG304" s="512"/>
      <c r="AH304" s="512"/>
      <c r="AI304" s="512"/>
      <c r="AJ304" s="512"/>
      <c r="AK304" s="173">
        <f t="shared" si="59"/>
        <v>8</v>
      </c>
      <c r="AL304" s="97"/>
      <c r="AM304" s="97"/>
      <c r="AN304" s="97"/>
      <c r="AO304" s="97"/>
      <c r="AP304" s="97"/>
      <c r="AQ304" s="97"/>
      <c r="AR304" s="97"/>
      <c r="AS304" s="173">
        <f t="shared" si="60"/>
        <v>0</v>
      </c>
      <c r="AT304" s="97"/>
      <c r="AU304" s="97"/>
      <c r="AV304" s="97"/>
      <c r="AW304" s="97"/>
      <c r="AX304" s="97"/>
      <c r="AY304" s="97"/>
      <c r="AZ304" s="97"/>
      <c r="BA304" s="61">
        <f t="shared" si="61"/>
        <v>0</v>
      </c>
      <c r="BB304" s="97"/>
      <c r="BC304" s="97"/>
      <c r="BD304" s="97"/>
      <c r="BE304" s="97"/>
      <c r="BF304" s="97"/>
      <c r="BG304" s="97"/>
      <c r="BH304" s="97"/>
      <c r="BI304" s="61">
        <f t="shared" si="62"/>
        <v>0</v>
      </c>
      <c r="BJ304" s="62">
        <f t="shared" si="63"/>
        <v>30</v>
      </c>
      <c r="BK304" s="9"/>
      <c r="BL304" s="9"/>
      <c r="BM304" s="9"/>
      <c r="BN304" s="9"/>
      <c r="BO304" s="9"/>
      <c r="BP304" s="9"/>
      <c r="BQ304" s="9"/>
      <c r="BR304" s="9"/>
    </row>
    <row r="305" spans="1:70" ht="16" thickBot="1">
      <c r="A305" s="57">
        <v>4</v>
      </c>
      <c r="B305" s="116" t="s">
        <v>374</v>
      </c>
      <c r="C305" s="96" t="s">
        <v>375</v>
      </c>
      <c r="D305" s="97">
        <v>19</v>
      </c>
      <c r="E305" s="94" t="s">
        <v>370</v>
      </c>
      <c r="F305" s="97">
        <v>4</v>
      </c>
      <c r="G305" s="97"/>
      <c r="H305" s="97">
        <v>2</v>
      </c>
      <c r="I305" s="97"/>
      <c r="J305" s="97"/>
      <c r="K305" s="97">
        <v>1</v>
      </c>
      <c r="L305" s="97"/>
      <c r="M305" s="173">
        <f t="shared" si="56"/>
        <v>19</v>
      </c>
      <c r="N305" s="484"/>
      <c r="O305" s="484"/>
      <c r="P305" s="484"/>
      <c r="Q305" s="484"/>
      <c r="R305" s="484"/>
      <c r="S305" s="484"/>
      <c r="T305" s="484"/>
      <c r="U305" s="173">
        <f t="shared" si="57"/>
        <v>0</v>
      </c>
      <c r="V305" s="512">
        <v>4</v>
      </c>
      <c r="W305" s="512"/>
      <c r="X305" s="512"/>
      <c r="Y305" s="512"/>
      <c r="Z305" s="512"/>
      <c r="AA305" s="512"/>
      <c r="AB305" s="512"/>
      <c r="AC305" s="173">
        <f t="shared" si="58"/>
        <v>8</v>
      </c>
      <c r="AD305" s="512"/>
      <c r="AE305" s="512"/>
      <c r="AF305" s="512"/>
      <c r="AG305" s="512"/>
      <c r="AH305" s="512"/>
      <c r="AI305" s="512"/>
      <c r="AJ305" s="512"/>
      <c r="AK305" s="173">
        <f t="shared" si="59"/>
        <v>0</v>
      </c>
      <c r="AL305" s="97"/>
      <c r="AM305" s="97"/>
      <c r="AN305" s="97"/>
      <c r="AO305" s="97"/>
      <c r="AP305" s="97"/>
      <c r="AQ305" s="97"/>
      <c r="AR305" s="97"/>
      <c r="AS305" s="173">
        <f t="shared" si="60"/>
        <v>0</v>
      </c>
      <c r="AT305" s="97"/>
      <c r="AU305" s="97"/>
      <c r="AV305" s="97"/>
      <c r="AW305" s="97"/>
      <c r="AX305" s="97"/>
      <c r="AY305" s="97"/>
      <c r="AZ305" s="97"/>
      <c r="BA305" s="61">
        <f t="shared" si="61"/>
        <v>0</v>
      </c>
      <c r="BB305" s="97"/>
      <c r="BC305" s="97"/>
      <c r="BD305" s="97"/>
      <c r="BE305" s="97"/>
      <c r="BF305" s="97"/>
      <c r="BG305" s="97"/>
      <c r="BH305" s="97"/>
      <c r="BI305" s="61">
        <f t="shared" si="62"/>
        <v>0</v>
      </c>
      <c r="BJ305" s="62">
        <f t="shared" si="63"/>
        <v>27</v>
      </c>
      <c r="BK305" s="9"/>
      <c r="BL305" s="9"/>
      <c r="BM305" s="9"/>
      <c r="BN305" s="9"/>
      <c r="BO305" s="9"/>
      <c r="BP305" s="9"/>
      <c r="BQ305" s="9"/>
      <c r="BR305" s="9"/>
    </row>
    <row r="306" spans="1:70" ht="16" thickBot="1">
      <c r="A306" s="57">
        <v>4</v>
      </c>
      <c r="B306" s="116" t="s">
        <v>376</v>
      </c>
      <c r="C306" s="96" t="s">
        <v>180</v>
      </c>
      <c r="D306" s="97">
        <v>20</v>
      </c>
      <c r="E306" s="94" t="s">
        <v>370</v>
      </c>
      <c r="F306" s="97">
        <v>1</v>
      </c>
      <c r="G306" s="97"/>
      <c r="H306" s="97"/>
      <c r="I306" s="97"/>
      <c r="J306" s="97"/>
      <c r="K306" s="97"/>
      <c r="L306" s="97"/>
      <c r="M306" s="173">
        <f t="shared" si="56"/>
        <v>2</v>
      </c>
      <c r="N306" s="484"/>
      <c r="O306" s="484"/>
      <c r="P306" s="484"/>
      <c r="Q306" s="484"/>
      <c r="R306" s="484"/>
      <c r="S306" s="484"/>
      <c r="T306" s="484"/>
      <c r="U306" s="173">
        <f t="shared" si="57"/>
        <v>0</v>
      </c>
      <c r="V306" s="512"/>
      <c r="W306" s="512"/>
      <c r="X306" s="512"/>
      <c r="Y306" s="512"/>
      <c r="Z306" s="512"/>
      <c r="AA306" s="512"/>
      <c r="AB306" s="512"/>
      <c r="AC306" s="173">
        <f t="shared" si="58"/>
        <v>0</v>
      </c>
      <c r="AD306" s="512"/>
      <c r="AE306" s="512"/>
      <c r="AF306" s="512"/>
      <c r="AG306" s="512"/>
      <c r="AH306" s="512"/>
      <c r="AI306" s="512"/>
      <c r="AJ306" s="512"/>
      <c r="AK306" s="173">
        <f t="shared" si="59"/>
        <v>0</v>
      </c>
      <c r="AL306" s="97"/>
      <c r="AM306" s="97"/>
      <c r="AN306" s="97"/>
      <c r="AO306" s="97"/>
      <c r="AP306" s="97"/>
      <c r="AQ306" s="97"/>
      <c r="AR306" s="97"/>
      <c r="AS306" s="173">
        <f t="shared" si="60"/>
        <v>0</v>
      </c>
      <c r="AT306" s="97"/>
      <c r="AU306" s="97"/>
      <c r="AV306" s="97"/>
      <c r="AW306" s="97"/>
      <c r="AX306" s="97"/>
      <c r="AY306" s="97"/>
      <c r="AZ306" s="97"/>
      <c r="BA306" s="61">
        <f t="shared" si="61"/>
        <v>0</v>
      </c>
      <c r="BB306" s="97"/>
      <c r="BC306" s="97"/>
      <c r="BD306" s="97"/>
      <c r="BE306" s="97"/>
      <c r="BF306" s="97"/>
      <c r="BG306" s="97"/>
      <c r="BH306" s="97"/>
      <c r="BI306" s="61">
        <f t="shared" si="62"/>
        <v>0</v>
      </c>
      <c r="BJ306" s="62">
        <f t="shared" si="63"/>
        <v>2</v>
      </c>
      <c r="BK306" s="9"/>
      <c r="BL306" s="9"/>
      <c r="BM306" s="9"/>
      <c r="BN306" s="9"/>
      <c r="BO306" s="9"/>
      <c r="BP306" s="9"/>
      <c r="BQ306" s="9"/>
      <c r="BR306" s="9"/>
    </row>
    <row r="307" spans="1:70" ht="16" thickBot="1">
      <c r="A307" s="57">
        <v>4</v>
      </c>
      <c r="B307" s="116" t="s">
        <v>377</v>
      </c>
      <c r="C307" s="96" t="s">
        <v>378</v>
      </c>
      <c r="D307" s="97">
        <v>13</v>
      </c>
      <c r="E307" s="94" t="s">
        <v>370</v>
      </c>
      <c r="F307" s="97">
        <v>5</v>
      </c>
      <c r="G307" s="97"/>
      <c r="H307" s="97"/>
      <c r="I307" s="97"/>
      <c r="J307" s="97">
        <v>1</v>
      </c>
      <c r="K307" s="97"/>
      <c r="L307" s="97"/>
      <c r="M307" s="173">
        <f t="shared" si="56"/>
        <v>15</v>
      </c>
      <c r="N307" s="484">
        <v>1</v>
      </c>
      <c r="O307" s="484"/>
      <c r="P307" s="484"/>
      <c r="Q307" s="484"/>
      <c r="R307" s="484">
        <v>1</v>
      </c>
      <c r="S307" s="484"/>
      <c r="T307" s="484"/>
      <c r="U307" s="173">
        <f t="shared" si="57"/>
        <v>7</v>
      </c>
      <c r="V307" s="512">
        <v>5</v>
      </c>
      <c r="W307" s="512"/>
      <c r="X307" s="512"/>
      <c r="Y307" s="512"/>
      <c r="Z307" s="512">
        <v>1</v>
      </c>
      <c r="AA307" s="512"/>
      <c r="AB307" s="512"/>
      <c r="AC307" s="173">
        <f t="shared" si="58"/>
        <v>15</v>
      </c>
      <c r="AD307" s="512">
        <v>4</v>
      </c>
      <c r="AE307" s="512"/>
      <c r="AF307" s="512">
        <v>1</v>
      </c>
      <c r="AG307" s="512"/>
      <c r="AH307" s="512"/>
      <c r="AI307" s="512"/>
      <c r="AJ307" s="512"/>
      <c r="AK307" s="173">
        <f t="shared" si="59"/>
        <v>11</v>
      </c>
      <c r="AL307" s="97"/>
      <c r="AM307" s="97"/>
      <c r="AN307" s="97"/>
      <c r="AO307" s="97"/>
      <c r="AP307" s="97"/>
      <c r="AQ307" s="97"/>
      <c r="AR307" s="97"/>
      <c r="AS307" s="173">
        <f t="shared" si="60"/>
        <v>0</v>
      </c>
      <c r="AT307" s="97"/>
      <c r="AU307" s="97"/>
      <c r="AV307" s="97"/>
      <c r="AW307" s="97"/>
      <c r="AX307" s="97"/>
      <c r="AY307" s="97"/>
      <c r="AZ307" s="97"/>
      <c r="BA307" s="61">
        <f t="shared" si="61"/>
        <v>0</v>
      </c>
      <c r="BB307" s="97"/>
      <c r="BC307" s="97"/>
      <c r="BD307" s="97"/>
      <c r="BE307" s="97"/>
      <c r="BF307" s="97"/>
      <c r="BG307" s="97"/>
      <c r="BH307" s="97"/>
      <c r="BI307" s="61">
        <f t="shared" si="62"/>
        <v>0</v>
      </c>
      <c r="BJ307" s="62">
        <f t="shared" si="63"/>
        <v>48</v>
      </c>
      <c r="BK307" s="9"/>
      <c r="BL307" s="9"/>
      <c r="BM307" s="9"/>
      <c r="BN307" s="9"/>
      <c r="BO307" s="9"/>
      <c r="BP307" s="9"/>
      <c r="BQ307" s="9"/>
      <c r="BR307" s="9"/>
    </row>
    <row r="308" spans="1:70" ht="16" thickBot="1">
      <c r="A308" s="57">
        <v>4</v>
      </c>
      <c r="B308" s="116" t="s">
        <v>237</v>
      </c>
      <c r="C308" s="96" t="s">
        <v>379</v>
      </c>
      <c r="D308" s="97">
        <v>58</v>
      </c>
      <c r="E308" s="94" t="s">
        <v>370</v>
      </c>
      <c r="F308" s="97">
        <v>3</v>
      </c>
      <c r="G308" s="97"/>
      <c r="H308" s="97"/>
      <c r="I308" s="97"/>
      <c r="J308" s="97"/>
      <c r="K308" s="97"/>
      <c r="L308" s="97"/>
      <c r="M308" s="173">
        <f t="shared" si="56"/>
        <v>6</v>
      </c>
      <c r="N308" s="484">
        <v>2</v>
      </c>
      <c r="O308" s="484"/>
      <c r="P308" s="484"/>
      <c r="Q308" s="484"/>
      <c r="R308" s="484"/>
      <c r="S308" s="484"/>
      <c r="T308" s="484"/>
      <c r="U308" s="173">
        <f t="shared" si="57"/>
        <v>4</v>
      </c>
      <c r="V308" s="512"/>
      <c r="W308" s="512"/>
      <c r="X308" s="512"/>
      <c r="Y308" s="512"/>
      <c r="Z308" s="512"/>
      <c r="AA308" s="512"/>
      <c r="AB308" s="512"/>
      <c r="AC308" s="173">
        <f t="shared" si="58"/>
        <v>0</v>
      </c>
      <c r="AD308" s="512">
        <v>1</v>
      </c>
      <c r="AE308" s="512"/>
      <c r="AF308" s="512"/>
      <c r="AG308" s="512"/>
      <c r="AH308" s="512"/>
      <c r="AI308" s="512"/>
      <c r="AJ308" s="512"/>
      <c r="AK308" s="173">
        <f t="shared" si="59"/>
        <v>2</v>
      </c>
      <c r="AL308" s="97"/>
      <c r="AM308" s="97"/>
      <c r="AN308" s="97"/>
      <c r="AO308" s="97"/>
      <c r="AP308" s="97"/>
      <c r="AQ308" s="97"/>
      <c r="AR308" s="97"/>
      <c r="AS308" s="173">
        <f t="shared" si="60"/>
        <v>0</v>
      </c>
      <c r="AT308" s="97"/>
      <c r="AU308" s="97"/>
      <c r="AV308" s="97"/>
      <c r="AW308" s="97"/>
      <c r="AX308" s="97"/>
      <c r="AY308" s="97"/>
      <c r="AZ308" s="97"/>
      <c r="BA308" s="61">
        <f t="shared" si="61"/>
        <v>0</v>
      </c>
      <c r="BB308" s="97"/>
      <c r="BC308" s="97"/>
      <c r="BD308" s="97"/>
      <c r="BE308" s="97"/>
      <c r="BF308" s="97"/>
      <c r="BG308" s="97"/>
      <c r="BH308" s="97"/>
      <c r="BI308" s="61">
        <f t="shared" si="62"/>
        <v>0</v>
      </c>
      <c r="BJ308" s="62">
        <f t="shared" si="63"/>
        <v>12</v>
      </c>
      <c r="BK308" s="9"/>
      <c r="BL308" s="9"/>
      <c r="BM308" s="9"/>
      <c r="BN308" s="9"/>
      <c r="BO308" s="9"/>
      <c r="BP308" s="9"/>
      <c r="BQ308" s="9"/>
      <c r="BR308" s="9"/>
    </row>
    <row r="309" spans="1:70" ht="16" thickBot="1">
      <c r="A309" s="57">
        <v>4</v>
      </c>
      <c r="B309" s="116" t="s">
        <v>380</v>
      </c>
      <c r="C309" s="96" t="s">
        <v>381</v>
      </c>
      <c r="D309" s="97">
        <v>55</v>
      </c>
      <c r="E309" s="94" t="s">
        <v>370</v>
      </c>
      <c r="F309" s="97">
        <v>1</v>
      </c>
      <c r="G309" s="97"/>
      <c r="H309" s="97"/>
      <c r="I309" s="97"/>
      <c r="J309" s="97"/>
      <c r="K309" s="97"/>
      <c r="L309" s="97"/>
      <c r="M309" s="173">
        <f t="shared" si="56"/>
        <v>2</v>
      </c>
      <c r="N309" s="484">
        <v>8</v>
      </c>
      <c r="O309" s="484"/>
      <c r="P309" s="484"/>
      <c r="Q309" s="484">
        <v>1</v>
      </c>
      <c r="R309" s="484"/>
      <c r="S309" s="484"/>
      <c r="T309" s="484"/>
      <c r="U309" s="173">
        <f t="shared" si="57"/>
        <v>21</v>
      </c>
      <c r="V309" s="512">
        <v>2</v>
      </c>
      <c r="W309" s="512"/>
      <c r="X309" s="512"/>
      <c r="Y309" s="512"/>
      <c r="Z309" s="512"/>
      <c r="AA309" s="512"/>
      <c r="AB309" s="512"/>
      <c r="AC309" s="173">
        <f t="shared" si="58"/>
        <v>4</v>
      </c>
      <c r="AD309" s="512">
        <v>4</v>
      </c>
      <c r="AE309" s="512"/>
      <c r="AF309" s="512"/>
      <c r="AG309" s="512"/>
      <c r="AH309" s="512"/>
      <c r="AI309" s="512"/>
      <c r="AJ309" s="512"/>
      <c r="AK309" s="173">
        <f t="shared" si="59"/>
        <v>8</v>
      </c>
      <c r="AL309" s="97"/>
      <c r="AM309" s="97"/>
      <c r="AN309" s="97"/>
      <c r="AO309" s="97"/>
      <c r="AP309" s="97"/>
      <c r="AQ309" s="97"/>
      <c r="AR309" s="97"/>
      <c r="AS309" s="173">
        <f t="shared" si="60"/>
        <v>0</v>
      </c>
      <c r="AT309" s="97"/>
      <c r="AU309" s="97"/>
      <c r="AV309" s="97"/>
      <c r="AW309" s="97"/>
      <c r="AX309" s="97"/>
      <c r="AY309" s="97"/>
      <c r="AZ309" s="97"/>
      <c r="BA309" s="61">
        <f t="shared" si="61"/>
        <v>0</v>
      </c>
      <c r="BB309" s="97"/>
      <c r="BC309" s="97"/>
      <c r="BD309" s="97"/>
      <c r="BE309" s="97"/>
      <c r="BF309" s="97"/>
      <c r="BG309" s="97"/>
      <c r="BH309" s="97"/>
      <c r="BI309" s="61">
        <f t="shared" si="62"/>
        <v>0</v>
      </c>
      <c r="BJ309" s="62">
        <f t="shared" si="63"/>
        <v>35</v>
      </c>
      <c r="BK309" s="9"/>
      <c r="BL309" s="9"/>
      <c r="BM309" s="9"/>
      <c r="BN309" s="9"/>
      <c r="BO309" s="9"/>
      <c r="BP309" s="9"/>
      <c r="BQ309" s="9"/>
      <c r="BR309" s="9"/>
    </row>
    <row r="310" spans="1:70" ht="16" thickBot="1">
      <c r="A310" s="57">
        <v>4</v>
      </c>
      <c r="B310" s="116" t="s">
        <v>382</v>
      </c>
      <c r="C310" s="96" t="s">
        <v>383</v>
      </c>
      <c r="D310" s="97">
        <v>53</v>
      </c>
      <c r="E310" s="94" t="s">
        <v>370</v>
      </c>
      <c r="F310" s="97">
        <v>2</v>
      </c>
      <c r="G310" s="97"/>
      <c r="H310" s="97"/>
      <c r="I310" s="97"/>
      <c r="J310" s="97"/>
      <c r="K310" s="97"/>
      <c r="L310" s="97"/>
      <c r="M310" s="173">
        <f t="shared" si="56"/>
        <v>4</v>
      </c>
      <c r="N310" s="484"/>
      <c r="O310" s="484"/>
      <c r="P310" s="484"/>
      <c r="Q310" s="484">
        <v>1</v>
      </c>
      <c r="R310" s="484"/>
      <c r="S310" s="484"/>
      <c r="T310" s="484"/>
      <c r="U310" s="173">
        <f t="shared" si="57"/>
        <v>5</v>
      </c>
      <c r="V310" s="512">
        <v>1</v>
      </c>
      <c r="W310" s="512"/>
      <c r="X310" s="512"/>
      <c r="Y310" s="512"/>
      <c r="Z310" s="512"/>
      <c r="AA310" s="512"/>
      <c r="AB310" s="512"/>
      <c r="AC310" s="173">
        <f t="shared" si="58"/>
        <v>2</v>
      </c>
      <c r="AD310" s="512"/>
      <c r="AE310" s="512"/>
      <c r="AF310" s="512"/>
      <c r="AG310" s="512"/>
      <c r="AH310" s="512"/>
      <c r="AI310" s="512"/>
      <c r="AJ310" s="512"/>
      <c r="AK310" s="173">
        <f t="shared" si="59"/>
        <v>0</v>
      </c>
      <c r="AL310" s="97"/>
      <c r="AM310" s="97"/>
      <c r="AN310" s="97"/>
      <c r="AO310" s="97"/>
      <c r="AP310" s="97"/>
      <c r="AQ310" s="97"/>
      <c r="AR310" s="97"/>
      <c r="AS310" s="173">
        <f t="shared" si="60"/>
        <v>0</v>
      </c>
      <c r="AT310" s="97"/>
      <c r="AU310" s="97"/>
      <c r="AV310" s="97"/>
      <c r="AW310" s="97"/>
      <c r="AX310" s="97"/>
      <c r="AY310" s="97"/>
      <c r="AZ310" s="97"/>
      <c r="BA310" s="61">
        <f t="shared" si="61"/>
        <v>0</v>
      </c>
      <c r="BB310" s="97"/>
      <c r="BC310" s="97"/>
      <c r="BD310" s="97"/>
      <c r="BE310" s="97"/>
      <c r="BF310" s="97"/>
      <c r="BG310" s="97"/>
      <c r="BH310" s="97"/>
      <c r="BI310" s="61">
        <f t="shared" si="62"/>
        <v>0</v>
      </c>
      <c r="BJ310" s="62">
        <f t="shared" si="63"/>
        <v>11</v>
      </c>
      <c r="BK310" s="9"/>
      <c r="BL310" s="9"/>
      <c r="BM310" s="9"/>
      <c r="BN310" s="9"/>
      <c r="BO310" s="9"/>
      <c r="BP310" s="9"/>
      <c r="BQ310" s="9"/>
      <c r="BR310" s="9"/>
    </row>
    <row r="311" spans="1:70" ht="16" thickBot="1">
      <c r="A311" s="57">
        <v>4</v>
      </c>
      <c r="B311" s="116" t="s">
        <v>384</v>
      </c>
      <c r="C311" s="96" t="s">
        <v>385</v>
      </c>
      <c r="D311" s="97">
        <v>25</v>
      </c>
      <c r="E311" s="94" t="s">
        <v>370</v>
      </c>
      <c r="F311" s="97">
        <v>2</v>
      </c>
      <c r="G311" s="97"/>
      <c r="H311" s="97"/>
      <c r="I311" s="97"/>
      <c r="J311" s="97"/>
      <c r="K311" s="97"/>
      <c r="L311" s="97"/>
      <c r="M311" s="173">
        <f t="shared" si="56"/>
        <v>4</v>
      </c>
      <c r="N311" s="484">
        <v>5</v>
      </c>
      <c r="O311" s="484"/>
      <c r="P311" s="484"/>
      <c r="Q311" s="484"/>
      <c r="R311" s="484"/>
      <c r="S311" s="484"/>
      <c r="T311" s="484"/>
      <c r="U311" s="173">
        <f t="shared" si="57"/>
        <v>10</v>
      </c>
      <c r="V311" s="512">
        <v>8</v>
      </c>
      <c r="W311" s="512"/>
      <c r="X311" s="512">
        <v>1</v>
      </c>
      <c r="Y311" s="512">
        <v>1</v>
      </c>
      <c r="Z311" s="512"/>
      <c r="AA311" s="512"/>
      <c r="AB311" s="512"/>
      <c r="AC311" s="173">
        <f t="shared" si="58"/>
        <v>24</v>
      </c>
      <c r="AD311" s="512"/>
      <c r="AE311" s="512"/>
      <c r="AF311" s="512"/>
      <c r="AG311" s="512"/>
      <c r="AH311" s="512"/>
      <c r="AI311" s="512"/>
      <c r="AJ311" s="512"/>
      <c r="AK311" s="173">
        <f t="shared" si="59"/>
        <v>0</v>
      </c>
      <c r="AL311" s="97"/>
      <c r="AM311" s="97"/>
      <c r="AN311" s="97"/>
      <c r="AO311" s="97"/>
      <c r="AP311" s="97"/>
      <c r="AQ311" s="97"/>
      <c r="AR311" s="97"/>
      <c r="AS311" s="173">
        <f t="shared" si="60"/>
        <v>0</v>
      </c>
      <c r="AT311" s="97"/>
      <c r="AU311" s="97"/>
      <c r="AV311" s="97"/>
      <c r="AW311" s="97"/>
      <c r="AX311" s="97"/>
      <c r="AY311" s="97"/>
      <c r="AZ311" s="97"/>
      <c r="BA311" s="61">
        <f t="shared" si="61"/>
        <v>0</v>
      </c>
      <c r="BB311" s="97"/>
      <c r="BC311" s="97"/>
      <c r="BD311" s="97"/>
      <c r="BE311" s="97"/>
      <c r="BF311" s="97"/>
      <c r="BG311" s="97"/>
      <c r="BH311" s="97"/>
      <c r="BI311" s="61">
        <f t="shared" si="62"/>
        <v>0</v>
      </c>
      <c r="BJ311" s="62">
        <f t="shared" si="63"/>
        <v>38</v>
      </c>
      <c r="BK311" s="9"/>
      <c r="BL311" s="9"/>
      <c r="BM311" s="9"/>
      <c r="BN311" s="9"/>
      <c r="BO311" s="9"/>
      <c r="BP311" s="9"/>
      <c r="BQ311" s="9"/>
      <c r="BR311" s="9"/>
    </row>
    <row r="312" spans="1:70" ht="16" thickBot="1">
      <c r="A312" s="57">
        <v>4</v>
      </c>
      <c r="B312" s="116" t="s">
        <v>386</v>
      </c>
      <c r="C312" s="96" t="s">
        <v>165</v>
      </c>
      <c r="D312" s="97">
        <v>16</v>
      </c>
      <c r="E312" s="94" t="s">
        <v>370</v>
      </c>
      <c r="F312" s="97">
        <v>1</v>
      </c>
      <c r="G312" s="97"/>
      <c r="H312" s="97"/>
      <c r="I312" s="97"/>
      <c r="J312" s="97"/>
      <c r="K312" s="97"/>
      <c r="L312" s="97"/>
      <c r="M312" s="61">
        <f t="shared" si="56"/>
        <v>2</v>
      </c>
      <c r="N312" s="484"/>
      <c r="O312" s="484"/>
      <c r="P312" s="484"/>
      <c r="Q312" s="484"/>
      <c r="R312" s="484"/>
      <c r="S312" s="484"/>
      <c r="T312" s="484"/>
      <c r="U312" s="61">
        <f t="shared" si="57"/>
        <v>0</v>
      </c>
      <c r="V312" s="512"/>
      <c r="W312" s="512"/>
      <c r="X312" s="512"/>
      <c r="Y312" s="512"/>
      <c r="Z312" s="512"/>
      <c r="AA312" s="512"/>
      <c r="AB312" s="512"/>
      <c r="AC312" s="202">
        <f t="shared" si="58"/>
        <v>0</v>
      </c>
      <c r="AD312" s="512">
        <v>1</v>
      </c>
      <c r="AE312" s="512"/>
      <c r="AF312" s="512"/>
      <c r="AG312" s="512"/>
      <c r="AH312" s="512"/>
      <c r="AI312" s="512"/>
      <c r="AJ312" s="512"/>
      <c r="AK312" s="203">
        <f t="shared" si="59"/>
        <v>2</v>
      </c>
      <c r="AL312" s="97"/>
      <c r="AM312" s="97"/>
      <c r="AN312" s="97"/>
      <c r="AO312" s="97"/>
      <c r="AP312" s="97"/>
      <c r="AQ312" s="97"/>
      <c r="AR312" s="97"/>
      <c r="AS312" s="61">
        <f t="shared" si="60"/>
        <v>0</v>
      </c>
      <c r="AT312" s="97"/>
      <c r="AU312" s="97"/>
      <c r="AV312" s="97"/>
      <c r="AW312" s="97"/>
      <c r="AX312" s="97"/>
      <c r="AY312" s="97"/>
      <c r="AZ312" s="97"/>
      <c r="BA312" s="61">
        <f t="shared" si="61"/>
        <v>0</v>
      </c>
      <c r="BB312" s="97"/>
      <c r="BC312" s="97"/>
      <c r="BD312" s="97"/>
      <c r="BE312" s="97"/>
      <c r="BF312" s="97"/>
      <c r="BG312" s="97"/>
      <c r="BH312" s="97"/>
      <c r="BI312" s="61">
        <f t="shared" si="62"/>
        <v>0</v>
      </c>
      <c r="BJ312" s="62">
        <f t="shared" si="63"/>
        <v>4</v>
      </c>
      <c r="BK312" s="9"/>
      <c r="BL312" s="9"/>
      <c r="BM312" s="9"/>
      <c r="BN312" s="9"/>
      <c r="BO312" s="9"/>
      <c r="BP312" s="9"/>
      <c r="BQ312" s="9"/>
      <c r="BR312" s="9"/>
    </row>
    <row r="313" spans="1:70" ht="16" thickBot="1">
      <c r="A313" s="57">
        <v>4</v>
      </c>
      <c r="B313" s="116" t="s">
        <v>387</v>
      </c>
      <c r="C313" s="96" t="s">
        <v>388</v>
      </c>
      <c r="D313" s="97">
        <v>14</v>
      </c>
      <c r="E313" s="94" t="s">
        <v>370</v>
      </c>
      <c r="F313" s="97">
        <v>1</v>
      </c>
      <c r="G313" s="97"/>
      <c r="H313" s="97"/>
      <c r="I313" s="97"/>
      <c r="J313" s="97"/>
      <c r="K313" s="97"/>
      <c r="L313" s="97"/>
      <c r="M313" s="61">
        <f t="shared" si="56"/>
        <v>2</v>
      </c>
      <c r="N313" s="484">
        <v>1</v>
      </c>
      <c r="O313" s="484"/>
      <c r="P313" s="484"/>
      <c r="Q313" s="484"/>
      <c r="R313" s="484">
        <v>1</v>
      </c>
      <c r="S313" s="484"/>
      <c r="T313" s="484"/>
      <c r="U313" s="61">
        <f t="shared" si="57"/>
        <v>7</v>
      </c>
      <c r="V313" s="512">
        <v>2</v>
      </c>
      <c r="W313" s="512"/>
      <c r="X313" s="512"/>
      <c r="Y313" s="512"/>
      <c r="Z313" s="512"/>
      <c r="AA313" s="512"/>
      <c r="AB313" s="512"/>
      <c r="AC313" s="202">
        <f t="shared" si="58"/>
        <v>4</v>
      </c>
      <c r="AD313" s="512">
        <v>1</v>
      </c>
      <c r="AE313" s="512"/>
      <c r="AF313" s="512"/>
      <c r="AG313" s="512"/>
      <c r="AH313" s="512"/>
      <c r="AI313" s="512"/>
      <c r="AJ313" s="512"/>
      <c r="AK313" s="203">
        <f t="shared" si="59"/>
        <v>2</v>
      </c>
      <c r="AL313" s="97"/>
      <c r="AM313" s="97"/>
      <c r="AN313" s="97"/>
      <c r="AO313" s="97"/>
      <c r="AP313" s="97"/>
      <c r="AQ313" s="97"/>
      <c r="AR313" s="97"/>
      <c r="AS313" s="61">
        <f t="shared" si="60"/>
        <v>0</v>
      </c>
      <c r="AT313" s="97"/>
      <c r="AU313" s="97"/>
      <c r="AV313" s="97"/>
      <c r="AW313" s="97"/>
      <c r="AX313" s="97"/>
      <c r="AY313" s="97"/>
      <c r="AZ313" s="97"/>
      <c r="BA313" s="61">
        <f t="shared" si="61"/>
        <v>0</v>
      </c>
      <c r="BB313" s="97"/>
      <c r="BC313" s="97"/>
      <c r="BD313" s="97"/>
      <c r="BE313" s="97"/>
      <c r="BF313" s="97"/>
      <c r="BG313" s="97"/>
      <c r="BH313" s="97"/>
      <c r="BI313" s="61">
        <f t="shared" si="62"/>
        <v>0</v>
      </c>
      <c r="BJ313" s="62">
        <f t="shared" si="63"/>
        <v>15</v>
      </c>
      <c r="BK313" s="9"/>
      <c r="BL313" s="9"/>
      <c r="BM313" s="9"/>
      <c r="BN313" s="9"/>
      <c r="BO313" s="9"/>
      <c r="BP313" s="9"/>
      <c r="BQ313" s="9"/>
      <c r="BR313" s="9"/>
    </row>
    <row r="314" spans="1:70" ht="16" thickBot="1">
      <c r="A314" s="57">
        <v>4</v>
      </c>
      <c r="B314" s="116" t="s">
        <v>389</v>
      </c>
      <c r="C314" s="96" t="s">
        <v>390</v>
      </c>
      <c r="D314" s="97">
        <v>9</v>
      </c>
      <c r="E314" s="94" t="s">
        <v>370</v>
      </c>
      <c r="F314" s="97">
        <v>1</v>
      </c>
      <c r="G314" s="97"/>
      <c r="H314" s="97"/>
      <c r="I314" s="97"/>
      <c r="J314" s="97"/>
      <c r="K314" s="97"/>
      <c r="L314" s="97"/>
      <c r="M314" s="61">
        <f t="shared" si="56"/>
        <v>2</v>
      </c>
      <c r="N314" s="484"/>
      <c r="O314" s="484"/>
      <c r="P314" s="484"/>
      <c r="Q314" s="484"/>
      <c r="R314" s="484"/>
      <c r="S314" s="484"/>
      <c r="T314" s="484"/>
      <c r="U314" s="61">
        <f t="shared" si="57"/>
        <v>0</v>
      </c>
      <c r="V314" s="512"/>
      <c r="W314" s="512"/>
      <c r="X314" s="512"/>
      <c r="Y314" s="512"/>
      <c r="Z314" s="512"/>
      <c r="AA314" s="512"/>
      <c r="AB314" s="512"/>
      <c r="AC314" s="202">
        <f t="shared" si="58"/>
        <v>0</v>
      </c>
      <c r="AD314" s="512"/>
      <c r="AE314" s="512"/>
      <c r="AF314" s="512"/>
      <c r="AG314" s="512"/>
      <c r="AH314" s="512"/>
      <c r="AI314" s="512"/>
      <c r="AJ314" s="512"/>
      <c r="AK314" s="203">
        <f t="shared" si="59"/>
        <v>0</v>
      </c>
      <c r="AL314" s="97"/>
      <c r="AM314" s="97"/>
      <c r="AN314" s="97"/>
      <c r="AO314" s="97"/>
      <c r="AP314" s="97"/>
      <c r="AQ314" s="97"/>
      <c r="AR314" s="97"/>
      <c r="AS314" s="61">
        <f t="shared" si="60"/>
        <v>0</v>
      </c>
      <c r="AT314" s="40"/>
      <c r="AU314" s="40"/>
      <c r="AV314" s="40"/>
      <c r="AW314" s="40"/>
      <c r="AX314" s="40"/>
      <c r="AY314" s="40"/>
      <c r="AZ314" s="40"/>
      <c r="BA314" s="61">
        <f t="shared" si="61"/>
        <v>0</v>
      </c>
      <c r="BB314" s="97"/>
      <c r="BC314" s="97"/>
      <c r="BD314" s="97"/>
      <c r="BE314" s="97"/>
      <c r="BF314" s="97"/>
      <c r="BG314" s="97"/>
      <c r="BH314" s="97"/>
      <c r="BI314" s="61">
        <f t="shared" si="62"/>
        <v>0</v>
      </c>
      <c r="BJ314" s="62">
        <f t="shared" si="63"/>
        <v>2</v>
      </c>
      <c r="BK314" s="9"/>
      <c r="BL314" s="9"/>
      <c r="BM314" s="9"/>
      <c r="BN314" s="9"/>
      <c r="BO314" s="9"/>
      <c r="BP314" s="9"/>
      <c r="BQ314" s="9"/>
      <c r="BR314" s="9"/>
    </row>
    <row r="315" spans="1:70" ht="16" thickBot="1">
      <c r="A315" s="57">
        <v>4</v>
      </c>
      <c r="B315" s="116" t="s">
        <v>391</v>
      </c>
      <c r="C315" s="96" t="s">
        <v>265</v>
      </c>
      <c r="D315" s="97">
        <v>34</v>
      </c>
      <c r="E315" s="94" t="s">
        <v>370</v>
      </c>
      <c r="F315" s="97">
        <v>1</v>
      </c>
      <c r="G315" s="97"/>
      <c r="H315" s="97"/>
      <c r="I315" s="97"/>
      <c r="J315" s="97"/>
      <c r="K315" s="97"/>
      <c r="L315" s="97"/>
      <c r="M315" s="61">
        <f t="shared" si="56"/>
        <v>2</v>
      </c>
      <c r="N315" s="484">
        <v>1</v>
      </c>
      <c r="O315" s="484"/>
      <c r="P315" s="484"/>
      <c r="Q315" s="484"/>
      <c r="R315" s="484"/>
      <c r="S315" s="484"/>
      <c r="T315" s="484"/>
      <c r="U315" s="61">
        <f t="shared" si="57"/>
        <v>2</v>
      </c>
      <c r="V315" s="512"/>
      <c r="W315" s="512"/>
      <c r="X315" s="512"/>
      <c r="Y315" s="512"/>
      <c r="Z315" s="512"/>
      <c r="AA315" s="512"/>
      <c r="AB315" s="512"/>
      <c r="AC315" s="61">
        <f t="shared" si="58"/>
        <v>0</v>
      </c>
      <c r="AD315" s="512"/>
      <c r="AE315" s="512"/>
      <c r="AF315" s="512"/>
      <c r="AG315" s="512"/>
      <c r="AH315" s="512"/>
      <c r="AI315" s="512"/>
      <c r="AJ315" s="512"/>
      <c r="AK315" s="61">
        <f t="shared" si="59"/>
        <v>0</v>
      </c>
      <c r="AL315" s="40"/>
      <c r="AM315" s="40"/>
      <c r="AN315" s="40"/>
      <c r="AO315" s="40"/>
      <c r="AP315" s="40"/>
      <c r="AQ315" s="40"/>
      <c r="AR315" s="40"/>
      <c r="AS315" s="61">
        <f t="shared" si="60"/>
        <v>0</v>
      </c>
      <c r="AT315" s="40"/>
      <c r="AU315" s="40"/>
      <c r="AV315" s="40"/>
      <c r="AW315" s="40"/>
      <c r="AX315" s="40"/>
      <c r="AY315" s="40"/>
      <c r="AZ315" s="40"/>
      <c r="BA315" s="61">
        <f t="shared" si="61"/>
        <v>0</v>
      </c>
      <c r="BB315" s="97"/>
      <c r="BC315" s="97"/>
      <c r="BD315" s="97"/>
      <c r="BE315" s="97"/>
      <c r="BF315" s="97"/>
      <c r="BG315" s="97"/>
      <c r="BH315" s="97"/>
      <c r="BI315" s="61">
        <f t="shared" si="62"/>
        <v>0</v>
      </c>
      <c r="BJ315" s="62">
        <f t="shared" si="63"/>
        <v>4</v>
      </c>
      <c r="BK315" s="9"/>
      <c r="BL315" s="9"/>
      <c r="BM315" s="9"/>
      <c r="BN315" s="9"/>
      <c r="BO315" s="9"/>
      <c r="BP315" s="9"/>
      <c r="BQ315" s="9"/>
      <c r="BR315" s="9"/>
    </row>
    <row r="316" spans="1:70" ht="16" thickBot="1">
      <c r="A316" s="57">
        <v>4</v>
      </c>
      <c r="B316" s="116" t="s">
        <v>392</v>
      </c>
      <c r="C316" s="96" t="s">
        <v>393</v>
      </c>
      <c r="D316" s="97">
        <v>26</v>
      </c>
      <c r="E316" s="94" t="s">
        <v>370</v>
      </c>
      <c r="F316" s="97">
        <v>3</v>
      </c>
      <c r="G316" s="97"/>
      <c r="H316" s="97"/>
      <c r="I316" s="97"/>
      <c r="J316" s="97"/>
      <c r="K316" s="97"/>
      <c r="L316" s="97"/>
      <c r="M316" s="61">
        <f t="shared" si="56"/>
        <v>6</v>
      </c>
      <c r="N316" s="484">
        <v>1</v>
      </c>
      <c r="O316" s="484"/>
      <c r="P316" s="484"/>
      <c r="Q316" s="484"/>
      <c r="R316" s="484"/>
      <c r="S316" s="484"/>
      <c r="T316" s="484"/>
      <c r="U316" s="61">
        <f t="shared" si="57"/>
        <v>2</v>
      </c>
      <c r="V316" s="512">
        <v>2</v>
      </c>
      <c r="W316" s="512"/>
      <c r="X316" s="512"/>
      <c r="Y316" s="512"/>
      <c r="Z316" s="512"/>
      <c r="AA316" s="512"/>
      <c r="AB316" s="512"/>
      <c r="AC316" s="61">
        <f t="shared" si="58"/>
        <v>4</v>
      </c>
      <c r="AD316" s="512">
        <v>3</v>
      </c>
      <c r="AE316" s="512"/>
      <c r="AF316" s="512"/>
      <c r="AG316" s="512"/>
      <c r="AH316" s="512"/>
      <c r="AI316" s="512"/>
      <c r="AJ316" s="512"/>
      <c r="AK316" s="61">
        <f t="shared" si="59"/>
        <v>6</v>
      </c>
      <c r="AL316" s="40"/>
      <c r="AM316" s="40"/>
      <c r="AN316" s="40"/>
      <c r="AO316" s="40"/>
      <c r="AP316" s="40"/>
      <c r="AQ316" s="40"/>
      <c r="AR316" s="40"/>
      <c r="AS316" s="61">
        <f t="shared" si="60"/>
        <v>0</v>
      </c>
      <c r="AT316" s="40"/>
      <c r="AU316" s="40"/>
      <c r="AV316" s="40"/>
      <c r="AW316" s="40"/>
      <c r="AX316" s="40"/>
      <c r="AY316" s="40"/>
      <c r="AZ316" s="40"/>
      <c r="BA316" s="61">
        <f t="shared" si="61"/>
        <v>0</v>
      </c>
      <c r="BB316" s="40"/>
      <c r="BC316" s="40"/>
      <c r="BD316" s="40"/>
      <c r="BE316" s="40"/>
      <c r="BF316" s="40"/>
      <c r="BG316" s="40"/>
      <c r="BH316" s="40"/>
      <c r="BI316" s="61">
        <f t="shared" si="62"/>
        <v>0</v>
      </c>
      <c r="BJ316" s="62">
        <f t="shared" si="63"/>
        <v>18</v>
      </c>
      <c r="BK316" s="9"/>
      <c r="BL316" s="9"/>
      <c r="BM316" s="9"/>
      <c r="BN316" s="9"/>
      <c r="BO316" s="9"/>
      <c r="BP316" s="9"/>
      <c r="BQ316" s="9"/>
      <c r="BR316" s="9"/>
    </row>
    <row r="317" spans="1:70" ht="16" thickBot="1">
      <c r="A317" s="57">
        <v>4</v>
      </c>
      <c r="B317" s="116" t="s">
        <v>307</v>
      </c>
      <c r="C317" s="96" t="s">
        <v>394</v>
      </c>
      <c r="D317" s="97">
        <v>50</v>
      </c>
      <c r="E317" s="94" t="s">
        <v>370</v>
      </c>
      <c r="F317" s="97">
        <v>1</v>
      </c>
      <c r="G317" s="97"/>
      <c r="H317" s="97"/>
      <c r="I317" s="97"/>
      <c r="J317" s="97"/>
      <c r="K317" s="97"/>
      <c r="L317" s="97"/>
      <c r="M317" s="173">
        <f t="shared" si="56"/>
        <v>2</v>
      </c>
      <c r="N317" s="484">
        <v>2</v>
      </c>
      <c r="O317" s="484"/>
      <c r="P317" s="484"/>
      <c r="Q317" s="484"/>
      <c r="R317" s="484"/>
      <c r="S317" s="484"/>
      <c r="T317" s="484"/>
      <c r="U317" s="173">
        <f t="shared" si="57"/>
        <v>4</v>
      </c>
      <c r="V317" s="512">
        <v>1</v>
      </c>
      <c r="W317" s="512"/>
      <c r="X317" s="512"/>
      <c r="Y317" s="512"/>
      <c r="Z317" s="512"/>
      <c r="AA317" s="512"/>
      <c r="AB317" s="512"/>
      <c r="AC317" s="173">
        <f t="shared" si="58"/>
        <v>2</v>
      </c>
      <c r="AD317" s="512"/>
      <c r="AE317" s="512"/>
      <c r="AF317" s="512"/>
      <c r="AG317" s="512">
        <v>1</v>
      </c>
      <c r="AH317" s="512"/>
      <c r="AI317" s="512"/>
      <c r="AJ317" s="512"/>
      <c r="AK317" s="173">
        <f t="shared" si="59"/>
        <v>5</v>
      </c>
      <c r="AL317" s="94"/>
      <c r="AM317" s="94"/>
      <c r="AN317" s="94"/>
      <c r="AO317" s="94"/>
      <c r="AP317" s="94"/>
      <c r="AQ317" s="94"/>
      <c r="AR317" s="94"/>
      <c r="AS317" s="173">
        <f t="shared" si="60"/>
        <v>0</v>
      </c>
      <c r="AT317" s="94"/>
      <c r="AU317" s="94"/>
      <c r="AV317" s="94"/>
      <c r="AW317" s="94"/>
      <c r="AX317" s="94"/>
      <c r="AY317" s="94"/>
      <c r="AZ317" s="94"/>
      <c r="BA317" s="61">
        <f t="shared" si="61"/>
        <v>0</v>
      </c>
      <c r="BB317" s="94"/>
      <c r="BC317" s="94"/>
      <c r="BD317" s="94"/>
      <c r="BE317" s="94"/>
      <c r="BF317" s="94"/>
      <c r="BG317" s="94"/>
      <c r="BH317" s="94"/>
      <c r="BI317" s="61">
        <f t="shared" si="62"/>
        <v>0</v>
      </c>
      <c r="BJ317" s="62">
        <f t="shared" si="63"/>
        <v>13</v>
      </c>
      <c r="BK317" s="9"/>
      <c r="BL317" s="9"/>
      <c r="BM317" s="9"/>
      <c r="BN317" s="9"/>
      <c r="BO317" s="9"/>
      <c r="BP317" s="9"/>
      <c r="BQ317" s="9"/>
      <c r="BR317" s="9"/>
    </row>
    <row r="318" spans="1:70" ht="16" thickBot="1">
      <c r="A318" s="57">
        <v>4</v>
      </c>
      <c r="B318" s="490" t="s">
        <v>776</v>
      </c>
      <c r="C318" s="485" t="s">
        <v>381</v>
      </c>
      <c r="D318" s="484">
        <v>40</v>
      </c>
      <c r="E318" s="483" t="s">
        <v>370</v>
      </c>
      <c r="F318" s="97"/>
      <c r="G318" s="97"/>
      <c r="H318" s="97"/>
      <c r="I318" s="97"/>
      <c r="J318" s="97"/>
      <c r="K318" s="97"/>
      <c r="L318" s="97"/>
      <c r="M318" s="173">
        <f t="shared" si="56"/>
        <v>0</v>
      </c>
      <c r="N318" s="484">
        <v>5</v>
      </c>
      <c r="O318" s="484"/>
      <c r="P318" s="484"/>
      <c r="Q318" s="484"/>
      <c r="R318" s="484"/>
      <c r="S318" s="484"/>
      <c r="T318" s="484"/>
      <c r="U318" s="173">
        <f t="shared" si="57"/>
        <v>10</v>
      </c>
      <c r="V318" s="512">
        <v>3</v>
      </c>
      <c r="W318" s="512"/>
      <c r="X318" s="512">
        <v>1</v>
      </c>
      <c r="Y318" s="512"/>
      <c r="Z318" s="512"/>
      <c r="AA318" s="512"/>
      <c r="AB318" s="512"/>
      <c r="AC318" s="173">
        <f t="shared" si="58"/>
        <v>9</v>
      </c>
      <c r="AD318" s="512"/>
      <c r="AE318" s="512"/>
      <c r="AF318" s="512"/>
      <c r="AG318" s="512"/>
      <c r="AH318" s="512"/>
      <c r="AI318" s="512"/>
      <c r="AJ318" s="512"/>
      <c r="AK318" s="173">
        <f t="shared" si="59"/>
        <v>0</v>
      </c>
      <c r="AL318" s="97"/>
      <c r="AM318" s="97"/>
      <c r="AN318" s="97"/>
      <c r="AO318" s="97"/>
      <c r="AP318" s="97"/>
      <c r="AQ318" s="97"/>
      <c r="AR318" s="97"/>
      <c r="AS318" s="173">
        <f t="shared" si="60"/>
        <v>0</v>
      </c>
      <c r="AT318" s="97"/>
      <c r="AU318" s="97"/>
      <c r="AV318" s="97"/>
      <c r="AW318" s="97"/>
      <c r="AX318" s="97"/>
      <c r="AY318" s="97"/>
      <c r="AZ318" s="97"/>
      <c r="BA318" s="61">
        <f t="shared" si="61"/>
        <v>0</v>
      </c>
      <c r="BB318" s="97"/>
      <c r="BC318" s="97"/>
      <c r="BD318" s="97"/>
      <c r="BE318" s="97"/>
      <c r="BF318" s="97"/>
      <c r="BG318" s="97"/>
      <c r="BH318" s="97"/>
      <c r="BI318" s="61">
        <f t="shared" si="62"/>
        <v>0</v>
      </c>
      <c r="BJ318" s="62">
        <f t="shared" si="63"/>
        <v>19</v>
      </c>
      <c r="BK318" s="9"/>
      <c r="BL318" s="9"/>
      <c r="BM318" s="9"/>
      <c r="BN318" s="9"/>
      <c r="BO318" s="9"/>
      <c r="BP318" s="9"/>
      <c r="BQ318" s="9"/>
      <c r="BR318" s="9"/>
    </row>
    <row r="319" spans="1:70" ht="16" thickBot="1">
      <c r="A319" s="57">
        <v>4</v>
      </c>
      <c r="B319" s="490" t="s">
        <v>777</v>
      </c>
      <c r="C319" s="485" t="s">
        <v>778</v>
      </c>
      <c r="D319" s="484">
        <v>33</v>
      </c>
      <c r="E319" s="483" t="s">
        <v>370</v>
      </c>
      <c r="F319" s="97"/>
      <c r="G319" s="97"/>
      <c r="H319" s="97"/>
      <c r="I319" s="97"/>
      <c r="J319" s="97"/>
      <c r="K319" s="97"/>
      <c r="L319" s="97"/>
      <c r="M319" s="173">
        <f t="shared" si="56"/>
        <v>0</v>
      </c>
      <c r="N319" s="484">
        <v>1</v>
      </c>
      <c r="O319" s="484"/>
      <c r="P319" s="484"/>
      <c r="Q319" s="484"/>
      <c r="R319" s="484"/>
      <c r="S319" s="484"/>
      <c r="T319" s="484"/>
      <c r="U319" s="173">
        <f t="shared" si="57"/>
        <v>2</v>
      </c>
      <c r="V319" s="512"/>
      <c r="W319" s="512"/>
      <c r="X319" s="512"/>
      <c r="Y319" s="512"/>
      <c r="Z319" s="512"/>
      <c r="AA319" s="512"/>
      <c r="AB319" s="512"/>
      <c r="AC319" s="173">
        <f t="shared" si="58"/>
        <v>0</v>
      </c>
      <c r="AD319" s="512">
        <v>1</v>
      </c>
      <c r="AE319" s="512"/>
      <c r="AF319" s="512"/>
      <c r="AG319" s="512"/>
      <c r="AH319" s="512"/>
      <c r="AI319" s="512"/>
      <c r="AJ319" s="512"/>
      <c r="AK319" s="173">
        <f t="shared" si="59"/>
        <v>2</v>
      </c>
      <c r="AL319" s="97"/>
      <c r="AM319" s="97"/>
      <c r="AN319" s="97"/>
      <c r="AO319" s="97"/>
      <c r="AP319" s="97"/>
      <c r="AQ319" s="97"/>
      <c r="AR319" s="97"/>
      <c r="AS319" s="173">
        <f t="shared" si="60"/>
        <v>0</v>
      </c>
      <c r="AT319" s="97"/>
      <c r="AU319" s="97"/>
      <c r="AV319" s="97"/>
      <c r="AW319" s="97"/>
      <c r="AX319" s="97"/>
      <c r="AY319" s="97"/>
      <c r="AZ319" s="97"/>
      <c r="BA319" s="61">
        <f t="shared" si="61"/>
        <v>0</v>
      </c>
      <c r="BB319" s="97"/>
      <c r="BC319" s="97"/>
      <c r="BD319" s="97"/>
      <c r="BE319" s="97"/>
      <c r="BF319" s="97"/>
      <c r="BG319" s="97"/>
      <c r="BH319" s="97"/>
      <c r="BI319" s="61">
        <f t="shared" si="62"/>
        <v>0</v>
      </c>
      <c r="BJ319" s="62">
        <f t="shared" si="63"/>
        <v>4</v>
      </c>
      <c r="BK319" s="9"/>
      <c r="BL319" s="9"/>
      <c r="BM319" s="9"/>
      <c r="BN319" s="9"/>
      <c r="BO319" s="9"/>
      <c r="BP319" s="9"/>
      <c r="BQ319" s="9"/>
      <c r="BR319" s="9"/>
    </row>
    <row r="320" spans="1:70" ht="16" thickBot="1">
      <c r="A320" s="57">
        <v>4</v>
      </c>
      <c r="B320" s="490" t="s">
        <v>779</v>
      </c>
      <c r="C320" s="485" t="s">
        <v>780</v>
      </c>
      <c r="D320" s="484">
        <v>22</v>
      </c>
      <c r="E320" s="483" t="s">
        <v>370</v>
      </c>
      <c r="F320" s="97"/>
      <c r="G320" s="97"/>
      <c r="H320" s="97"/>
      <c r="I320" s="97"/>
      <c r="J320" s="97"/>
      <c r="K320" s="97"/>
      <c r="L320" s="97"/>
      <c r="M320" s="173">
        <f t="shared" si="56"/>
        <v>0</v>
      </c>
      <c r="N320" s="484">
        <v>1</v>
      </c>
      <c r="O320" s="484"/>
      <c r="P320" s="484"/>
      <c r="Q320" s="484"/>
      <c r="R320" s="484"/>
      <c r="S320" s="484"/>
      <c r="T320" s="484"/>
      <c r="U320" s="173">
        <f t="shared" si="57"/>
        <v>2</v>
      </c>
      <c r="V320" s="512"/>
      <c r="W320" s="512"/>
      <c r="X320" s="512"/>
      <c r="Y320" s="512"/>
      <c r="Z320" s="512"/>
      <c r="AA320" s="512"/>
      <c r="AB320" s="512"/>
      <c r="AC320" s="173">
        <f t="shared" si="58"/>
        <v>0</v>
      </c>
      <c r="AD320" s="512"/>
      <c r="AE320" s="512"/>
      <c r="AF320" s="512"/>
      <c r="AG320" s="512"/>
      <c r="AH320" s="512"/>
      <c r="AI320" s="512"/>
      <c r="AJ320" s="512"/>
      <c r="AK320" s="173">
        <f t="shared" si="59"/>
        <v>0</v>
      </c>
      <c r="AL320" s="97"/>
      <c r="AM320" s="97"/>
      <c r="AN320" s="97"/>
      <c r="AO320" s="97"/>
      <c r="AP320" s="97"/>
      <c r="AQ320" s="97"/>
      <c r="AR320" s="97"/>
      <c r="AS320" s="173">
        <f t="shared" si="60"/>
        <v>0</v>
      </c>
      <c r="AT320" s="97"/>
      <c r="AU320" s="97"/>
      <c r="AV320" s="97"/>
      <c r="AW320" s="97"/>
      <c r="AX320" s="97"/>
      <c r="AY320" s="97"/>
      <c r="AZ320" s="97"/>
      <c r="BA320" s="61">
        <f t="shared" si="61"/>
        <v>0</v>
      </c>
      <c r="BB320" s="97"/>
      <c r="BC320" s="97"/>
      <c r="BD320" s="97"/>
      <c r="BE320" s="97"/>
      <c r="BF320" s="97"/>
      <c r="BG320" s="97"/>
      <c r="BH320" s="97"/>
      <c r="BI320" s="61">
        <f t="shared" si="62"/>
        <v>0</v>
      </c>
      <c r="BJ320" s="62">
        <f t="shared" si="63"/>
        <v>2</v>
      </c>
      <c r="BK320" s="9"/>
      <c r="BL320" s="9"/>
      <c r="BM320" s="9"/>
      <c r="BN320" s="9"/>
      <c r="BO320" s="9"/>
      <c r="BP320" s="9"/>
      <c r="BQ320" s="9"/>
      <c r="BR320" s="9"/>
    </row>
    <row r="321" spans="1:70" ht="16" thickBot="1">
      <c r="A321" s="57">
        <v>4</v>
      </c>
      <c r="B321" s="505" t="s">
        <v>794</v>
      </c>
      <c r="C321" s="504" t="s">
        <v>270</v>
      </c>
      <c r="D321" s="512">
        <v>10</v>
      </c>
      <c r="E321" s="511" t="s">
        <v>370</v>
      </c>
      <c r="F321" s="97"/>
      <c r="G321" s="97"/>
      <c r="H321" s="97"/>
      <c r="I321" s="97"/>
      <c r="J321" s="97"/>
      <c r="K321" s="97"/>
      <c r="L321" s="97"/>
      <c r="M321" s="173">
        <f t="shared" si="56"/>
        <v>0</v>
      </c>
      <c r="N321" s="97"/>
      <c r="O321" s="97"/>
      <c r="P321" s="97"/>
      <c r="Q321" s="97"/>
      <c r="R321" s="97"/>
      <c r="S321" s="97"/>
      <c r="T321" s="97"/>
      <c r="U321" s="173">
        <f t="shared" si="57"/>
        <v>0</v>
      </c>
      <c r="V321" s="512">
        <v>2</v>
      </c>
      <c r="W321" s="512"/>
      <c r="X321" s="512"/>
      <c r="Y321" s="512"/>
      <c r="Z321" s="512"/>
      <c r="AA321" s="512"/>
      <c r="AB321" s="512"/>
      <c r="AC321" s="173">
        <f t="shared" si="58"/>
        <v>4</v>
      </c>
      <c r="AD321" s="512">
        <v>1</v>
      </c>
      <c r="AE321" s="512"/>
      <c r="AF321" s="512"/>
      <c r="AG321" s="512"/>
      <c r="AH321" s="512"/>
      <c r="AI321" s="512"/>
      <c r="AJ321" s="512"/>
      <c r="AK321" s="173">
        <f t="shared" si="59"/>
        <v>2</v>
      </c>
      <c r="AL321" s="97"/>
      <c r="AM321" s="97"/>
      <c r="AN321" s="97"/>
      <c r="AO321" s="97"/>
      <c r="AP321" s="97"/>
      <c r="AQ321" s="97"/>
      <c r="AR321" s="97"/>
      <c r="AS321" s="173">
        <f t="shared" si="60"/>
        <v>0</v>
      </c>
      <c r="AT321" s="97"/>
      <c r="AU321" s="97"/>
      <c r="AV321" s="97"/>
      <c r="AW321" s="97"/>
      <c r="AX321" s="97"/>
      <c r="AY321" s="97"/>
      <c r="AZ321" s="97"/>
      <c r="BA321" s="61">
        <f t="shared" si="61"/>
        <v>0</v>
      </c>
      <c r="BB321" s="97"/>
      <c r="BC321" s="97"/>
      <c r="BD321" s="97"/>
      <c r="BE321" s="97"/>
      <c r="BF321" s="97"/>
      <c r="BG321" s="97"/>
      <c r="BH321" s="97"/>
      <c r="BI321" s="61">
        <f t="shared" si="62"/>
        <v>0</v>
      </c>
      <c r="BJ321" s="62">
        <f t="shared" si="63"/>
        <v>6</v>
      </c>
      <c r="BK321" s="9"/>
      <c r="BL321" s="9"/>
      <c r="BM321" s="9"/>
      <c r="BN321" s="9"/>
      <c r="BO321" s="9"/>
      <c r="BP321" s="9"/>
      <c r="BQ321" s="9"/>
      <c r="BR321" s="9"/>
    </row>
    <row r="322" spans="1:70" ht="16" thickBot="1">
      <c r="A322" s="57">
        <v>4</v>
      </c>
      <c r="B322" s="505" t="s">
        <v>795</v>
      </c>
      <c r="C322" s="504" t="s">
        <v>435</v>
      </c>
      <c r="D322" s="512">
        <v>11</v>
      </c>
      <c r="E322" s="511" t="s">
        <v>370</v>
      </c>
      <c r="F322" s="97"/>
      <c r="G322" s="97"/>
      <c r="H322" s="97"/>
      <c r="I322" s="97"/>
      <c r="J322" s="97"/>
      <c r="K322" s="97"/>
      <c r="L322" s="97"/>
      <c r="M322" s="173">
        <f t="shared" si="56"/>
        <v>0</v>
      </c>
      <c r="N322" s="97"/>
      <c r="O322" s="97"/>
      <c r="P322" s="97"/>
      <c r="Q322" s="97"/>
      <c r="R322" s="97"/>
      <c r="S322" s="97"/>
      <c r="T322" s="97"/>
      <c r="U322" s="173">
        <f t="shared" si="57"/>
        <v>0</v>
      </c>
      <c r="V322" s="512">
        <v>3</v>
      </c>
      <c r="W322" s="512"/>
      <c r="X322" s="512"/>
      <c r="Y322" s="512"/>
      <c r="Z322" s="512"/>
      <c r="AA322" s="512"/>
      <c r="AB322" s="512"/>
      <c r="AC322" s="173">
        <f t="shared" si="58"/>
        <v>6</v>
      </c>
      <c r="AD322" s="512"/>
      <c r="AE322" s="512"/>
      <c r="AF322" s="512"/>
      <c r="AG322" s="512"/>
      <c r="AH322" s="512"/>
      <c r="AI322" s="512"/>
      <c r="AJ322" s="512"/>
      <c r="AK322" s="173">
        <f t="shared" si="59"/>
        <v>0</v>
      </c>
      <c r="AL322" s="97"/>
      <c r="AM322" s="97"/>
      <c r="AN322" s="97"/>
      <c r="AO322" s="97"/>
      <c r="AP322" s="97"/>
      <c r="AQ322" s="97"/>
      <c r="AR322" s="97"/>
      <c r="AS322" s="173">
        <f t="shared" si="60"/>
        <v>0</v>
      </c>
      <c r="AT322" s="97"/>
      <c r="AU322" s="97"/>
      <c r="AV322" s="97"/>
      <c r="AW322" s="97"/>
      <c r="AX322" s="97"/>
      <c r="AY322" s="97"/>
      <c r="AZ322" s="97"/>
      <c r="BA322" s="61">
        <f t="shared" si="61"/>
        <v>0</v>
      </c>
      <c r="BB322" s="97"/>
      <c r="BC322" s="97"/>
      <c r="BD322" s="97"/>
      <c r="BE322" s="97"/>
      <c r="BF322" s="97"/>
      <c r="BG322" s="97"/>
      <c r="BH322" s="97"/>
      <c r="BI322" s="61">
        <f t="shared" si="62"/>
        <v>0</v>
      </c>
      <c r="BJ322" s="62">
        <f t="shared" si="63"/>
        <v>6</v>
      </c>
      <c r="BK322" s="9"/>
      <c r="BL322" s="9"/>
      <c r="BM322" s="9"/>
      <c r="BN322" s="9"/>
      <c r="BO322" s="9"/>
      <c r="BP322" s="9"/>
      <c r="BQ322" s="9"/>
      <c r="BR322" s="9"/>
    </row>
    <row r="323" spans="1:70" ht="16" thickBot="1">
      <c r="A323" s="57">
        <v>4</v>
      </c>
      <c r="B323" s="505" t="s">
        <v>781</v>
      </c>
      <c r="C323" s="504" t="s">
        <v>276</v>
      </c>
      <c r="D323" s="512">
        <v>3</v>
      </c>
      <c r="E323" s="511" t="s">
        <v>370</v>
      </c>
      <c r="F323" s="97"/>
      <c r="G323" s="97"/>
      <c r="H323" s="97"/>
      <c r="I323" s="97"/>
      <c r="J323" s="97"/>
      <c r="K323" s="97"/>
      <c r="L323" s="97"/>
      <c r="M323" s="173">
        <f t="shared" si="56"/>
        <v>0</v>
      </c>
      <c r="N323" s="97"/>
      <c r="O323" s="97"/>
      <c r="P323" s="97"/>
      <c r="Q323" s="97"/>
      <c r="R323" s="97"/>
      <c r="S323" s="97"/>
      <c r="T323" s="97"/>
      <c r="U323" s="173">
        <f t="shared" si="57"/>
        <v>0</v>
      </c>
      <c r="V323" s="512">
        <v>1</v>
      </c>
      <c r="W323" s="512"/>
      <c r="X323" s="512"/>
      <c r="Y323" s="512"/>
      <c r="Z323" s="512"/>
      <c r="AA323" s="512"/>
      <c r="AB323" s="512"/>
      <c r="AC323" s="173">
        <f t="shared" si="58"/>
        <v>2</v>
      </c>
      <c r="AD323" s="512"/>
      <c r="AE323" s="512"/>
      <c r="AF323" s="512"/>
      <c r="AG323" s="512"/>
      <c r="AH323" s="512"/>
      <c r="AI323" s="512"/>
      <c r="AJ323" s="512"/>
      <c r="AK323" s="173">
        <f t="shared" si="59"/>
        <v>0</v>
      </c>
      <c r="AL323" s="97"/>
      <c r="AM323" s="97"/>
      <c r="AN323" s="97"/>
      <c r="AO323" s="97"/>
      <c r="AP323" s="97"/>
      <c r="AQ323" s="97"/>
      <c r="AR323" s="97"/>
      <c r="AS323" s="173">
        <f t="shared" si="60"/>
        <v>0</v>
      </c>
      <c r="AT323" s="97"/>
      <c r="AU323" s="97"/>
      <c r="AV323" s="97"/>
      <c r="AW323" s="97"/>
      <c r="AX323" s="97"/>
      <c r="AY323" s="97"/>
      <c r="AZ323" s="97"/>
      <c r="BA323" s="61">
        <f t="shared" si="61"/>
        <v>0</v>
      </c>
      <c r="BB323" s="97"/>
      <c r="BC323" s="97"/>
      <c r="BD323" s="97"/>
      <c r="BE323" s="97"/>
      <c r="BF323" s="97"/>
      <c r="BG323" s="97"/>
      <c r="BH323" s="97"/>
      <c r="BI323" s="61">
        <f t="shared" si="62"/>
        <v>0</v>
      </c>
      <c r="BJ323" s="62">
        <f t="shared" si="63"/>
        <v>2</v>
      </c>
      <c r="BK323" s="9"/>
      <c r="BL323" s="9"/>
      <c r="BM323" s="9"/>
      <c r="BN323" s="9"/>
      <c r="BO323" s="9"/>
      <c r="BP323" s="9"/>
      <c r="BQ323" s="9"/>
      <c r="BR323" s="9"/>
    </row>
    <row r="324" spans="1:70" ht="16" thickBot="1">
      <c r="A324" s="57">
        <v>4</v>
      </c>
      <c r="B324" s="506" t="s">
        <v>837</v>
      </c>
      <c r="C324" s="504" t="s">
        <v>235</v>
      </c>
      <c r="D324" s="512">
        <v>21</v>
      </c>
      <c r="E324" s="511" t="s">
        <v>370</v>
      </c>
      <c r="F324" s="97"/>
      <c r="G324" s="97"/>
      <c r="H324" s="97"/>
      <c r="I324" s="97"/>
      <c r="J324" s="97"/>
      <c r="K324" s="97"/>
      <c r="L324" s="97"/>
      <c r="M324" s="173">
        <f t="shared" si="56"/>
        <v>0</v>
      </c>
      <c r="N324" s="97"/>
      <c r="O324" s="97"/>
      <c r="P324" s="97"/>
      <c r="Q324" s="97"/>
      <c r="R324" s="97"/>
      <c r="S324" s="97"/>
      <c r="T324" s="97"/>
      <c r="U324" s="173">
        <f t="shared" si="57"/>
        <v>0</v>
      </c>
      <c r="V324" s="97"/>
      <c r="W324" s="97"/>
      <c r="X324" s="97"/>
      <c r="Y324" s="97"/>
      <c r="Z324" s="97"/>
      <c r="AA324" s="97"/>
      <c r="AB324" s="97"/>
      <c r="AC324" s="173">
        <f t="shared" si="58"/>
        <v>0</v>
      </c>
      <c r="AD324" s="512">
        <v>3</v>
      </c>
      <c r="AE324" s="512"/>
      <c r="AF324" s="512"/>
      <c r="AG324" s="512"/>
      <c r="AH324" s="512"/>
      <c r="AI324" s="512"/>
      <c r="AJ324" s="512"/>
      <c r="AK324" s="173">
        <f t="shared" si="59"/>
        <v>6</v>
      </c>
      <c r="AL324" s="97"/>
      <c r="AM324" s="97"/>
      <c r="AN324" s="97"/>
      <c r="AO324" s="97"/>
      <c r="AP324" s="97"/>
      <c r="AQ324" s="97"/>
      <c r="AR324" s="97"/>
      <c r="AS324" s="173">
        <f t="shared" si="60"/>
        <v>0</v>
      </c>
      <c r="AT324" s="97"/>
      <c r="AU324" s="97"/>
      <c r="AV324" s="97"/>
      <c r="AW324" s="97"/>
      <c r="AX324" s="97"/>
      <c r="AY324" s="97"/>
      <c r="AZ324" s="97"/>
      <c r="BA324" s="61">
        <f t="shared" si="61"/>
        <v>0</v>
      </c>
      <c r="BB324" s="97"/>
      <c r="BC324" s="97"/>
      <c r="BD324" s="97"/>
      <c r="BE324" s="97"/>
      <c r="BF324" s="97"/>
      <c r="BG324" s="97"/>
      <c r="BH324" s="97"/>
      <c r="BI324" s="61">
        <f t="shared" si="62"/>
        <v>0</v>
      </c>
      <c r="BJ324" s="62">
        <f t="shared" si="63"/>
        <v>6</v>
      </c>
      <c r="BK324" s="9"/>
      <c r="BL324" s="9"/>
      <c r="BM324" s="9"/>
      <c r="BN324" s="9"/>
      <c r="BO324" s="9"/>
      <c r="BP324" s="9"/>
      <c r="BQ324" s="9"/>
      <c r="BR324" s="9"/>
    </row>
    <row r="325" spans="1:70" ht="16" thickBot="1">
      <c r="A325" s="57">
        <v>4</v>
      </c>
      <c r="B325" s="506" t="s">
        <v>395</v>
      </c>
      <c r="C325" s="504" t="s">
        <v>396</v>
      </c>
      <c r="D325" s="512">
        <v>27</v>
      </c>
      <c r="E325" s="511" t="s">
        <v>370</v>
      </c>
      <c r="F325" s="97"/>
      <c r="G325" s="97"/>
      <c r="H325" s="97"/>
      <c r="I325" s="97"/>
      <c r="J325" s="97"/>
      <c r="K325" s="97"/>
      <c r="L325" s="97"/>
      <c r="M325" s="173">
        <f t="shared" si="56"/>
        <v>0</v>
      </c>
      <c r="N325" s="97"/>
      <c r="O325" s="97"/>
      <c r="P325" s="97"/>
      <c r="Q325" s="97"/>
      <c r="R325" s="97"/>
      <c r="S325" s="97"/>
      <c r="T325" s="97"/>
      <c r="U325" s="173">
        <f t="shared" si="57"/>
        <v>0</v>
      </c>
      <c r="V325" s="97"/>
      <c r="W325" s="97"/>
      <c r="X325" s="97"/>
      <c r="Y325" s="97"/>
      <c r="Z325" s="97"/>
      <c r="AA325" s="97"/>
      <c r="AB325" s="97"/>
      <c r="AC325" s="173">
        <f t="shared" si="58"/>
        <v>0</v>
      </c>
      <c r="AD325" s="512">
        <v>1</v>
      </c>
      <c r="AE325" s="512"/>
      <c r="AF325" s="512"/>
      <c r="AG325" s="512"/>
      <c r="AH325" s="512"/>
      <c r="AI325" s="512"/>
      <c r="AJ325" s="512"/>
      <c r="AK325" s="173">
        <f t="shared" si="59"/>
        <v>2</v>
      </c>
      <c r="AL325" s="97"/>
      <c r="AM325" s="97"/>
      <c r="AN325" s="97"/>
      <c r="AO325" s="97"/>
      <c r="AP325" s="97"/>
      <c r="AQ325" s="97"/>
      <c r="AR325" s="97"/>
      <c r="AS325" s="173">
        <f t="shared" si="60"/>
        <v>0</v>
      </c>
      <c r="AT325" s="97"/>
      <c r="AU325" s="97"/>
      <c r="AV325" s="97"/>
      <c r="AW325" s="97"/>
      <c r="AX325" s="97"/>
      <c r="AY325" s="97"/>
      <c r="AZ325" s="97"/>
      <c r="BA325" s="61">
        <f t="shared" si="61"/>
        <v>0</v>
      </c>
      <c r="BB325" s="97"/>
      <c r="BC325" s="97"/>
      <c r="BD325" s="97"/>
      <c r="BE325" s="97"/>
      <c r="BF325" s="97"/>
      <c r="BG325" s="97"/>
      <c r="BH325" s="97"/>
      <c r="BI325" s="61">
        <f t="shared" si="62"/>
        <v>0</v>
      </c>
      <c r="BJ325" s="62">
        <f t="shared" si="63"/>
        <v>2</v>
      </c>
      <c r="BK325" s="9"/>
      <c r="BL325" s="9"/>
      <c r="BM325" s="9"/>
      <c r="BN325" s="9"/>
      <c r="BO325" s="9"/>
      <c r="BP325" s="9"/>
      <c r="BQ325" s="9"/>
      <c r="BR325" s="9"/>
    </row>
    <row r="326" spans="1:70" ht="16" thickBot="1">
      <c r="A326" s="57">
        <v>4</v>
      </c>
      <c r="B326" s="506" t="s">
        <v>838</v>
      </c>
      <c r="C326" s="489" t="s">
        <v>839</v>
      </c>
      <c r="D326" s="512">
        <v>5</v>
      </c>
      <c r="E326" s="511" t="s">
        <v>370</v>
      </c>
      <c r="F326" s="97"/>
      <c r="G326" s="97"/>
      <c r="H326" s="97"/>
      <c r="I326" s="97"/>
      <c r="J326" s="97"/>
      <c r="K326" s="97"/>
      <c r="L326" s="97"/>
      <c r="M326" s="173">
        <f t="shared" si="56"/>
        <v>0</v>
      </c>
      <c r="N326" s="97"/>
      <c r="O326" s="97"/>
      <c r="P326" s="97"/>
      <c r="Q326" s="97"/>
      <c r="R326" s="97"/>
      <c r="S326" s="97"/>
      <c r="T326" s="97"/>
      <c r="U326" s="173">
        <f t="shared" si="57"/>
        <v>0</v>
      </c>
      <c r="V326" s="97"/>
      <c r="W326" s="97"/>
      <c r="X326" s="97"/>
      <c r="Y326" s="97"/>
      <c r="Z326" s="97"/>
      <c r="AA326" s="97"/>
      <c r="AB326" s="97"/>
      <c r="AC326" s="173">
        <f t="shared" si="58"/>
        <v>0</v>
      </c>
      <c r="AD326" s="512">
        <v>1</v>
      </c>
      <c r="AE326" s="512"/>
      <c r="AF326" s="512"/>
      <c r="AG326" s="512"/>
      <c r="AH326" s="512"/>
      <c r="AI326" s="512"/>
      <c r="AJ326" s="512"/>
      <c r="AK326" s="173">
        <f t="shared" si="59"/>
        <v>2</v>
      </c>
      <c r="AL326" s="97"/>
      <c r="AM326" s="97"/>
      <c r="AN326" s="97"/>
      <c r="AO326" s="97"/>
      <c r="AP326" s="97"/>
      <c r="AQ326" s="97"/>
      <c r="AR326" s="97"/>
      <c r="AS326" s="173">
        <f t="shared" si="60"/>
        <v>0</v>
      </c>
      <c r="AT326" s="97"/>
      <c r="AU326" s="97"/>
      <c r="AV326" s="97"/>
      <c r="AW326" s="97"/>
      <c r="AX326" s="97"/>
      <c r="AY326" s="97"/>
      <c r="AZ326" s="97"/>
      <c r="BA326" s="61">
        <f t="shared" si="61"/>
        <v>0</v>
      </c>
      <c r="BB326" s="97"/>
      <c r="BC326" s="97"/>
      <c r="BD326" s="97"/>
      <c r="BE326" s="97"/>
      <c r="BF326" s="97"/>
      <c r="BG326" s="97"/>
      <c r="BH326" s="97"/>
      <c r="BI326" s="61">
        <f t="shared" si="62"/>
        <v>0</v>
      </c>
      <c r="BJ326" s="62">
        <f t="shared" si="63"/>
        <v>2</v>
      </c>
      <c r="BK326" s="9"/>
      <c r="BL326" s="9"/>
      <c r="BM326" s="9"/>
      <c r="BN326" s="9"/>
      <c r="BO326" s="9"/>
      <c r="BP326" s="9"/>
      <c r="BQ326" s="9"/>
      <c r="BR326" s="9"/>
    </row>
    <row r="327" spans="1:70" ht="16" thickBot="1">
      <c r="A327" s="57">
        <v>4</v>
      </c>
      <c r="B327" s="116"/>
      <c r="C327" s="96"/>
      <c r="D327" s="97"/>
      <c r="E327" s="94" t="s">
        <v>119</v>
      </c>
      <c r="F327" s="97"/>
      <c r="G327" s="97"/>
      <c r="H327" s="97"/>
      <c r="I327" s="97"/>
      <c r="J327" s="97"/>
      <c r="K327" s="97"/>
      <c r="L327" s="97"/>
      <c r="M327" s="173">
        <f t="shared" si="56"/>
        <v>0</v>
      </c>
      <c r="N327" s="97"/>
      <c r="O327" s="97"/>
      <c r="P327" s="97"/>
      <c r="Q327" s="97"/>
      <c r="R327" s="97"/>
      <c r="S327" s="97"/>
      <c r="T327" s="97"/>
      <c r="U327" s="173">
        <f t="shared" si="57"/>
        <v>0</v>
      </c>
      <c r="V327" s="97"/>
      <c r="W327" s="97"/>
      <c r="X327" s="97"/>
      <c r="Y327" s="97"/>
      <c r="Z327" s="97"/>
      <c r="AA327" s="97"/>
      <c r="AB327" s="97"/>
      <c r="AC327" s="173">
        <f t="shared" si="58"/>
        <v>0</v>
      </c>
      <c r="AD327" s="97"/>
      <c r="AE327" s="97"/>
      <c r="AF327" s="97"/>
      <c r="AG327" s="97"/>
      <c r="AH327" s="97"/>
      <c r="AI327" s="97"/>
      <c r="AJ327" s="97"/>
      <c r="AK327" s="173">
        <f t="shared" si="59"/>
        <v>0</v>
      </c>
      <c r="AL327" s="97"/>
      <c r="AM327" s="97"/>
      <c r="AN327" s="97"/>
      <c r="AO327" s="97"/>
      <c r="AP327" s="97"/>
      <c r="AQ327" s="97"/>
      <c r="AR327" s="97"/>
      <c r="AS327" s="173">
        <f t="shared" si="60"/>
        <v>0</v>
      </c>
      <c r="AT327" s="97"/>
      <c r="AU327" s="97"/>
      <c r="AV327" s="97"/>
      <c r="AW327" s="97"/>
      <c r="AX327" s="97"/>
      <c r="AY327" s="97"/>
      <c r="AZ327" s="97"/>
      <c r="BA327" s="61">
        <f t="shared" si="61"/>
        <v>0</v>
      </c>
      <c r="BB327" s="97"/>
      <c r="BC327" s="97"/>
      <c r="BD327" s="97"/>
      <c r="BE327" s="97"/>
      <c r="BF327" s="97"/>
      <c r="BG327" s="97"/>
      <c r="BH327" s="97"/>
      <c r="BI327" s="61">
        <f t="shared" si="62"/>
        <v>0</v>
      </c>
      <c r="BJ327" s="62">
        <f t="shared" si="63"/>
        <v>0</v>
      </c>
      <c r="BK327" s="9"/>
      <c r="BL327" s="9"/>
      <c r="BM327" s="9"/>
      <c r="BN327" s="9"/>
      <c r="BO327" s="9"/>
      <c r="BP327" s="9"/>
      <c r="BQ327" s="9"/>
      <c r="BR327" s="9"/>
    </row>
    <row r="328" spans="1:70" ht="16" thickBot="1">
      <c r="A328" s="57">
        <v>4</v>
      </c>
      <c r="B328" s="116"/>
      <c r="C328" s="96"/>
      <c r="D328" s="97"/>
      <c r="E328" s="94" t="s">
        <v>119</v>
      </c>
      <c r="F328" s="97"/>
      <c r="G328" s="97"/>
      <c r="H328" s="97"/>
      <c r="I328" s="97"/>
      <c r="J328" s="97"/>
      <c r="K328" s="97"/>
      <c r="L328" s="97"/>
      <c r="M328" s="173">
        <f t="shared" si="56"/>
        <v>0</v>
      </c>
      <c r="N328" s="97"/>
      <c r="O328" s="97"/>
      <c r="P328" s="97"/>
      <c r="Q328" s="97"/>
      <c r="R328" s="97"/>
      <c r="S328" s="97"/>
      <c r="T328" s="97"/>
      <c r="U328" s="173">
        <f t="shared" si="57"/>
        <v>0</v>
      </c>
      <c r="V328" s="97"/>
      <c r="W328" s="97"/>
      <c r="X328" s="97"/>
      <c r="Y328" s="97"/>
      <c r="Z328" s="97"/>
      <c r="AA328" s="97"/>
      <c r="AB328" s="97"/>
      <c r="AC328" s="173">
        <f t="shared" si="58"/>
        <v>0</v>
      </c>
      <c r="AD328" s="97"/>
      <c r="AE328" s="97"/>
      <c r="AF328" s="97"/>
      <c r="AG328" s="97"/>
      <c r="AH328" s="97"/>
      <c r="AI328" s="97"/>
      <c r="AJ328" s="97"/>
      <c r="AK328" s="173">
        <f t="shared" si="59"/>
        <v>0</v>
      </c>
      <c r="AL328" s="97"/>
      <c r="AM328" s="97"/>
      <c r="AN328" s="97"/>
      <c r="AO328" s="97"/>
      <c r="AP328" s="97"/>
      <c r="AQ328" s="97"/>
      <c r="AR328" s="97"/>
      <c r="AS328" s="173">
        <f t="shared" si="60"/>
        <v>0</v>
      </c>
      <c r="AT328" s="97"/>
      <c r="AU328" s="97"/>
      <c r="AV328" s="97"/>
      <c r="AW328" s="97"/>
      <c r="AX328" s="97"/>
      <c r="AY328" s="97"/>
      <c r="AZ328" s="97"/>
      <c r="BA328" s="61">
        <f t="shared" si="61"/>
        <v>0</v>
      </c>
      <c r="BB328" s="97"/>
      <c r="BC328" s="97"/>
      <c r="BD328" s="97"/>
      <c r="BE328" s="97"/>
      <c r="BF328" s="97"/>
      <c r="BG328" s="97"/>
      <c r="BH328" s="97"/>
      <c r="BI328" s="61">
        <f t="shared" si="62"/>
        <v>0</v>
      </c>
      <c r="BJ328" s="62">
        <f t="shared" si="63"/>
        <v>0</v>
      </c>
      <c r="BK328" s="9"/>
      <c r="BL328" s="9"/>
      <c r="BM328" s="9"/>
      <c r="BN328" s="9"/>
      <c r="BO328" s="9"/>
      <c r="BP328" s="9"/>
      <c r="BQ328" s="9"/>
      <c r="BR328" s="9"/>
    </row>
    <row r="329" spans="1:70" ht="16" thickBot="1">
      <c r="A329" s="57">
        <v>4</v>
      </c>
      <c r="B329" s="116"/>
      <c r="C329" s="96"/>
      <c r="D329" s="97"/>
      <c r="E329" s="94" t="s">
        <v>119</v>
      </c>
      <c r="F329" s="97"/>
      <c r="G329" s="97"/>
      <c r="H329" s="97"/>
      <c r="I329" s="97"/>
      <c r="J329" s="97"/>
      <c r="K329" s="97"/>
      <c r="L329" s="97"/>
      <c r="M329" s="173">
        <f t="shared" si="56"/>
        <v>0</v>
      </c>
      <c r="N329" s="97"/>
      <c r="O329" s="97"/>
      <c r="P329" s="97"/>
      <c r="Q329" s="97"/>
      <c r="R329" s="97"/>
      <c r="S329" s="97"/>
      <c r="T329" s="97"/>
      <c r="U329" s="173">
        <f t="shared" si="57"/>
        <v>0</v>
      </c>
      <c r="V329" s="97"/>
      <c r="W329" s="97"/>
      <c r="X329" s="97"/>
      <c r="Y329" s="97"/>
      <c r="Z329" s="97"/>
      <c r="AA329" s="97"/>
      <c r="AB329" s="97"/>
      <c r="AC329" s="173">
        <f t="shared" si="58"/>
        <v>0</v>
      </c>
      <c r="AD329" s="97"/>
      <c r="AE329" s="97"/>
      <c r="AF329" s="97"/>
      <c r="AG329" s="97"/>
      <c r="AH329" s="97"/>
      <c r="AI329" s="97"/>
      <c r="AJ329" s="97"/>
      <c r="AK329" s="173">
        <f t="shared" si="59"/>
        <v>0</v>
      </c>
      <c r="AL329" s="97"/>
      <c r="AM329" s="97"/>
      <c r="AN329" s="97"/>
      <c r="AO329" s="97"/>
      <c r="AP329" s="97"/>
      <c r="AQ329" s="97"/>
      <c r="AR329" s="97"/>
      <c r="AS329" s="173">
        <f t="shared" si="60"/>
        <v>0</v>
      </c>
      <c r="AT329" s="97"/>
      <c r="AU329" s="97"/>
      <c r="AV329" s="97"/>
      <c r="AW329" s="97"/>
      <c r="AX329" s="97"/>
      <c r="AY329" s="97"/>
      <c r="AZ329" s="97"/>
      <c r="BA329" s="61">
        <f t="shared" si="61"/>
        <v>0</v>
      </c>
      <c r="BB329" s="97"/>
      <c r="BC329" s="97"/>
      <c r="BD329" s="97"/>
      <c r="BE329" s="97"/>
      <c r="BF329" s="97"/>
      <c r="BG329" s="97"/>
      <c r="BH329" s="97"/>
      <c r="BI329" s="61">
        <f t="shared" si="62"/>
        <v>0</v>
      </c>
      <c r="BJ329" s="62">
        <f t="shared" si="63"/>
        <v>0</v>
      </c>
      <c r="BK329" s="9"/>
      <c r="BL329" s="9"/>
      <c r="BM329" s="9"/>
      <c r="BN329" s="9"/>
      <c r="BO329" s="9"/>
      <c r="BP329" s="9"/>
      <c r="BQ329" s="9"/>
      <c r="BR329" s="9"/>
    </row>
    <row r="330" spans="1:70" ht="16" thickBot="1">
      <c r="A330" s="57">
        <v>4</v>
      </c>
      <c r="B330" s="116"/>
      <c r="C330" s="96"/>
      <c r="D330" s="97"/>
      <c r="E330" s="94" t="s">
        <v>119</v>
      </c>
      <c r="F330" s="97"/>
      <c r="G330" s="97"/>
      <c r="H330" s="97"/>
      <c r="I330" s="97"/>
      <c r="J330" s="97"/>
      <c r="K330" s="97"/>
      <c r="L330" s="97"/>
      <c r="M330" s="173">
        <f t="shared" si="56"/>
        <v>0</v>
      </c>
      <c r="N330" s="97"/>
      <c r="O330" s="97"/>
      <c r="P330" s="97"/>
      <c r="Q330" s="97"/>
      <c r="R330" s="97"/>
      <c r="S330" s="97"/>
      <c r="T330" s="97"/>
      <c r="U330" s="173">
        <f t="shared" si="57"/>
        <v>0</v>
      </c>
      <c r="V330" s="97"/>
      <c r="W330" s="97"/>
      <c r="X330" s="97"/>
      <c r="Y330" s="97"/>
      <c r="Z330" s="97"/>
      <c r="AA330" s="97"/>
      <c r="AB330" s="97"/>
      <c r="AC330" s="173">
        <f t="shared" si="58"/>
        <v>0</v>
      </c>
      <c r="AD330" s="97"/>
      <c r="AE330" s="97"/>
      <c r="AF330" s="97"/>
      <c r="AG330" s="97"/>
      <c r="AH330" s="97"/>
      <c r="AI330" s="97"/>
      <c r="AJ330" s="97"/>
      <c r="AK330" s="173">
        <f t="shared" si="59"/>
        <v>0</v>
      </c>
      <c r="AL330" s="97"/>
      <c r="AM330" s="97"/>
      <c r="AN330" s="97"/>
      <c r="AO330" s="97"/>
      <c r="AP330" s="97"/>
      <c r="AQ330" s="97"/>
      <c r="AR330" s="97"/>
      <c r="AS330" s="173">
        <f t="shared" si="60"/>
        <v>0</v>
      </c>
      <c r="AT330" s="97"/>
      <c r="AU330" s="97"/>
      <c r="AV330" s="97"/>
      <c r="AW330" s="97"/>
      <c r="AX330" s="97"/>
      <c r="AY330" s="97"/>
      <c r="AZ330" s="97"/>
      <c r="BA330" s="61">
        <f t="shared" si="61"/>
        <v>0</v>
      </c>
      <c r="BB330" s="97"/>
      <c r="BC330" s="97"/>
      <c r="BD330" s="97"/>
      <c r="BE330" s="97"/>
      <c r="BF330" s="97"/>
      <c r="BG330" s="97"/>
      <c r="BH330" s="97"/>
      <c r="BI330" s="61">
        <f t="shared" si="62"/>
        <v>0</v>
      </c>
      <c r="BJ330" s="62">
        <f t="shared" si="63"/>
        <v>0</v>
      </c>
      <c r="BK330" s="9"/>
      <c r="BL330" s="9"/>
      <c r="BM330" s="9"/>
      <c r="BN330" s="9"/>
      <c r="BO330" s="9"/>
      <c r="BP330" s="9"/>
      <c r="BQ330" s="9"/>
      <c r="BR330" s="9"/>
    </row>
    <row r="331" spans="1:70" ht="16" thickBot="1">
      <c r="A331" s="57">
        <v>4</v>
      </c>
      <c r="B331" s="116"/>
      <c r="C331" s="96"/>
      <c r="D331" s="97"/>
      <c r="E331" s="94" t="s">
        <v>119</v>
      </c>
      <c r="F331" s="97"/>
      <c r="G331" s="97"/>
      <c r="H331" s="97"/>
      <c r="I331" s="97"/>
      <c r="J331" s="97"/>
      <c r="K331" s="97"/>
      <c r="L331" s="97"/>
      <c r="M331" s="173">
        <f t="shared" si="56"/>
        <v>0</v>
      </c>
      <c r="N331" s="97"/>
      <c r="O331" s="97"/>
      <c r="P331" s="97"/>
      <c r="Q331" s="97"/>
      <c r="R331" s="97"/>
      <c r="S331" s="97"/>
      <c r="T331" s="97"/>
      <c r="U331" s="173">
        <f t="shared" si="57"/>
        <v>0</v>
      </c>
      <c r="V331" s="97"/>
      <c r="W331" s="97"/>
      <c r="X331" s="97"/>
      <c r="Y331" s="97"/>
      <c r="Z331" s="97"/>
      <c r="AA331" s="97"/>
      <c r="AB331" s="97"/>
      <c r="AC331" s="173">
        <f t="shared" si="58"/>
        <v>0</v>
      </c>
      <c r="AD331" s="97"/>
      <c r="AE331" s="97"/>
      <c r="AF331" s="97"/>
      <c r="AG331" s="97"/>
      <c r="AH331" s="97"/>
      <c r="AI331" s="97"/>
      <c r="AJ331" s="97"/>
      <c r="AK331" s="173">
        <f t="shared" si="59"/>
        <v>0</v>
      </c>
      <c r="AL331" s="97"/>
      <c r="AM331" s="97"/>
      <c r="AN331" s="97"/>
      <c r="AO331" s="97"/>
      <c r="AP331" s="97"/>
      <c r="AQ331" s="97"/>
      <c r="AR331" s="97"/>
      <c r="AS331" s="173">
        <f t="shared" si="60"/>
        <v>0</v>
      </c>
      <c r="AT331" s="97"/>
      <c r="AU331" s="97"/>
      <c r="AV331" s="97"/>
      <c r="AW331" s="97"/>
      <c r="AX331" s="97"/>
      <c r="AY331" s="97"/>
      <c r="AZ331" s="97"/>
      <c r="BA331" s="61">
        <f t="shared" si="61"/>
        <v>0</v>
      </c>
      <c r="BB331" s="97"/>
      <c r="BC331" s="97"/>
      <c r="BD331" s="97"/>
      <c r="BE331" s="97"/>
      <c r="BF331" s="97"/>
      <c r="BG331" s="97"/>
      <c r="BH331" s="97"/>
      <c r="BI331" s="61">
        <f t="shared" si="62"/>
        <v>0</v>
      </c>
      <c r="BJ331" s="62">
        <f t="shared" si="63"/>
        <v>0</v>
      </c>
    </row>
    <row r="332" spans="1:70" ht="16" thickBot="1">
      <c r="A332" s="57">
        <v>4</v>
      </c>
      <c r="B332" s="116"/>
      <c r="C332" s="96"/>
      <c r="D332" s="97"/>
      <c r="E332" s="94"/>
      <c r="F332" s="97"/>
      <c r="G332" s="97"/>
      <c r="H332" s="97"/>
      <c r="I332" s="97"/>
      <c r="J332" s="97"/>
      <c r="K332" s="97"/>
      <c r="L332" s="97"/>
      <c r="M332" s="173">
        <f t="shared" si="56"/>
        <v>0</v>
      </c>
      <c r="N332" s="97"/>
      <c r="O332" s="97"/>
      <c r="P332" s="97"/>
      <c r="Q332" s="97"/>
      <c r="R332" s="97"/>
      <c r="S332" s="97"/>
      <c r="T332" s="97"/>
      <c r="U332" s="173">
        <f t="shared" si="57"/>
        <v>0</v>
      </c>
      <c r="V332" s="97"/>
      <c r="W332" s="97"/>
      <c r="X332" s="97"/>
      <c r="Y332" s="97"/>
      <c r="Z332" s="97"/>
      <c r="AA332" s="97"/>
      <c r="AB332" s="97"/>
      <c r="AC332" s="173">
        <f t="shared" si="58"/>
        <v>0</v>
      </c>
      <c r="AD332" s="97"/>
      <c r="AE332" s="97"/>
      <c r="AF332" s="97"/>
      <c r="AG332" s="97"/>
      <c r="AH332" s="97"/>
      <c r="AI332" s="97"/>
      <c r="AJ332" s="97"/>
      <c r="AK332" s="173">
        <f t="shared" si="59"/>
        <v>0</v>
      </c>
      <c r="AL332" s="97"/>
      <c r="AM332" s="97"/>
      <c r="AN332" s="97"/>
      <c r="AO332" s="97"/>
      <c r="AP332" s="97"/>
      <c r="AQ332" s="97"/>
      <c r="AR332" s="97"/>
      <c r="AS332" s="173">
        <f t="shared" si="60"/>
        <v>0</v>
      </c>
      <c r="AT332" s="97"/>
      <c r="AU332" s="97"/>
      <c r="AV332" s="97"/>
      <c r="AW332" s="97"/>
      <c r="AX332" s="97"/>
      <c r="AY332" s="97"/>
      <c r="AZ332" s="97"/>
      <c r="BA332" s="61">
        <f t="shared" si="61"/>
        <v>0</v>
      </c>
      <c r="BB332" s="97"/>
      <c r="BC332" s="97"/>
      <c r="BD332" s="97"/>
      <c r="BE332" s="97"/>
      <c r="BF332" s="97"/>
      <c r="BG332" s="97"/>
      <c r="BH332" s="97"/>
      <c r="BI332" s="61">
        <f t="shared" si="62"/>
        <v>0</v>
      </c>
      <c r="BJ332" s="62">
        <f t="shared" si="63"/>
        <v>0</v>
      </c>
    </row>
    <row r="333" spans="1:70" ht="16" thickBot="1">
      <c r="A333" s="57">
        <v>4</v>
      </c>
      <c r="B333" s="116"/>
      <c r="C333" s="96"/>
      <c r="D333" s="97"/>
      <c r="E333" s="94"/>
      <c r="F333" s="97"/>
      <c r="G333" s="97"/>
      <c r="H333" s="97"/>
      <c r="I333" s="97"/>
      <c r="J333" s="97"/>
      <c r="K333" s="97"/>
      <c r="L333" s="97"/>
      <c r="M333" s="173">
        <f t="shared" si="56"/>
        <v>0</v>
      </c>
      <c r="N333" s="97"/>
      <c r="O333" s="97"/>
      <c r="P333" s="97"/>
      <c r="Q333" s="97"/>
      <c r="R333" s="97"/>
      <c r="S333" s="97"/>
      <c r="T333" s="97"/>
      <c r="U333" s="173">
        <f t="shared" si="57"/>
        <v>0</v>
      </c>
      <c r="V333" s="97"/>
      <c r="W333" s="97"/>
      <c r="X333" s="97"/>
      <c r="Y333" s="97"/>
      <c r="Z333" s="97"/>
      <c r="AA333" s="97"/>
      <c r="AB333" s="97"/>
      <c r="AC333" s="173">
        <f t="shared" si="58"/>
        <v>0</v>
      </c>
      <c r="AD333" s="97"/>
      <c r="AE333" s="97"/>
      <c r="AF333" s="97"/>
      <c r="AG333" s="97"/>
      <c r="AH333" s="97"/>
      <c r="AI333" s="97"/>
      <c r="AJ333" s="97"/>
      <c r="AK333" s="173">
        <f t="shared" si="59"/>
        <v>0</v>
      </c>
      <c r="AL333" s="97"/>
      <c r="AM333" s="97"/>
      <c r="AN333" s="97"/>
      <c r="AO333" s="97"/>
      <c r="AP333" s="97"/>
      <c r="AQ333" s="97"/>
      <c r="AR333" s="97"/>
      <c r="AS333" s="173">
        <f t="shared" si="60"/>
        <v>0</v>
      </c>
      <c r="AT333" s="97"/>
      <c r="AU333" s="97"/>
      <c r="AV333" s="97"/>
      <c r="AW333" s="97"/>
      <c r="AX333" s="97"/>
      <c r="AY333" s="97"/>
      <c r="AZ333" s="97"/>
      <c r="BA333" s="61">
        <f t="shared" si="61"/>
        <v>0</v>
      </c>
      <c r="BB333" s="97"/>
      <c r="BC333" s="97"/>
      <c r="BD333" s="97"/>
      <c r="BE333" s="97"/>
      <c r="BF333" s="97"/>
      <c r="BG333" s="97"/>
      <c r="BH333" s="97"/>
      <c r="BI333" s="61">
        <f t="shared" si="62"/>
        <v>0</v>
      </c>
      <c r="BJ333" s="62">
        <f t="shared" si="63"/>
        <v>0</v>
      </c>
      <c r="BK333" s="56"/>
      <c r="BL333" s="56"/>
      <c r="BM333" s="56"/>
      <c r="BN333" s="56"/>
      <c r="BO333" s="56"/>
      <c r="BP333" s="56"/>
      <c r="BQ333" s="56"/>
      <c r="BR333" s="56"/>
    </row>
    <row r="334" spans="1:70" ht="16" thickBot="1">
      <c r="A334" s="57">
        <v>4</v>
      </c>
      <c r="B334" s="115" t="s">
        <v>255</v>
      </c>
      <c r="C334" s="93" t="s">
        <v>256</v>
      </c>
      <c r="D334" s="426">
        <v>2</v>
      </c>
      <c r="E334" s="426" t="s">
        <v>120</v>
      </c>
      <c r="F334" s="426">
        <v>1</v>
      </c>
      <c r="G334" s="426"/>
      <c r="H334" s="426">
        <v>1</v>
      </c>
      <c r="I334" s="426"/>
      <c r="J334" s="426"/>
      <c r="K334" s="426"/>
      <c r="L334" s="426"/>
      <c r="M334" s="173">
        <f t="shared" si="56"/>
        <v>5</v>
      </c>
      <c r="N334" s="426">
        <v>1</v>
      </c>
      <c r="O334" s="426"/>
      <c r="P334" s="426"/>
      <c r="Q334" s="426"/>
      <c r="R334" s="426"/>
      <c r="S334" s="426"/>
      <c r="T334" s="426"/>
      <c r="U334" s="173">
        <f t="shared" si="57"/>
        <v>2</v>
      </c>
      <c r="V334" s="511"/>
      <c r="W334" s="511"/>
      <c r="X334" s="511"/>
      <c r="Y334" s="511"/>
      <c r="Z334" s="511"/>
      <c r="AA334" s="511"/>
      <c r="AB334" s="511"/>
      <c r="AC334" s="173">
        <f t="shared" si="58"/>
        <v>0</v>
      </c>
      <c r="AD334" s="511">
        <v>1</v>
      </c>
      <c r="AE334" s="511"/>
      <c r="AF334" s="511">
        <v>1</v>
      </c>
      <c r="AG334" s="511"/>
      <c r="AH334" s="511"/>
      <c r="AI334" s="511"/>
      <c r="AJ334" s="511"/>
      <c r="AK334" s="173">
        <f t="shared" si="59"/>
        <v>5</v>
      </c>
      <c r="AL334" s="97"/>
      <c r="AM334" s="97"/>
      <c r="AN334" s="97"/>
      <c r="AO334" s="97"/>
      <c r="AP334" s="97"/>
      <c r="AQ334" s="97"/>
      <c r="AR334" s="97"/>
      <c r="AS334" s="173">
        <f t="shared" si="60"/>
        <v>0</v>
      </c>
      <c r="AT334" s="97"/>
      <c r="AU334" s="97"/>
      <c r="AV334" s="97"/>
      <c r="AW334" s="97"/>
      <c r="AX334" s="97"/>
      <c r="AY334" s="97"/>
      <c r="AZ334" s="97"/>
      <c r="BA334" s="61">
        <f t="shared" si="61"/>
        <v>0</v>
      </c>
      <c r="BB334" s="97"/>
      <c r="BC334" s="97"/>
      <c r="BD334" s="97"/>
      <c r="BE334" s="97"/>
      <c r="BF334" s="97"/>
      <c r="BG334" s="97"/>
      <c r="BH334" s="97"/>
      <c r="BI334" s="61">
        <f t="shared" si="62"/>
        <v>0</v>
      </c>
      <c r="BJ334" s="62">
        <f t="shared" si="63"/>
        <v>12</v>
      </c>
      <c r="BK334" s="9"/>
      <c r="BL334" s="9"/>
      <c r="BM334" s="9"/>
      <c r="BN334" s="9"/>
      <c r="BO334" s="9"/>
      <c r="BP334" s="9"/>
      <c r="BQ334" s="9"/>
      <c r="BR334" s="9"/>
    </row>
    <row r="335" spans="1:70" ht="16" thickBot="1">
      <c r="A335" s="57">
        <v>4</v>
      </c>
      <c r="B335" s="422" t="s">
        <v>257</v>
      </c>
      <c r="C335" s="421" t="s">
        <v>258</v>
      </c>
      <c r="D335" s="427">
        <v>52</v>
      </c>
      <c r="E335" s="426" t="s">
        <v>120</v>
      </c>
      <c r="F335" s="427">
        <v>3</v>
      </c>
      <c r="G335" s="427"/>
      <c r="H335" s="427"/>
      <c r="I335" s="427"/>
      <c r="J335" s="427"/>
      <c r="K335" s="427"/>
      <c r="L335" s="427"/>
      <c r="M335" s="173">
        <f t="shared" ref="M335:M359" si="64">2*(F335)+5*(G335)+3*(H335)+5*(I335)+5*(J335)+5*(K335)+5*(L335)</f>
        <v>6</v>
      </c>
      <c r="N335" s="427">
        <v>2</v>
      </c>
      <c r="O335" s="427"/>
      <c r="P335" s="427"/>
      <c r="Q335" s="427"/>
      <c r="R335" s="427"/>
      <c r="S335" s="427"/>
      <c r="T335" s="427"/>
      <c r="U335" s="173">
        <f t="shared" ref="U335:U340" si="65">2*(N335)+5*(O335)+3*(P335)+5*(Q335)+5*(R335)+5*(S335)+5*(T335)</f>
        <v>4</v>
      </c>
      <c r="V335" s="512">
        <v>4.5</v>
      </c>
      <c r="W335" s="512"/>
      <c r="X335" s="512"/>
      <c r="Y335" s="512"/>
      <c r="Z335" s="512"/>
      <c r="AA335" s="512"/>
      <c r="AB335" s="512"/>
      <c r="AC335" s="173">
        <f t="shared" ref="AC335:AC340" si="66">2*(V335)+5*(W335)+3*(X335)+5*(Y335)+5*(Z335)+5*(AA335)+5*(AB335)</f>
        <v>9</v>
      </c>
      <c r="AD335" s="512">
        <v>3</v>
      </c>
      <c r="AE335" s="512"/>
      <c r="AF335" s="512"/>
      <c r="AG335" s="512"/>
      <c r="AH335" s="512"/>
      <c r="AI335" s="512"/>
      <c r="AJ335" s="512"/>
      <c r="AK335" s="173">
        <f t="shared" ref="AK335:AK340" si="67">2*(AD335)+5*(AE335)+3*(AF335)+5*(AG335)+5*(AH335)+5*(AI335)+5*(AJ335)</f>
        <v>6</v>
      </c>
      <c r="AL335" s="97"/>
      <c r="AM335" s="97"/>
      <c r="AN335" s="97"/>
      <c r="AO335" s="97"/>
      <c r="AP335" s="97"/>
      <c r="AQ335" s="97"/>
      <c r="AR335" s="97"/>
      <c r="AS335" s="173">
        <f t="shared" ref="AS335:AS340" si="68">2*(AL335)+5*(AM335)+3*(AN335)+5*(AO335)+5*(AP335)+5*(AQ335)+5*(AR335)</f>
        <v>0</v>
      </c>
      <c r="AT335" s="97"/>
      <c r="AU335" s="97"/>
      <c r="AV335" s="97"/>
      <c r="AW335" s="97"/>
      <c r="AX335" s="97"/>
      <c r="AY335" s="97"/>
      <c r="AZ335" s="97"/>
      <c r="BA335" s="61">
        <f t="shared" ref="BA335:BA404" si="69">2*(AT335)+5*(AU335)+3*(AV335)+5*(AW335)+5*(AX335)+5*(AY335)+5*(AZ335)</f>
        <v>0</v>
      </c>
      <c r="BB335" s="97"/>
      <c r="BC335" s="97"/>
      <c r="BD335" s="97"/>
      <c r="BE335" s="97"/>
      <c r="BF335" s="97"/>
      <c r="BG335" s="97"/>
      <c r="BH335" s="97"/>
      <c r="BI335" s="61">
        <f t="shared" ref="BI335:BI386" si="70">2*(BB335)+5*(BC335)+3*(BD335)+5*(BE335)+5*(BF335)+5*(BG335)+5*(BH335)</f>
        <v>0</v>
      </c>
      <c r="BJ335" s="62">
        <f t="shared" si="63"/>
        <v>25</v>
      </c>
      <c r="BK335" s="9"/>
      <c r="BL335" s="9"/>
      <c r="BM335" s="9"/>
      <c r="BN335" s="9"/>
      <c r="BO335" s="9"/>
      <c r="BP335" s="9"/>
      <c r="BQ335" s="9"/>
      <c r="BR335" s="9"/>
    </row>
    <row r="336" spans="1:70" ht="16" thickBot="1">
      <c r="A336" s="57">
        <v>4</v>
      </c>
      <c r="B336" s="422" t="s">
        <v>259</v>
      </c>
      <c r="C336" s="421" t="s">
        <v>260</v>
      </c>
      <c r="D336" s="427">
        <v>55</v>
      </c>
      <c r="E336" s="426" t="s">
        <v>120</v>
      </c>
      <c r="F336" s="427">
        <v>1</v>
      </c>
      <c r="G336" s="427"/>
      <c r="H336" s="427"/>
      <c r="I336" s="427"/>
      <c r="J336" s="427"/>
      <c r="K336" s="427"/>
      <c r="L336" s="427"/>
      <c r="M336" s="173">
        <f t="shared" si="64"/>
        <v>2</v>
      </c>
      <c r="N336" s="427"/>
      <c r="O336" s="427"/>
      <c r="P336" s="427"/>
      <c r="Q336" s="427"/>
      <c r="R336" s="427"/>
      <c r="S336" s="427"/>
      <c r="T336" s="427"/>
      <c r="U336" s="173">
        <f t="shared" si="65"/>
        <v>0</v>
      </c>
      <c r="V336" s="512"/>
      <c r="W336" s="512"/>
      <c r="X336" s="512"/>
      <c r="Y336" s="512"/>
      <c r="Z336" s="512"/>
      <c r="AA336" s="512"/>
      <c r="AB336" s="512"/>
      <c r="AC336" s="173">
        <f t="shared" si="66"/>
        <v>0</v>
      </c>
      <c r="AD336" s="512"/>
      <c r="AE336" s="512"/>
      <c r="AF336" s="512"/>
      <c r="AG336" s="512"/>
      <c r="AH336" s="512"/>
      <c r="AI336" s="512"/>
      <c r="AJ336" s="512"/>
      <c r="AK336" s="173">
        <f t="shared" si="67"/>
        <v>0</v>
      </c>
      <c r="AL336" s="97"/>
      <c r="AM336" s="97"/>
      <c r="AN336" s="97"/>
      <c r="AO336" s="97"/>
      <c r="AP336" s="97"/>
      <c r="AQ336" s="97"/>
      <c r="AR336" s="97"/>
      <c r="AS336" s="173">
        <f t="shared" si="68"/>
        <v>0</v>
      </c>
      <c r="AT336" s="97"/>
      <c r="AU336" s="97"/>
      <c r="AV336" s="97"/>
      <c r="AW336" s="97"/>
      <c r="AX336" s="97"/>
      <c r="AY336" s="97"/>
      <c r="AZ336" s="97"/>
      <c r="BA336" s="61">
        <f t="shared" si="69"/>
        <v>0</v>
      </c>
      <c r="BB336" s="97"/>
      <c r="BC336" s="97"/>
      <c r="BD336" s="97"/>
      <c r="BE336" s="97"/>
      <c r="BF336" s="97"/>
      <c r="BG336" s="97"/>
      <c r="BH336" s="97"/>
      <c r="BI336" s="61">
        <f t="shared" si="70"/>
        <v>0</v>
      </c>
      <c r="BJ336" s="62">
        <f t="shared" ref="BJ336:BJ398" si="71">M336+U336+AC336+AK336+AS336+BA336+BI336</f>
        <v>2</v>
      </c>
      <c r="BK336" s="9"/>
      <c r="BL336" s="9"/>
      <c r="BM336" s="9"/>
      <c r="BN336" s="9"/>
      <c r="BO336" s="9"/>
      <c r="BP336" s="9"/>
      <c r="BQ336" s="9"/>
      <c r="BR336" s="9"/>
    </row>
    <row r="337" spans="1:70" ht="16" thickBot="1">
      <c r="A337" s="57">
        <v>4</v>
      </c>
      <c r="B337" s="422" t="s">
        <v>261</v>
      </c>
      <c r="C337" s="421" t="s">
        <v>262</v>
      </c>
      <c r="D337" s="427">
        <v>26</v>
      </c>
      <c r="E337" s="426" t="s">
        <v>120</v>
      </c>
      <c r="F337" s="427">
        <v>2.5</v>
      </c>
      <c r="G337" s="427"/>
      <c r="H337" s="427"/>
      <c r="I337" s="427"/>
      <c r="J337" s="427"/>
      <c r="K337" s="427"/>
      <c r="L337" s="427"/>
      <c r="M337" s="173">
        <f t="shared" si="64"/>
        <v>5</v>
      </c>
      <c r="N337" s="427">
        <v>3</v>
      </c>
      <c r="O337" s="427"/>
      <c r="P337" s="427"/>
      <c r="Q337" s="427"/>
      <c r="R337" s="427"/>
      <c r="S337" s="427"/>
      <c r="T337" s="427"/>
      <c r="U337" s="173">
        <f t="shared" si="65"/>
        <v>6</v>
      </c>
      <c r="V337" s="512">
        <v>4</v>
      </c>
      <c r="W337" s="512"/>
      <c r="X337" s="512"/>
      <c r="Y337" s="512"/>
      <c r="Z337" s="512"/>
      <c r="AA337" s="512"/>
      <c r="AB337" s="512"/>
      <c r="AC337" s="173">
        <f t="shared" si="66"/>
        <v>8</v>
      </c>
      <c r="AD337" s="512">
        <v>6.5</v>
      </c>
      <c r="AE337" s="512"/>
      <c r="AF337" s="512"/>
      <c r="AG337" s="512"/>
      <c r="AH337" s="512"/>
      <c r="AI337" s="512"/>
      <c r="AJ337" s="512"/>
      <c r="AK337" s="173">
        <f t="shared" si="67"/>
        <v>13</v>
      </c>
      <c r="AL337" s="97"/>
      <c r="AM337" s="97"/>
      <c r="AN337" s="97"/>
      <c r="AO337" s="97"/>
      <c r="AP337" s="97"/>
      <c r="AQ337" s="97"/>
      <c r="AR337" s="97"/>
      <c r="AS337" s="173">
        <f t="shared" si="68"/>
        <v>0</v>
      </c>
      <c r="AT337" s="97"/>
      <c r="AU337" s="97"/>
      <c r="AV337" s="97"/>
      <c r="AW337" s="97"/>
      <c r="AX337" s="97"/>
      <c r="AY337" s="97"/>
      <c r="AZ337" s="97"/>
      <c r="BA337" s="61">
        <f t="shared" si="69"/>
        <v>0</v>
      </c>
      <c r="BB337" s="97"/>
      <c r="BC337" s="97"/>
      <c r="BD337" s="97"/>
      <c r="BE337" s="97"/>
      <c r="BF337" s="97"/>
      <c r="BG337" s="97"/>
      <c r="BH337" s="97"/>
      <c r="BI337" s="61">
        <f t="shared" si="70"/>
        <v>0</v>
      </c>
      <c r="BJ337" s="62">
        <f t="shared" si="71"/>
        <v>32</v>
      </c>
      <c r="BK337" s="9"/>
      <c r="BL337" s="9"/>
      <c r="BM337" s="9"/>
      <c r="BN337" s="9"/>
      <c r="BO337" s="9"/>
      <c r="BP337" s="9"/>
      <c r="BQ337" s="9"/>
      <c r="BR337" s="9"/>
    </row>
    <row r="338" spans="1:70" ht="16" thickBot="1">
      <c r="A338" s="57">
        <v>4</v>
      </c>
      <c r="B338" s="422" t="s">
        <v>263</v>
      </c>
      <c r="C338" s="421" t="s">
        <v>264</v>
      </c>
      <c r="D338" s="427">
        <v>29</v>
      </c>
      <c r="E338" s="426" t="s">
        <v>120</v>
      </c>
      <c r="F338" s="427">
        <v>1.5</v>
      </c>
      <c r="G338" s="427"/>
      <c r="H338" s="427"/>
      <c r="I338" s="427"/>
      <c r="J338" s="427"/>
      <c r="K338" s="427"/>
      <c r="L338" s="427"/>
      <c r="M338" s="173">
        <f t="shared" si="64"/>
        <v>3</v>
      </c>
      <c r="N338" s="427">
        <v>4.5</v>
      </c>
      <c r="O338" s="427"/>
      <c r="P338" s="427"/>
      <c r="Q338" s="427"/>
      <c r="R338" s="427">
        <v>1</v>
      </c>
      <c r="S338" s="427"/>
      <c r="T338" s="427"/>
      <c r="U338" s="173">
        <f t="shared" si="65"/>
        <v>14</v>
      </c>
      <c r="V338" s="512">
        <v>2.5</v>
      </c>
      <c r="W338" s="512"/>
      <c r="X338" s="512"/>
      <c r="Y338" s="512"/>
      <c r="Z338" s="512">
        <v>2</v>
      </c>
      <c r="AA338" s="512"/>
      <c r="AB338" s="512"/>
      <c r="AC338" s="173">
        <f t="shared" si="66"/>
        <v>15</v>
      </c>
      <c r="AD338" s="512">
        <v>2</v>
      </c>
      <c r="AE338" s="512"/>
      <c r="AF338" s="512">
        <v>2</v>
      </c>
      <c r="AG338" s="512"/>
      <c r="AH338" s="512"/>
      <c r="AI338" s="512"/>
      <c r="AJ338" s="512"/>
      <c r="AK338" s="173">
        <f t="shared" si="67"/>
        <v>10</v>
      </c>
      <c r="AL338" s="97"/>
      <c r="AM338" s="97"/>
      <c r="AN338" s="97"/>
      <c r="AO338" s="97"/>
      <c r="AP338" s="97"/>
      <c r="AQ338" s="97"/>
      <c r="AR338" s="97"/>
      <c r="AS338" s="173">
        <f t="shared" si="68"/>
        <v>0</v>
      </c>
      <c r="AT338" s="97"/>
      <c r="AU338" s="97"/>
      <c r="AV338" s="97"/>
      <c r="AW338" s="97"/>
      <c r="AX338" s="97"/>
      <c r="AY338" s="97"/>
      <c r="AZ338" s="97"/>
      <c r="BA338" s="61">
        <f t="shared" si="69"/>
        <v>0</v>
      </c>
      <c r="BB338" s="97"/>
      <c r="BC338" s="97"/>
      <c r="BD338" s="97"/>
      <c r="BE338" s="97"/>
      <c r="BF338" s="97"/>
      <c r="BG338" s="97"/>
      <c r="BH338" s="97"/>
      <c r="BI338" s="61">
        <f t="shared" si="70"/>
        <v>0</v>
      </c>
      <c r="BJ338" s="62">
        <f t="shared" si="71"/>
        <v>42</v>
      </c>
      <c r="BK338" s="9"/>
      <c r="BL338" s="9"/>
      <c r="BM338" s="9"/>
      <c r="BN338" s="9"/>
      <c r="BO338" s="9"/>
      <c r="BP338" s="9"/>
      <c r="BQ338" s="9"/>
      <c r="BR338" s="9"/>
    </row>
    <row r="339" spans="1:70" ht="16" thickBot="1">
      <c r="A339" s="57">
        <v>4</v>
      </c>
      <c r="B339" s="422" t="s">
        <v>263</v>
      </c>
      <c r="C339" s="421" t="s">
        <v>265</v>
      </c>
      <c r="D339" s="427">
        <v>82</v>
      </c>
      <c r="E339" s="426" t="s">
        <v>120</v>
      </c>
      <c r="F339" s="427"/>
      <c r="G339" s="427"/>
      <c r="H339" s="427"/>
      <c r="I339" s="427"/>
      <c r="J339" s="427">
        <v>1</v>
      </c>
      <c r="K339" s="427"/>
      <c r="L339" s="427"/>
      <c r="M339" s="173">
        <f t="shared" si="64"/>
        <v>5</v>
      </c>
      <c r="N339" s="427">
        <v>2</v>
      </c>
      <c r="O339" s="427"/>
      <c r="P339" s="427"/>
      <c r="Q339" s="427"/>
      <c r="R339" s="427"/>
      <c r="S339" s="427"/>
      <c r="T339" s="427"/>
      <c r="U339" s="173">
        <f t="shared" si="65"/>
        <v>4</v>
      </c>
      <c r="V339" s="512">
        <v>1</v>
      </c>
      <c r="W339" s="512"/>
      <c r="X339" s="512"/>
      <c r="Y339" s="512"/>
      <c r="Z339" s="512"/>
      <c r="AA339" s="512"/>
      <c r="AB339" s="512"/>
      <c r="AC339" s="173">
        <f t="shared" si="66"/>
        <v>2</v>
      </c>
      <c r="AD339" s="512"/>
      <c r="AE339" s="512"/>
      <c r="AF339" s="512"/>
      <c r="AG339" s="512"/>
      <c r="AH339" s="512"/>
      <c r="AI339" s="512"/>
      <c r="AJ339" s="512"/>
      <c r="AK339" s="173">
        <f t="shared" si="67"/>
        <v>0</v>
      </c>
      <c r="AL339" s="97"/>
      <c r="AM339" s="97"/>
      <c r="AN339" s="97"/>
      <c r="AO339" s="97"/>
      <c r="AP339" s="97"/>
      <c r="AQ339" s="97"/>
      <c r="AR339" s="97"/>
      <c r="AS339" s="173">
        <f t="shared" si="68"/>
        <v>0</v>
      </c>
      <c r="AT339" s="97"/>
      <c r="AU339" s="97"/>
      <c r="AV339" s="97"/>
      <c r="AW339" s="97"/>
      <c r="AX339" s="97"/>
      <c r="AY339" s="97"/>
      <c r="AZ339" s="97"/>
      <c r="BA339" s="61">
        <f t="shared" si="69"/>
        <v>0</v>
      </c>
      <c r="BB339" s="97"/>
      <c r="BC339" s="97"/>
      <c r="BD339" s="97"/>
      <c r="BE339" s="97"/>
      <c r="BF339" s="97"/>
      <c r="BG339" s="97"/>
      <c r="BH339" s="97"/>
      <c r="BI339" s="61">
        <f t="shared" si="70"/>
        <v>0</v>
      </c>
      <c r="BJ339" s="62">
        <f t="shared" si="71"/>
        <v>11</v>
      </c>
      <c r="BK339" s="9"/>
      <c r="BL339" s="9"/>
      <c r="BM339" s="9"/>
      <c r="BN339" s="9"/>
      <c r="BO339" s="9"/>
      <c r="BP339" s="9"/>
      <c r="BQ339" s="9"/>
      <c r="BR339" s="9"/>
    </row>
    <row r="340" spans="1:70" ht="16" thickBot="1">
      <c r="A340" s="57">
        <v>4</v>
      </c>
      <c r="B340" s="422" t="s">
        <v>266</v>
      </c>
      <c r="C340" s="421" t="s">
        <v>252</v>
      </c>
      <c r="D340" s="427">
        <v>20</v>
      </c>
      <c r="E340" s="426" t="s">
        <v>120</v>
      </c>
      <c r="F340" s="427">
        <v>1</v>
      </c>
      <c r="G340" s="427"/>
      <c r="H340" s="427"/>
      <c r="I340" s="427"/>
      <c r="J340" s="427"/>
      <c r="K340" s="427">
        <v>1</v>
      </c>
      <c r="L340" s="427"/>
      <c r="M340" s="173">
        <f t="shared" si="64"/>
        <v>7</v>
      </c>
      <c r="N340" s="427">
        <v>0.5</v>
      </c>
      <c r="O340" s="427"/>
      <c r="P340" s="427"/>
      <c r="Q340" s="427"/>
      <c r="R340" s="427"/>
      <c r="S340" s="427"/>
      <c r="T340" s="427"/>
      <c r="U340" s="173">
        <f t="shared" si="65"/>
        <v>1</v>
      </c>
      <c r="V340" s="512">
        <v>3.5</v>
      </c>
      <c r="W340" s="512"/>
      <c r="X340" s="512"/>
      <c r="Y340" s="512"/>
      <c r="Z340" s="512"/>
      <c r="AA340" s="512"/>
      <c r="AB340" s="512"/>
      <c r="AC340" s="173">
        <f t="shared" si="66"/>
        <v>7</v>
      </c>
      <c r="AD340" s="512">
        <v>4</v>
      </c>
      <c r="AE340" s="512"/>
      <c r="AF340" s="512"/>
      <c r="AG340" s="512"/>
      <c r="AH340" s="512"/>
      <c r="AI340" s="512"/>
      <c r="AJ340" s="512"/>
      <c r="AK340" s="173">
        <f t="shared" si="67"/>
        <v>8</v>
      </c>
      <c r="AL340" s="97"/>
      <c r="AM340" s="97"/>
      <c r="AN340" s="97"/>
      <c r="AO340" s="97"/>
      <c r="AP340" s="97"/>
      <c r="AQ340" s="97"/>
      <c r="AR340" s="97"/>
      <c r="AS340" s="173">
        <f t="shared" si="68"/>
        <v>0</v>
      </c>
      <c r="AT340" s="40"/>
      <c r="AU340" s="40"/>
      <c r="AV340" s="40"/>
      <c r="AW340" s="40"/>
      <c r="AX340" s="40"/>
      <c r="AY340" s="40"/>
      <c r="AZ340" s="40"/>
      <c r="BA340" s="61">
        <f t="shared" si="69"/>
        <v>0</v>
      </c>
      <c r="BB340" s="97"/>
      <c r="BC340" s="97"/>
      <c r="BD340" s="97"/>
      <c r="BE340" s="97"/>
      <c r="BF340" s="97"/>
      <c r="BG340" s="97"/>
      <c r="BH340" s="97"/>
      <c r="BI340" s="61">
        <f t="shared" si="70"/>
        <v>0</v>
      </c>
      <c r="BJ340" s="62">
        <f t="shared" si="71"/>
        <v>23</v>
      </c>
      <c r="BK340" s="9"/>
      <c r="BL340" s="9"/>
      <c r="BM340" s="9"/>
      <c r="BN340" s="9"/>
      <c r="BO340" s="9"/>
      <c r="BP340" s="9"/>
      <c r="BQ340" s="9"/>
      <c r="BR340" s="9"/>
    </row>
    <row r="341" spans="1:70" ht="16" thickBot="1">
      <c r="A341" s="57">
        <v>4</v>
      </c>
      <c r="B341" s="422" t="s">
        <v>267</v>
      </c>
      <c r="C341" s="421" t="s">
        <v>268</v>
      </c>
      <c r="D341" s="427">
        <v>15</v>
      </c>
      <c r="E341" s="426" t="s">
        <v>120</v>
      </c>
      <c r="F341" s="427">
        <v>1</v>
      </c>
      <c r="G341" s="427"/>
      <c r="H341" s="427"/>
      <c r="I341" s="427"/>
      <c r="J341" s="427"/>
      <c r="K341" s="427"/>
      <c r="L341" s="427"/>
      <c r="M341" s="173">
        <f t="shared" si="64"/>
        <v>2</v>
      </c>
      <c r="N341" s="427">
        <v>0.5</v>
      </c>
      <c r="O341" s="427"/>
      <c r="P341" s="427"/>
      <c r="Q341" s="427"/>
      <c r="R341" s="427"/>
      <c r="S341" s="427"/>
      <c r="T341" s="427"/>
      <c r="U341" s="61">
        <f t="shared" ref="U341:U404" si="72">2*(N341)+5*(O341)+3*(P341)+5*(Q341)+5*(R341)+5*(S341)+5*(T341)</f>
        <v>1</v>
      </c>
      <c r="V341" s="512"/>
      <c r="W341" s="512"/>
      <c r="X341" s="512"/>
      <c r="Y341" s="512"/>
      <c r="Z341" s="512"/>
      <c r="AA341" s="512"/>
      <c r="AB341" s="512"/>
      <c r="AC341" s="61">
        <f t="shared" ref="AC341:AC404" si="73">2*(V341)+5*(W341)+3*(X341)+5*(Y341)+5*(Z341)+5*(AA341)+5*(AB341)</f>
        <v>0</v>
      </c>
      <c r="AD341" s="512"/>
      <c r="AE341" s="512"/>
      <c r="AF341" s="512"/>
      <c r="AG341" s="512"/>
      <c r="AH341" s="512"/>
      <c r="AI341" s="512"/>
      <c r="AJ341" s="512"/>
      <c r="AK341" s="61">
        <f t="shared" ref="AK341:AK404" si="74">2*(AD341)+5*(AE341)+3*(AF341)+5*(AG341)+5*(AH341)+5*(AI341)+5*(AJ341)</f>
        <v>0</v>
      </c>
      <c r="AL341" s="40"/>
      <c r="AM341" s="40"/>
      <c r="AN341" s="40"/>
      <c r="AO341" s="40"/>
      <c r="AP341" s="40"/>
      <c r="AQ341" s="40"/>
      <c r="AR341" s="40"/>
      <c r="AS341" s="61">
        <f t="shared" ref="AS341:AS404" si="75">2*(AL341)+5*(AM341)+3*(AN341)+5*(AO341)+5*(AP341)+5*(AQ341)+5*(AR341)</f>
        <v>0</v>
      </c>
      <c r="AT341" s="40"/>
      <c r="AU341" s="40"/>
      <c r="AV341" s="40"/>
      <c r="AW341" s="40"/>
      <c r="AX341" s="40"/>
      <c r="AY341" s="40"/>
      <c r="AZ341" s="40"/>
      <c r="BA341" s="61">
        <f t="shared" si="69"/>
        <v>0</v>
      </c>
      <c r="BB341" s="40"/>
      <c r="BC341" s="40"/>
      <c r="BD341" s="40"/>
      <c r="BE341" s="40"/>
      <c r="BF341" s="40"/>
      <c r="BG341" s="40"/>
      <c r="BH341" s="40"/>
      <c r="BI341" s="61">
        <f t="shared" si="70"/>
        <v>0</v>
      </c>
      <c r="BJ341" s="62">
        <f t="shared" si="71"/>
        <v>3</v>
      </c>
      <c r="BK341" s="9"/>
      <c r="BL341" s="9"/>
      <c r="BM341" s="9"/>
      <c r="BN341" s="9"/>
      <c r="BO341" s="9"/>
      <c r="BP341" s="9"/>
      <c r="BQ341" s="9"/>
      <c r="BR341" s="9"/>
    </row>
    <row r="342" spans="1:70" ht="16" thickBot="1">
      <c r="A342" s="57">
        <v>4</v>
      </c>
      <c r="B342" s="422" t="s">
        <v>269</v>
      </c>
      <c r="C342" s="421" t="s">
        <v>270</v>
      </c>
      <c r="D342" s="427">
        <v>17</v>
      </c>
      <c r="E342" s="426" t="s">
        <v>120</v>
      </c>
      <c r="F342" s="427">
        <v>1</v>
      </c>
      <c r="G342" s="427"/>
      <c r="H342" s="427"/>
      <c r="I342" s="427"/>
      <c r="J342" s="427"/>
      <c r="K342" s="427"/>
      <c r="L342" s="427"/>
      <c r="M342" s="173">
        <f t="shared" si="64"/>
        <v>2</v>
      </c>
      <c r="N342" s="427"/>
      <c r="O342" s="427"/>
      <c r="P342" s="427"/>
      <c r="Q342" s="427"/>
      <c r="R342" s="427"/>
      <c r="S342" s="427"/>
      <c r="T342" s="427"/>
      <c r="U342" s="61">
        <f t="shared" si="72"/>
        <v>0</v>
      </c>
      <c r="V342" s="512"/>
      <c r="W342" s="512"/>
      <c r="X342" s="512"/>
      <c r="Y342" s="512"/>
      <c r="Z342" s="512"/>
      <c r="AA342" s="512"/>
      <c r="AB342" s="512"/>
      <c r="AC342" s="61">
        <f t="shared" si="73"/>
        <v>0</v>
      </c>
      <c r="AD342" s="512"/>
      <c r="AE342" s="512"/>
      <c r="AF342" s="512"/>
      <c r="AG342" s="512"/>
      <c r="AH342" s="512"/>
      <c r="AI342" s="512"/>
      <c r="AJ342" s="512"/>
      <c r="AK342" s="61">
        <f t="shared" si="74"/>
        <v>0</v>
      </c>
      <c r="AL342" s="40"/>
      <c r="AM342" s="40"/>
      <c r="AN342" s="40"/>
      <c r="AO342" s="40"/>
      <c r="AP342" s="40"/>
      <c r="AQ342" s="40"/>
      <c r="AR342" s="40"/>
      <c r="AS342" s="61">
        <f t="shared" si="75"/>
        <v>0</v>
      </c>
      <c r="AT342" s="40"/>
      <c r="AU342" s="40"/>
      <c r="AV342" s="40"/>
      <c r="AW342" s="40"/>
      <c r="AX342" s="40"/>
      <c r="AY342" s="40"/>
      <c r="AZ342" s="40"/>
      <c r="BA342" s="61">
        <f t="shared" si="69"/>
        <v>0</v>
      </c>
      <c r="BB342" s="40"/>
      <c r="BC342" s="40"/>
      <c r="BD342" s="40"/>
      <c r="BE342" s="40"/>
      <c r="BF342" s="40"/>
      <c r="BG342" s="40"/>
      <c r="BH342" s="40"/>
      <c r="BI342" s="61">
        <f t="shared" si="70"/>
        <v>0</v>
      </c>
      <c r="BJ342" s="62">
        <f t="shared" si="71"/>
        <v>2</v>
      </c>
      <c r="BK342" s="9"/>
      <c r="BL342" s="9"/>
      <c r="BM342" s="9"/>
      <c r="BN342" s="9"/>
      <c r="BO342" s="9"/>
      <c r="BP342" s="9"/>
      <c r="BQ342" s="9"/>
      <c r="BR342" s="9"/>
    </row>
    <row r="343" spans="1:70" ht="16" thickBot="1">
      <c r="A343" s="57">
        <v>4</v>
      </c>
      <c r="B343" s="422" t="s">
        <v>271</v>
      </c>
      <c r="C343" s="421" t="s">
        <v>272</v>
      </c>
      <c r="D343" s="427">
        <v>24</v>
      </c>
      <c r="E343" s="426" t="s">
        <v>120</v>
      </c>
      <c r="F343" s="427">
        <v>1</v>
      </c>
      <c r="G343" s="427"/>
      <c r="H343" s="427"/>
      <c r="I343" s="427"/>
      <c r="J343" s="427"/>
      <c r="K343" s="427"/>
      <c r="L343" s="427"/>
      <c r="M343" s="173">
        <f t="shared" si="64"/>
        <v>2</v>
      </c>
      <c r="N343" s="427">
        <v>4</v>
      </c>
      <c r="O343" s="427"/>
      <c r="P343" s="427"/>
      <c r="Q343" s="427"/>
      <c r="R343" s="427"/>
      <c r="S343" s="427"/>
      <c r="T343" s="427"/>
      <c r="U343" s="61">
        <f t="shared" si="72"/>
        <v>8</v>
      </c>
      <c r="V343" s="512">
        <v>2.5</v>
      </c>
      <c r="W343" s="512"/>
      <c r="X343" s="512"/>
      <c r="Y343" s="512"/>
      <c r="Z343" s="512"/>
      <c r="AA343" s="512"/>
      <c r="AB343" s="512"/>
      <c r="AC343" s="61">
        <f t="shared" si="73"/>
        <v>5</v>
      </c>
      <c r="AD343" s="512">
        <v>4.5</v>
      </c>
      <c r="AE343" s="512"/>
      <c r="AF343" s="512"/>
      <c r="AG343" s="512"/>
      <c r="AH343" s="512"/>
      <c r="AI343" s="512"/>
      <c r="AJ343" s="512"/>
      <c r="AK343" s="61">
        <f t="shared" si="74"/>
        <v>9</v>
      </c>
      <c r="AL343" s="40"/>
      <c r="AM343" s="40"/>
      <c r="AN343" s="40"/>
      <c r="AO343" s="40"/>
      <c r="AP343" s="40"/>
      <c r="AQ343" s="40"/>
      <c r="AR343" s="40"/>
      <c r="AS343" s="61">
        <f t="shared" si="75"/>
        <v>0</v>
      </c>
      <c r="AT343" s="40"/>
      <c r="AU343" s="40"/>
      <c r="AV343" s="40"/>
      <c r="AW343" s="40"/>
      <c r="AX343" s="40"/>
      <c r="AY343" s="40"/>
      <c r="AZ343" s="40"/>
      <c r="BA343" s="61">
        <f t="shared" si="69"/>
        <v>0</v>
      </c>
      <c r="BB343" s="40"/>
      <c r="BC343" s="40"/>
      <c r="BD343" s="40"/>
      <c r="BE343" s="40"/>
      <c r="BF343" s="40"/>
      <c r="BG343" s="40"/>
      <c r="BH343" s="40"/>
      <c r="BI343" s="61">
        <f t="shared" si="70"/>
        <v>0</v>
      </c>
      <c r="BJ343" s="62">
        <f t="shared" si="71"/>
        <v>24</v>
      </c>
      <c r="BK343" s="9"/>
      <c r="BL343" s="9"/>
      <c r="BM343" s="9"/>
      <c r="BN343" s="9"/>
      <c r="BO343" s="9"/>
      <c r="BP343" s="9"/>
      <c r="BQ343" s="9"/>
      <c r="BR343" s="9"/>
    </row>
    <row r="344" spans="1:70" ht="16" thickBot="1">
      <c r="A344" s="57">
        <v>4</v>
      </c>
      <c r="B344" s="422" t="s">
        <v>273</v>
      </c>
      <c r="C344" s="421" t="s">
        <v>274</v>
      </c>
      <c r="D344" s="427">
        <v>51</v>
      </c>
      <c r="E344" s="426" t="s">
        <v>120</v>
      </c>
      <c r="F344" s="427">
        <v>1</v>
      </c>
      <c r="G344" s="427"/>
      <c r="H344" s="427"/>
      <c r="I344" s="427"/>
      <c r="J344" s="427"/>
      <c r="K344" s="427"/>
      <c r="L344" s="427"/>
      <c r="M344" s="173">
        <f t="shared" si="64"/>
        <v>2</v>
      </c>
      <c r="N344" s="427"/>
      <c r="O344" s="427"/>
      <c r="P344" s="427"/>
      <c r="Q344" s="427"/>
      <c r="R344" s="427"/>
      <c r="S344" s="427"/>
      <c r="T344" s="427"/>
      <c r="U344" s="61">
        <f t="shared" si="72"/>
        <v>0</v>
      </c>
      <c r="V344" s="512"/>
      <c r="W344" s="512"/>
      <c r="X344" s="512"/>
      <c r="Y344" s="512"/>
      <c r="Z344" s="512"/>
      <c r="AA344" s="512"/>
      <c r="AB344" s="512"/>
      <c r="AC344" s="61">
        <f t="shared" si="73"/>
        <v>0</v>
      </c>
      <c r="AD344" s="512"/>
      <c r="AE344" s="512"/>
      <c r="AF344" s="512"/>
      <c r="AG344" s="512"/>
      <c r="AH344" s="512"/>
      <c r="AI344" s="512"/>
      <c r="AJ344" s="512"/>
      <c r="AK344" s="61">
        <f t="shared" si="74"/>
        <v>0</v>
      </c>
      <c r="AL344" s="40"/>
      <c r="AM344" s="40"/>
      <c r="AN344" s="40"/>
      <c r="AO344" s="40"/>
      <c r="AP344" s="40"/>
      <c r="AQ344" s="40"/>
      <c r="AR344" s="40"/>
      <c r="AS344" s="61">
        <f t="shared" si="75"/>
        <v>0</v>
      </c>
      <c r="AT344" s="40"/>
      <c r="AU344" s="40"/>
      <c r="AV344" s="40"/>
      <c r="AW344" s="40"/>
      <c r="AX344" s="40"/>
      <c r="AY344" s="40"/>
      <c r="AZ344" s="40"/>
      <c r="BA344" s="61">
        <f t="shared" si="69"/>
        <v>0</v>
      </c>
      <c r="BB344" s="40"/>
      <c r="BC344" s="40"/>
      <c r="BD344" s="40"/>
      <c r="BE344" s="40"/>
      <c r="BF344" s="40"/>
      <c r="BG344" s="40"/>
      <c r="BH344" s="40"/>
      <c r="BI344" s="61">
        <f t="shared" si="70"/>
        <v>0</v>
      </c>
      <c r="BJ344" s="62">
        <f t="shared" si="71"/>
        <v>2</v>
      </c>
      <c r="BK344" s="9"/>
      <c r="BL344" s="9"/>
      <c r="BM344" s="9"/>
      <c r="BN344" s="9"/>
      <c r="BO344" s="9"/>
      <c r="BP344" s="9"/>
      <c r="BQ344" s="9"/>
      <c r="BR344" s="9"/>
    </row>
    <row r="345" spans="1:70" ht="16" thickBot="1">
      <c r="A345" s="57">
        <v>4</v>
      </c>
      <c r="B345" s="422" t="s">
        <v>275</v>
      </c>
      <c r="C345" s="421" t="s">
        <v>276</v>
      </c>
      <c r="D345" s="427">
        <v>27</v>
      </c>
      <c r="E345" s="426" t="s">
        <v>120</v>
      </c>
      <c r="F345" s="427">
        <v>1.5</v>
      </c>
      <c r="G345" s="427"/>
      <c r="H345" s="427"/>
      <c r="I345" s="427"/>
      <c r="J345" s="427"/>
      <c r="K345" s="427"/>
      <c r="L345" s="427"/>
      <c r="M345" s="173">
        <f t="shared" si="64"/>
        <v>3</v>
      </c>
      <c r="N345" s="427">
        <v>1</v>
      </c>
      <c r="O345" s="427"/>
      <c r="P345" s="427"/>
      <c r="Q345" s="427"/>
      <c r="R345" s="427"/>
      <c r="S345" s="427"/>
      <c r="T345" s="427"/>
      <c r="U345" s="61">
        <f t="shared" si="72"/>
        <v>2</v>
      </c>
      <c r="V345" s="512">
        <v>1.5</v>
      </c>
      <c r="W345" s="512"/>
      <c r="X345" s="512"/>
      <c r="Y345" s="512"/>
      <c r="Z345" s="512"/>
      <c r="AA345" s="512"/>
      <c r="AB345" s="512"/>
      <c r="AC345" s="61">
        <f t="shared" si="73"/>
        <v>3</v>
      </c>
      <c r="AD345" s="512">
        <v>2</v>
      </c>
      <c r="AE345" s="512"/>
      <c r="AF345" s="512"/>
      <c r="AG345" s="512"/>
      <c r="AH345" s="512"/>
      <c r="AI345" s="512"/>
      <c r="AJ345" s="512"/>
      <c r="AK345" s="61">
        <f t="shared" si="74"/>
        <v>4</v>
      </c>
      <c r="AL345" s="40"/>
      <c r="AM345" s="40"/>
      <c r="AN345" s="40"/>
      <c r="AO345" s="40"/>
      <c r="AP345" s="40"/>
      <c r="AQ345" s="40"/>
      <c r="AR345" s="40"/>
      <c r="AS345" s="61">
        <f t="shared" si="75"/>
        <v>0</v>
      </c>
      <c r="AT345" s="40"/>
      <c r="AU345" s="40"/>
      <c r="AV345" s="40"/>
      <c r="AW345" s="40"/>
      <c r="AX345" s="40"/>
      <c r="AY345" s="40"/>
      <c r="AZ345" s="40"/>
      <c r="BA345" s="61">
        <f t="shared" si="69"/>
        <v>0</v>
      </c>
      <c r="BB345" s="40"/>
      <c r="BC345" s="40"/>
      <c r="BD345" s="40"/>
      <c r="BE345" s="40"/>
      <c r="BF345" s="40"/>
      <c r="BG345" s="40"/>
      <c r="BH345" s="40"/>
      <c r="BI345" s="61">
        <f t="shared" si="70"/>
        <v>0</v>
      </c>
      <c r="BJ345" s="62">
        <f t="shared" si="71"/>
        <v>12</v>
      </c>
      <c r="BK345" s="9"/>
      <c r="BL345" s="9"/>
      <c r="BM345" s="9"/>
      <c r="BN345" s="9"/>
      <c r="BO345" s="9"/>
      <c r="BP345" s="9"/>
      <c r="BQ345" s="9"/>
      <c r="BR345" s="9"/>
    </row>
    <row r="346" spans="1:70" ht="16" thickBot="1">
      <c r="A346" s="57">
        <v>4</v>
      </c>
      <c r="B346" s="422" t="s">
        <v>277</v>
      </c>
      <c r="C346" s="421" t="s">
        <v>278</v>
      </c>
      <c r="D346" s="427">
        <v>9</v>
      </c>
      <c r="E346" s="426" t="s">
        <v>120</v>
      </c>
      <c r="F346" s="427">
        <v>2.5</v>
      </c>
      <c r="G346" s="427"/>
      <c r="H346" s="427"/>
      <c r="I346" s="427"/>
      <c r="J346" s="427"/>
      <c r="K346" s="427"/>
      <c r="L346" s="427"/>
      <c r="M346" s="173">
        <f t="shared" si="64"/>
        <v>5</v>
      </c>
      <c r="N346" s="427"/>
      <c r="O346" s="427"/>
      <c r="P346" s="427"/>
      <c r="Q346" s="427"/>
      <c r="R346" s="427"/>
      <c r="S346" s="427"/>
      <c r="T346" s="427"/>
      <c r="U346" s="173">
        <f t="shared" si="72"/>
        <v>0</v>
      </c>
      <c r="V346" s="512"/>
      <c r="W346" s="512"/>
      <c r="X346" s="512"/>
      <c r="Y346" s="512"/>
      <c r="Z346" s="512"/>
      <c r="AA346" s="512"/>
      <c r="AB346" s="512"/>
      <c r="AC346" s="173">
        <f t="shared" si="73"/>
        <v>0</v>
      </c>
      <c r="AD346" s="512"/>
      <c r="AE346" s="512"/>
      <c r="AF346" s="512"/>
      <c r="AG346" s="512"/>
      <c r="AH346" s="512"/>
      <c r="AI346" s="512"/>
      <c r="AJ346" s="512"/>
      <c r="AK346" s="173">
        <f t="shared" si="74"/>
        <v>0</v>
      </c>
      <c r="AL346" s="94"/>
      <c r="AM346" s="94"/>
      <c r="AN346" s="94"/>
      <c r="AO346" s="94"/>
      <c r="AP346" s="94"/>
      <c r="AQ346" s="94"/>
      <c r="AR346" s="94"/>
      <c r="AS346" s="173">
        <f t="shared" si="75"/>
        <v>0</v>
      </c>
      <c r="AT346" s="94"/>
      <c r="AU346" s="94"/>
      <c r="AV346" s="94"/>
      <c r="AW346" s="94"/>
      <c r="AX346" s="94"/>
      <c r="AY346" s="94"/>
      <c r="AZ346" s="94"/>
      <c r="BA346" s="61">
        <f t="shared" si="69"/>
        <v>0</v>
      </c>
      <c r="BB346" s="94"/>
      <c r="BC346" s="94"/>
      <c r="BD346" s="94"/>
      <c r="BE346" s="94"/>
      <c r="BF346" s="94"/>
      <c r="BG346" s="94"/>
      <c r="BH346" s="94"/>
      <c r="BI346" s="61">
        <f t="shared" si="70"/>
        <v>0</v>
      </c>
      <c r="BJ346" s="62">
        <f t="shared" si="71"/>
        <v>5</v>
      </c>
      <c r="BK346" s="9"/>
      <c r="BL346" s="9"/>
      <c r="BM346" s="9"/>
      <c r="BN346" s="9"/>
      <c r="BO346" s="9"/>
      <c r="BP346" s="9"/>
      <c r="BQ346" s="9"/>
      <c r="BR346" s="9"/>
    </row>
    <row r="347" spans="1:70" ht="16" thickBot="1">
      <c r="A347" s="57">
        <v>4</v>
      </c>
      <c r="B347" s="422" t="s">
        <v>279</v>
      </c>
      <c r="C347" s="421" t="s">
        <v>280</v>
      </c>
      <c r="D347" s="427">
        <v>11</v>
      </c>
      <c r="E347" s="426" t="s">
        <v>120</v>
      </c>
      <c r="F347" s="427">
        <v>2</v>
      </c>
      <c r="G347" s="427"/>
      <c r="H347" s="427"/>
      <c r="I347" s="427"/>
      <c r="J347" s="427"/>
      <c r="K347" s="427"/>
      <c r="L347" s="427"/>
      <c r="M347" s="173">
        <f t="shared" si="64"/>
        <v>4</v>
      </c>
      <c r="N347" s="427">
        <v>1.5</v>
      </c>
      <c r="O347" s="427"/>
      <c r="P347" s="427">
        <v>2</v>
      </c>
      <c r="Q347" s="427"/>
      <c r="R347" s="427"/>
      <c r="S347" s="427"/>
      <c r="T347" s="427"/>
      <c r="U347" s="173">
        <f t="shared" si="72"/>
        <v>9</v>
      </c>
      <c r="V347" s="512">
        <v>2</v>
      </c>
      <c r="W347" s="512"/>
      <c r="X347" s="512">
        <v>1</v>
      </c>
      <c r="Y347" s="512"/>
      <c r="Z347" s="512"/>
      <c r="AA347" s="512"/>
      <c r="AB347" s="512"/>
      <c r="AC347" s="173">
        <f t="shared" si="73"/>
        <v>7</v>
      </c>
      <c r="AD347" s="512">
        <v>4</v>
      </c>
      <c r="AE347" s="512"/>
      <c r="AF347" s="512">
        <v>2</v>
      </c>
      <c r="AG347" s="512"/>
      <c r="AH347" s="512">
        <v>1</v>
      </c>
      <c r="AI347" s="512"/>
      <c r="AJ347" s="512"/>
      <c r="AK347" s="173">
        <f t="shared" si="74"/>
        <v>19</v>
      </c>
      <c r="AL347" s="97"/>
      <c r="AM347" s="97"/>
      <c r="AN347" s="97"/>
      <c r="AO347" s="97"/>
      <c r="AP347" s="97"/>
      <c r="AQ347" s="97"/>
      <c r="AR347" s="97"/>
      <c r="AS347" s="173">
        <f t="shared" si="75"/>
        <v>0</v>
      </c>
      <c r="AT347" s="97"/>
      <c r="AU347" s="97"/>
      <c r="AV347" s="97"/>
      <c r="AW347" s="97"/>
      <c r="AX347" s="97"/>
      <c r="AY347" s="97"/>
      <c r="AZ347" s="97"/>
      <c r="BA347" s="61">
        <f t="shared" si="69"/>
        <v>0</v>
      </c>
      <c r="BB347" s="97"/>
      <c r="BC347" s="97"/>
      <c r="BD347" s="97"/>
      <c r="BE347" s="97"/>
      <c r="BF347" s="97"/>
      <c r="BG347" s="97"/>
      <c r="BH347" s="97"/>
      <c r="BI347" s="61">
        <f t="shared" si="70"/>
        <v>0</v>
      </c>
      <c r="BJ347" s="62">
        <f t="shared" si="71"/>
        <v>39</v>
      </c>
      <c r="BK347" s="9"/>
      <c r="BL347" s="9"/>
      <c r="BM347" s="9"/>
      <c r="BN347" s="9"/>
      <c r="BO347" s="9"/>
      <c r="BP347" s="9"/>
      <c r="BQ347" s="9"/>
      <c r="BR347" s="9"/>
    </row>
    <row r="348" spans="1:70" ht="16" thickBot="1">
      <c r="A348" s="57">
        <v>4</v>
      </c>
      <c r="B348" s="422" t="s">
        <v>281</v>
      </c>
      <c r="C348" s="421" t="s">
        <v>282</v>
      </c>
      <c r="D348" s="427">
        <v>32</v>
      </c>
      <c r="E348" s="426" t="s">
        <v>120</v>
      </c>
      <c r="F348" s="427">
        <v>3</v>
      </c>
      <c r="G348" s="427"/>
      <c r="H348" s="427"/>
      <c r="I348" s="427">
        <v>1</v>
      </c>
      <c r="J348" s="427"/>
      <c r="K348" s="427"/>
      <c r="L348" s="427"/>
      <c r="M348" s="173">
        <f t="shared" si="64"/>
        <v>11</v>
      </c>
      <c r="N348" s="427">
        <v>4.5</v>
      </c>
      <c r="O348" s="427"/>
      <c r="P348" s="427">
        <v>1</v>
      </c>
      <c r="Q348" s="427"/>
      <c r="R348" s="427">
        <v>1</v>
      </c>
      <c r="S348" s="427"/>
      <c r="T348" s="427"/>
      <c r="U348" s="173">
        <f t="shared" si="72"/>
        <v>17</v>
      </c>
      <c r="V348" s="512">
        <v>6.5</v>
      </c>
      <c r="W348" s="512"/>
      <c r="X348" s="512"/>
      <c r="Y348" s="512"/>
      <c r="Z348" s="512">
        <v>1</v>
      </c>
      <c r="AA348" s="512"/>
      <c r="AB348" s="512"/>
      <c r="AC348" s="173">
        <f t="shared" si="73"/>
        <v>18</v>
      </c>
      <c r="AD348" s="512">
        <v>4.5</v>
      </c>
      <c r="AE348" s="512"/>
      <c r="AF348" s="512"/>
      <c r="AG348" s="512"/>
      <c r="AH348" s="512"/>
      <c r="AI348" s="512"/>
      <c r="AJ348" s="512"/>
      <c r="AK348" s="173">
        <f t="shared" si="74"/>
        <v>9</v>
      </c>
      <c r="AL348" s="97"/>
      <c r="AM348" s="97"/>
      <c r="AN348" s="97"/>
      <c r="AO348" s="97"/>
      <c r="AP348" s="97"/>
      <c r="AQ348" s="97"/>
      <c r="AR348" s="97"/>
      <c r="AS348" s="173">
        <f t="shared" si="75"/>
        <v>0</v>
      </c>
      <c r="AT348" s="97"/>
      <c r="AU348" s="97"/>
      <c r="AV348" s="97"/>
      <c r="AW348" s="97"/>
      <c r="AX348" s="97"/>
      <c r="AY348" s="97"/>
      <c r="AZ348" s="97"/>
      <c r="BA348" s="61">
        <f t="shared" si="69"/>
        <v>0</v>
      </c>
      <c r="BB348" s="97"/>
      <c r="BC348" s="97"/>
      <c r="BD348" s="97"/>
      <c r="BE348" s="97"/>
      <c r="BF348" s="97"/>
      <c r="BG348" s="97"/>
      <c r="BH348" s="97"/>
      <c r="BI348" s="61">
        <f t="shared" si="70"/>
        <v>0</v>
      </c>
      <c r="BJ348" s="62">
        <f t="shared" si="71"/>
        <v>55</v>
      </c>
      <c r="BK348" s="9"/>
      <c r="BL348" s="9"/>
      <c r="BM348" s="9"/>
      <c r="BN348" s="9"/>
      <c r="BO348" s="9"/>
      <c r="BP348" s="9"/>
      <c r="BQ348" s="9"/>
      <c r="BR348" s="9"/>
    </row>
    <row r="349" spans="1:70" ht="16" thickBot="1">
      <c r="A349" s="57">
        <v>4</v>
      </c>
      <c r="B349" s="422" t="s">
        <v>283</v>
      </c>
      <c r="C349" s="421" t="s">
        <v>247</v>
      </c>
      <c r="D349" s="427">
        <v>34</v>
      </c>
      <c r="E349" s="426" t="s">
        <v>120</v>
      </c>
      <c r="F349" s="427">
        <v>1.5</v>
      </c>
      <c r="G349" s="427"/>
      <c r="H349" s="427"/>
      <c r="I349" s="427"/>
      <c r="J349" s="427"/>
      <c r="K349" s="427"/>
      <c r="L349" s="427"/>
      <c r="M349" s="173">
        <f t="shared" si="64"/>
        <v>3</v>
      </c>
      <c r="N349" s="427">
        <v>0.5</v>
      </c>
      <c r="O349" s="427"/>
      <c r="P349" s="427"/>
      <c r="Q349" s="427"/>
      <c r="R349" s="427"/>
      <c r="S349" s="427"/>
      <c r="T349" s="427"/>
      <c r="U349" s="173">
        <f t="shared" si="72"/>
        <v>1</v>
      </c>
      <c r="V349" s="512">
        <v>1</v>
      </c>
      <c r="W349" s="512"/>
      <c r="X349" s="512"/>
      <c r="Y349" s="512"/>
      <c r="Z349" s="512"/>
      <c r="AA349" s="512"/>
      <c r="AB349" s="512"/>
      <c r="AC349" s="173">
        <f t="shared" si="73"/>
        <v>2</v>
      </c>
      <c r="AD349" s="512"/>
      <c r="AE349" s="512"/>
      <c r="AF349" s="512"/>
      <c r="AG349" s="512"/>
      <c r="AH349" s="512"/>
      <c r="AI349" s="512"/>
      <c r="AJ349" s="512"/>
      <c r="AK349" s="173">
        <f t="shared" si="74"/>
        <v>0</v>
      </c>
      <c r="AL349" s="97"/>
      <c r="AM349" s="97"/>
      <c r="AN349" s="97"/>
      <c r="AO349" s="97"/>
      <c r="AP349" s="97"/>
      <c r="AQ349" s="97"/>
      <c r="AR349" s="97"/>
      <c r="AS349" s="173">
        <f t="shared" si="75"/>
        <v>0</v>
      </c>
      <c r="AT349" s="97"/>
      <c r="AU349" s="97"/>
      <c r="AV349" s="97"/>
      <c r="AW349" s="97"/>
      <c r="AX349" s="97"/>
      <c r="AY349" s="97"/>
      <c r="AZ349" s="97"/>
      <c r="BA349" s="61">
        <f t="shared" si="69"/>
        <v>0</v>
      </c>
      <c r="BB349" s="97"/>
      <c r="BC349" s="97"/>
      <c r="BD349" s="97"/>
      <c r="BE349" s="97"/>
      <c r="BF349" s="97"/>
      <c r="BG349" s="97"/>
      <c r="BH349" s="97"/>
      <c r="BI349" s="61">
        <f t="shared" si="70"/>
        <v>0</v>
      </c>
      <c r="BJ349" s="62">
        <f t="shared" si="71"/>
        <v>6</v>
      </c>
      <c r="BK349" s="9"/>
      <c r="BL349" s="9"/>
      <c r="BM349" s="9"/>
      <c r="BN349" s="9"/>
      <c r="BO349" s="9"/>
      <c r="BP349" s="9"/>
      <c r="BQ349" s="9"/>
      <c r="BR349" s="9"/>
    </row>
    <row r="350" spans="1:70" ht="16" thickBot="1">
      <c r="A350" s="57">
        <v>4</v>
      </c>
      <c r="B350" s="422" t="s">
        <v>284</v>
      </c>
      <c r="C350" s="421" t="s">
        <v>143</v>
      </c>
      <c r="D350" s="427">
        <v>21</v>
      </c>
      <c r="E350" s="426" t="s">
        <v>120</v>
      </c>
      <c r="F350" s="427">
        <v>1</v>
      </c>
      <c r="G350" s="427"/>
      <c r="H350" s="427"/>
      <c r="I350" s="427"/>
      <c r="J350" s="427"/>
      <c r="K350" s="427"/>
      <c r="L350" s="427"/>
      <c r="M350" s="173">
        <f t="shared" si="64"/>
        <v>2</v>
      </c>
      <c r="N350" s="427"/>
      <c r="O350" s="427"/>
      <c r="P350" s="427"/>
      <c r="Q350" s="427"/>
      <c r="R350" s="427"/>
      <c r="S350" s="427"/>
      <c r="T350" s="427"/>
      <c r="U350" s="173">
        <f t="shared" si="72"/>
        <v>0</v>
      </c>
      <c r="V350" s="512"/>
      <c r="W350" s="512"/>
      <c r="X350" s="512"/>
      <c r="Y350" s="512"/>
      <c r="Z350" s="512"/>
      <c r="AA350" s="512"/>
      <c r="AB350" s="512"/>
      <c r="AC350" s="173">
        <f t="shared" si="73"/>
        <v>0</v>
      </c>
      <c r="AD350" s="512">
        <v>1</v>
      </c>
      <c r="AE350" s="512"/>
      <c r="AF350" s="512"/>
      <c r="AG350" s="512"/>
      <c r="AH350" s="512"/>
      <c r="AI350" s="512"/>
      <c r="AJ350" s="512"/>
      <c r="AK350" s="173">
        <f t="shared" si="74"/>
        <v>2</v>
      </c>
      <c r="AL350" s="97"/>
      <c r="AM350" s="97"/>
      <c r="AN350" s="97"/>
      <c r="AO350" s="97"/>
      <c r="AP350" s="97"/>
      <c r="AQ350" s="97"/>
      <c r="AR350" s="97"/>
      <c r="AS350" s="173">
        <f t="shared" si="75"/>
        <v>0</v>
      </c>
      <c r="AT350" s="97"/>
      <c r="AU350" s="97"/>
      <c r="AV350" s="97"/>
      <c r="AW350" s="97"/>
      <c r="AX350" s="97"/>
      <c r="AY350" s="97"/>
      <c r="AZ350" s="97"/>
      <c r="BA350" s="61">
        <f t="shared" si="69"/>
        <v>0</v>
      </c>
      <c r="BB350" s="97"/>
      <c r="BC350" s="97"/>
      <c r="BD350" s="97"/>
      <c r="BE350" s="97"/>
      <c r="BF350" s="97"/>
      <c r="BG350" s="97"/>
      <c r="BH350" s="97"/>
      <c r="BI350" s="61">
        <f t="shared" si="70"/>
        <v>0</v>
      </c>
      <c r="BJ350" s="62">
        <f t="shared" si="71"/>
        <v>4</v>
      </c>
      <c r="BK350" s="9"/>
      <c r="BL350" s="9"/>
      <c r="BM350" s="9"/>
      <c r="BN350" s="9"/>
      <c r="BO350" s="9"/>
      <c r="BP350" s="9"/>
      <c r="BQ350" s="9"/>
      <c r="BR350" s="9"/>
    </row>
    <row r="351" spans="1:70" ht="16" thickBot="1">
      <c r="A351" s="57">
        <v>4</v>
      </c>
      <c r="B351" s="423" t="s">
        <v>285</v>
      </c>
      <c r="C351" s="421" t="s">
        <v>286</v>
      </c>
      <c r="D351" s="427">
        <v>77</v>
      </c>
      <c r="E351" s="426" t="s">
        <v>120</v>
      </c>
      <c r="F351" s="427">
        <v>1</v>
      </c>
      <c r="G351" s="427"/>
      <c r="H351" s="427"/>
      <c r="I351" s="427"/>
      <c r="J351" s="427"/>
      <c r="K351" s="427"/>
      <c r="L351" s="427"/>
      <c r="M351" s="173">
        <f t="shared" si="64"/>
        <v>2</v>
      </c>
      <c r="N351" s="427"/>
      <c r="O351" s="427"/>
      <c r="P351" s="427"/>
      <c r="Q351" s="427"/>
      <c r="R351" s="427"/>
      <c r="S351" s="427"/>
      <c r="T351" s="427"/>
      <c r="U351" s="173">
        <f t="shared" si="72"/>
        <v>0</v>
      </c>
      <c r="V351" s="512"/>
      <c r="W351" s="512"/>
      <c r="X351" s="512"/>
      <c r="Y351" s="512"/>
      <c r="Z351" s="512"/>
      <c r="AA351" s="512"/>
      <c r="AB351" s="512"/>
      <c r="AC351" s="173">
        <f t="shared" si="73"/>
        <v>0</v>
      </c>
      <c r="AD351" s="512"/>
      <c r="AE351" s="512"/>
      <c r="AF351" s="512"/>
      <c r="AG351" s="512"/>
      <c r="AH351" s="512"/>
      <c r="AI351" s="512"/>
      <c r="AJ351" s="512"/>
      <c r="AK351" s="173">
        <f t="shared" si="74"/>
        <v>0</v>
      </c>
      <c r="AL351" s="97"/>
      <c r="AM351" s="97"/>
      <c r="AN351" s="97"/>
      <c r="AO351" s="97"/>
      <c r="AP351" s="97"/>
      <c r="AQ351" s="97"/>
      <c r="AR351" s="97"/>
      <c r="AS351" s="173">
        <f t="shared" si="75"/>
        <v>0</v>
      </c>
      <c r="AT351" s="97"/>
      <c r="AU351" s="97"/>
      <c r="AV351" s="97"/>
      <c r="AW351" s="97"/>
      <c r="AX351" s="97"/>
      <c r="AY351" s="97"/>
      <c r="AZ351" s="97"/>
      <c r="BA351" s="61">
        <f t="shared" si="69"/>
        <v>0</v>
      </c>
      <c r="BB351" s="97"/>
      <c r="BC351" s="97"/>
      <c r="BD351" s="97"/>
      <c r="BE351" s="97"/>
      <c r="BF351" s="97"/>
      <c r="BG351" s="97"/>
      <c r="BH351" s="97"/>
      <c r="BI351" s="61">
        <f t="shared" si="70"/>
        <v>0</v>
      </c>
      <c r="BJ351" s="62">
        <f t="shared" si="71"/>
        <v>2</v>
      </c>
      <c r="BK351" s="9"/>
      <c r="BL351" s="9"/>
      <c r="BM351" s="9"/>
      <c r="BN351" s="9"/>
      <c r="BO351" s="9"/>
      <c r="BP351" s="9"/>
      <c r="BQ351" s="9"/>
      <c r="BR351" s="9"/>
    </row>
    <row r="352" spans="1:70" ht="16" thickBot="1">
      <c r="A352" s="57">
        <v>4</v>
      </c>
      <c r="B352" s="423" t="s">
        <v>287</v>
      </c>
      <c r="C352" s="421" t="s">
        <v>288</v>
      </c>
      <c r="D352" s="427">
        <v>16</v>
      </c>
      <c r="E352" s="426" t="s">
        <v>120</v>
      </c>
      <c r="F352" s="427">
        <v>3</v>
      </c>
      <c r="G352" s="427"/>
      <c r="H352" s="427">
        <v>2</v>
      </c>
      <c r="I352" s="427"/>
      <c r="J352" s="427"/>
      <c r="K352" s="427"/>
      <c r="L352" s="427"/>
      <c r="M352" s="173">
        <f t="shared" si="64"/>
        <v>12</v>
      </c>
      <c r="N352" s="427">
        <v>2.5</v>
      </c>
      <c r="O352" s="427"/>
      <c r="P352" s="427"/>
      <c r="Q352" s="427"/>
      <c r="R352" s="427"/>
      <c r="S352" s="427"/>
      <c r="T352" s="427"/>
      <c r="U352" s="173">
        <f t="shared" si="72"/>
        <v>5</v>
      </c>
      <c r="V352" s="512">
        <v>5</v>
      </c>
      <c r="W352" s="512"/>
      <c r="X352" s="512"/>
      <c r="Y352" s="512"/>
      <c r="Z352" s="512"/>
      <c r="AA352" s="512"/>
      <c r="AB352" s="512"/>
      <c r="AC352" s="173">
        <f t="shared" si="73"/>
        <v>10</v>
      </c>
      <c r="AD352" s="512">
        <v>6.5</v>
      </c>
      <c r="AE352" s="512"/>
      <c r="AF352" s="512">
        <v>1</v>
      </c>
      <c r="AG352" s="512"/>
      <c r="AH352" s="512"/>
      <c r="AI352" s="512"/>
      <c r="AJ352" s="512"/>
      <c r="AK352" s="173">
        <f t="shared" si="74"/>
        <v>16</v>
      </c>
      <c r="AL352" s="97"/>
      <c r="AM352" s="97"/>
      <c r="AN352" s="97"/>
      <c r="AO352" s="97"/>
      <c r="AP352" s="97"/>
      <c r="AQ352" s="97"/>
      <c r="AR352" s="97"/>
      <c r="AS352" s="173">
        <f t="shared" si="75"/>
        <v>0</v>
      </c>
      <c r="AT352" s="97"/>
      <c r="AU352" s="97"/>
      <c r="AV352" s="97"/>
      <c r="AW352" s="97"/>
      <c r="AX352" s="97"/>
      <c r="AY352" s="97"/>
      <c r="AZ352" s="97"/>
      <c r="BA352" s="61">
        <f t="shared" si="69"/>
        <v>0</v>
      </c>
      <c r="BB352" s="97"/>
      <c r="BC352" s="97"/>
      <c r="BD352" s="97"/>
      <c r="BE352" s="97"/>
      <c r="BF352" s="97"/>
      <c r="BG352" s="97"/>
      <c r="BH352" s="97"/>
      <c r="BI352" s="61">
        <f t="shared" si="70"/>
        <v>0</v>
      </c>
      <c r="BJ352" s="62">
        <f t="shared" si="71"/>
        <v>43</v>
      </c>
      <c r="BK352" s="9"/>
      <c r="BL352" s="9"/>
      <c r="BM352" s="9"/>
      <c r="BN352" s="9"/>
      <c r="BO352" s="9"/>
      <c r="BP352" s="9"/>
      <c r="BQ352" s="9"/>
      <c r="BR352" s="9"/>
    </row>
    <row r="353" spans="1:70" ht="16" thickBot="1">
      <c r="A353" s="57">
        <v>4</v>
      </c>
      <c r="B353" s="423" t="s">
        <v>289</v>
      </c>
      <c r="C353" s="421" t="s">
        <v>290</v>
      </c>
      <c r="D353" s="427">
        <v>40</v>
      </c>
      <c r="E353" s="426" t="s">
        <v>120</v>
      </c>
      <c r="F353" s="427">
        <v>1.5</v>
      </c>
      <c r="G353" s="427"/>
      <c r="H353" s="427"/>
      <c r="I353" s="427"/>
      <c r="J353" s="427"/>
      <c r="K353" s="427"/>
      <c r="L353" s="427"/>
      <c r="M353" s="173">
        <f t="shared" si="64"/>
        <v>3</v>
      </c>
      <c r="N353" s="427"/>
      <c r="O353" s="427"/>
      <c r="P353" s="427"/>
      <c r="Q353" s="427"/>
      <c r="R353" s="427"/>
      <c r="S353" s="427"/>
      <c r="T353" s="427"/>
      <c r="U353" s="173">
        <f t="shared" si="72"/>
        <v>0</v>
      </c>
      <c r="V353" s="512"/>
      <c r="W353" s="512"/>
      <c r="X353" s="512"/>
      <c r="Y353" s="512"/>
      <c r="Z353" s="512"/>
      <c r="AA353" s="512"/>
      <c r="AB353" s="512"/>
      <c r="AC353" s="173">
        <f t="shared" si="73"/>
        <v>0</v>
      </c>
      <c r="AD353" s="512"/>
      <c r="AE353" s="512"/>
      <c r="AF353" s="512"/>
      <c r="AG353" s="512"/>
      <c r="AH353" s="512"/>
      <c r="AI353" s="512"/>
      <c r="AJ353" s="512"/>
      <c r="AK353" s="173">
        <f t="shared" si="74"/>
        <v>0</v>
      </c>
      <c r="AL353" s="97"/>
      <c r="AM353" s="97"/>
      <c r="AN353" s="97"/>
      <c r="AO353" s="97"/>
      <c r="AP353" s="97"/>
      <c r="AQ353" s="97"/>
      <c r="AR353" s="97"/>
      <c r="AS353" s="173">
        <f t="shared" si="75"/>
        <v>0</v>
      </c>
      <c r="AT353" s="97"/>
      <c r="AU353" s="97"/>
      <c r="AV353" s="97"/>
      <c r="AW353" s="97"/>
      <c r="AX353" s="97"/>
      <c r="AY353" s="97"/>
      <c r="AZ353" s="97"/>
      <c r="BA353" s="61">
        <f t="shared" si="69"/>
        <v>0</v>
      </c>
      <c r="BB353" s="97"/>
      <c r="BC353" s="97"/>
      <c r="BD353" s="97"/>
      <c r="BE353" s="97"/>
      <c r="BF353" s="97"/>
      <c r="BG353" s="97"/>
      <c r="BH353" s="97"/>
      <c r="BI353" s="61">
        <f t="shared" si="70"/>
        <v>0</v>
      </c>
      <c r="BJ353" s="62">
        <f t="shared" si="71"/>
        <v>3</v>
      </c>
      <c r="BK353" s="9"/>
      <c r="BL353" s="9"/>
      <c r="BM353" s="9"/>
      <c r="BN353" s="9"/>
      <c r="BO353" s="9"/>
      <c r="BP353" s="9"/>
      <c r="BQ353" s="9"/>
      <c r="BR353" s="9"/>
    </row>
    <row r="354" spans="1:70" ht="16" thickBot="1">
      <c r="A354" s="57">
        <v>4</v>
      </c>
      <c r="B354" s="423" t="s">
        <v>291</v>
      </c>
      <c r="C354" s="421" t="s">
        <v>292</v>
      </c>
      <c r="D354" s="427">
        <v>99</v>
      </c>
      <c r="E354" s="426" t="s">
        <v>120</v>
      </c>
      <c r="F354" s="427">
        <v>1</v>
      </c>
      <c r="G354" s="427"/>
      <c r="H354" s="427"/>
      <c r="I354" s="427"/>
      <c r="J354" s="427"/>
      <c r="K354" s="427"/>
      <c r="L354" s="427"/>
      <c r="M354" s="173">
        <f t="shared" si="64"/>
        <v>2</v>
      </c>
      <c r="N354" s="427">
        <v>0.5</v>
      </c>
      <c r="O354" s="427"/>
      <c r="P354" s="427"/>
      <c r="Q354" s="427"/>
      <c r="R354" s="427"/>
      <c r="S354" s="427"/>
      <c r="T354" s="427"/>
      <c r="U354" s="173">
        <f t="shared" si="72"/>
        <v>1</v>
      </c>
      <c r="V354" s="512">
        <v>1</v>
      </c>
      <c r="W354" s="512"/>
      <c r="X354" s="512"/>
      <c r="Y354" s="512"/>
      <c r="Z354" s="512"/>
      <c r="AA354" s="512"/>
      <c r="AB354" s="512"/>
      <c r="AC354" s="173">
        <f t="shared" si="73"/>
        <v>2</v>
      </c>
      <c r="AD354" s="512">
        <v>1</v>
      </c>
      <c r="AE354" s="512"/>
      <c r="AF354" s="512"/>
      <c r="AG354" s="512"/>
      <c r="AH354" s="512"/>
      <c r="AI354" s="512"/>
      <c r="AJ354" s="512"/>
      <c r="AK354" s="173">
        <f t="shared" si="74"/>
        <v>2</v>
      </c>
      <c r="AL354" s="97"/>
      <c r="AM354" s="97"/>
      <c r="AN354" s="97"/>
      <c r="AO354" s="97"/>
      <c r="AP354" s="97"/>
      <c r="AQ354" s="97"/>
      <c r="AR354" s="97"/>
      <c r="AS354" s="173">
        <f t="shared" si="75"/>
        <v>0</v>
      </c>
      <c r="AT354" s="97"/>
      <c r="AU354" s="97"/>
      <c r="AV354" s="97"/>
      <c r="AW354" s="97"/>
      <c r="AX354" s="97"/>
      <c r="AY354" s="97"/>
      <c r="AZ354" s="97"/>
      <c r="BA354" s="61">
        <f t="shared" si="69"/>
        <v>0</v>
      </c>
      <c r="BB354" s="97"/>
      <c r="BC354" s="97"/>
      <c r="BD354" s="97"/>
      <c r="BE354" s="97"/>
      <c r="BF354" s="97"/>
      <c r="BG354" s="97"/>
      <c r="BH354" s="97"/>
      <c r="BI354" s="61">
        <f t="shared" si="70"/>
        <v>0</v>
      </c>
      <c r="BJ354" s="62">
        <f t="shared" si="71"/>
        <v>7</v>
      </c>
      <c r="BK354" s="9"/>
      <c r="BL354" s="9"/>
      <c r="BM354" s="9"/>
      <c r="BN354" s="9"/>
      <c r="BO354" s="9"/>
      <c r="BP354" s="9"/>
      <c r="BQ354" s="9"/>
      <c r="BR354" s="9"/>
    </row>
    <row r="355" spans="1:70" ht="16" thickBot="1">
      <c r="A355" s="57">
        <v>4</v>
      </c>
      <c r="B355" s="423" t="s">
        <v>718</v>
      </c>
      <c r="C355" s="421" t="s">
        <v>719</v>
      </c>
      <c r="D355" s="427">
        <v>80</v>
      </c>
      <c r="E355" s="426" t="s">
        <v>120</v>
      </c>
      <c r="F355" s="427"/>
      <c r="G355" s="427"/>
      <c r="H355" s="427"/>
      <c r="I355" s="427"/>
      <c r="J355" s="427"/>
      <c r="K355" s="427"/>
      <c r="L355" s="427"/>
      <c r="M355" s="173">
        <f t="shared" si="64"/>
        <v>0</v>
      </c>
      <c r="N355" s="427">
        <v>1</v>
      </c>
      <c r="O355" s="427"/>
      <c r="P355" s="427"/>
      <c r="Q355" s="427"/>
      <c r="R355" s="427"/>
      <c r="S355" s="427"/>
      <c r="T355" s="427"/>
      <c r="U355" s="173">
        <f t="shared" si="72"/>
        <v>2</v>
      </c>
      <c r="V355" s="512"/>
      <c r="W355" s="512"/>
      <c r="X355" s="512"/>
      <c r="Y355" s="512"/>
      <c r="Z355" s="512"/>
      <c r="AA355" s="512"/>
      <c r="AB355" s="512"/>
      <c r="AC355" s="173">
        <f t="shared" si="73"/>
        <v>0</v>
      </c>
      <c r="AD355" s="512"/>
      <c r="AE355" s="512"/>
      <c r="AF355" s="512"/>
      <c r="AG355" s="512"/>
      <c r="AH355" s="512"/>
      <c r="AI355" s="512"/>
      <c r="AJ355" s="512"/>
      <c r="AK355" s="173">
        <f t="shared" si="74"/>
        <v>0</v>
      </c>
      <c r="AL355" s="97"/>
      <c r="AM355" s="97"/>
      <c r="AN355" s="97"/>
      <c r="AO355" s="97"/>
      <c r="AP355" s="97"/>
      <c r="AQ355" s="97"/>
      <c r="AR355" s="97"/>
      <c r="AS355" s="173">
        <f t="shared" si="75"/>
        <v>0</v>
      </c>
      <c r="AT355" s="97"/>
      <c r="AU355" s="97"/>
      <c r="AV355" s="97"/>
      <c r="AW355" s="97"/>
      <c r="AX355" s="97"/>
      <c r="AY355" s="97"/>
      <c r="AZ355" s="97"/>
      <c r="BA355" s="61">
        <f t="shared" si="69"/>
        <v>0</v>
      </c>
      <c r="BB355" s="97"/>
      <c r="BC355" s="97"/>
      <c r="BD355" s="97"/>
      <c r="BE355" s="97"/>
      <c r="BF355" s="97"/>
      <c r="BG355" s="97"/>
      <c r="BH355" s="97"/>
      <c r="BI355" s="61">
        <f t="shared" si="70"/>
        <v>0</v>
      </c>
      <c r="BJ355" s="62">
        <f t="shared" si="71"/>
        <v>2</v>
      </c>
      <c r="BK355" s="9"/>
      <c r="BL355" s="9"/>
      <c r="BM355" s="9"/>
      <c r="BN355" s="9"/>
      <c r="BO355" s="9"/>
      <c r="BP355" s="9"/>
      <c r="BQ355" s="9"/>
      <c r="BR355" s="9"/>
    </row>
    <row r="356" spans="1:70" ht="16" thickBot="1">
      <c r="A356" s="57">
        <v>4</v>
      </c>
      <c r="B356" s="423" t="s">
        <v>720</v>
      </c>
      <c r="C356" s="421" t="s">
        <v>721</v>
      </c>
      <c r="D356" s="427">
        <v>44</v>
      </c>
      <c r="E356" s="426" t="s">
        <v>120</v>
      </c>
      <c r="F356" s="427"/>
      <c r="G356" s="427"/>
      <c r="H356" s="427"/>
      <c r="I356" s="427"/>
      <c r="J356" s="427"/>
      <c r="K356" s="427"/>
      <c r="L356" s="427"/>
      <c r="M356" s="173">
        <f t="shared" si="64"/>
        <v>0</v>
      </c>
      <c r="N356" s="427">
        <v>3.5</v>
      </c>
      <c r="O356" s="427"/>
      <c r="P356" s="427"/>
      <c r="Q356" s="427"/>
      <c r="R356" s="427"/>
      <c r="S356" s="427"/>
      <c r="T356" s="427"/>
      <c r="U356" s="173">
        <f t="shared" si="72"/>
        <v>7</v>
      </c>
      <c r="V356" s="512">
        <v>1</v>
      </c>
      <c r="W356" s="512">
        <v>1</v>
      </c>
      <c r="X356" s="512"/>
      <c r="Y356" s="512"/>
      <c r="Z356" s="512"/>
      <c r="AA356" s="512"/>
      <c r="AB356" s="512"/>
      <c r="AC356" s="173">
        <f t="shared" si="73"/>
        <v>7</v>
      </c>
      <c r="AD356" s="512">
        <v>2.5</v>
      </c>
      <c r="AE356" s="512"/>
      <c r="AF356" s="512"/>
      <c r="AG356" s="512"/>
      <c r="AH356" s="512"/>
      <c r="AI356" s="512"/>
      <c r="AJ356" s="512"/>
      <c r="AK356" s="173">
        <f t="shared" si="74"/>
        <v>5</v>
      </c>
      <c r="AL356" s="97"/>
      <c r="AM356" s="97"/>
      <c r="AN356" s="97"/>
      <c r="AO356" s="97"/>
      <c r="AP356" s="97"/>
      <c r="AQ356" s="97"/>
      <c r="AR356" s="97"/>
      <c r="AS356" s="173">
        <f t="shared" si="75"/>
        <v>0</v>
      </c>
      <c r="AT356" s="97"/>
      <c r="AU356" s="97"/>
      <c r="AV356" s="97"/>
      <c r="AW356" s="97"/>
      <c r="AX356" s="97"/>
      <c r="AY356" s="97"/>
      <c r="AZ356" s="97"/>
      <c r="BA356" s="61">
        <f t="shared" si="69"/>
        <v>0</v>
      </c>
      <c r="BB356" s="97"/>
      <c r="BC356" s="97"/>
      <c r="BD356" s="97"/>
      <c r="BE356" s="97"/>
      <c r="BF356" s="97"/>
      <c r="BG356" s="97"/>
      <c r="BH356" s="97"/>
      <c r="BI356" s="61">
        <f t="shared" si="70"/>
        <v>0</v>
      </c>
      <c r="BJ356" s="62">
        <f t="shared" si="71"/>
        <v>19</v>
      </c>
      <c r="BK356" s="9"/>
      <c r="BL356" s="9"/>
      <c r="BM356" s="9"/>
      <c r="BN356" s="9"/>
      <c r="BO356" s="9"/>
      <c r="BP356" s="9"/>
      <c r="BQ356" s="9"/>
      <c r="BR356" s="9"/>
    </row>
    <row r="357" spans="1:70" ht="16" thickBot="1">
      <c r="A357" s="57">
        <v>4</v>
      </c>
      <c r="B357" s="182" t="s">
        <v>722</v>
      </c>
      <c r="C357" s="421" t="s">
        <v>250</v>
      </c>
      <c r="D357" s="427">
        <v>61</v>
      </c>
      <c r="E357" s="426" t="s">
        <v>120</v>
      </c>
      <c r="F357" s="427"/>
      <c r="G357" s="427"/>
      <c r="H357" s="427"/>
      <c r="I357" s="427"/>
      <c r="J357" s="427"/>
      <c r="K357" s="427"/>
      <c r="L357" s="427"/>
      <c r="M357" s="173">
        <f t="shared" si="64"/>
        <v>0</v>
      </c>
      <c r="N357" s="427">
        <v>1</v>
      </c>
      <c r="O357" s="427"/>
      <c r="P357" s="427"/>
      <c r="Q357" s="427"/>
      <c r="R357" s="427"/>
      <c r="S357" s="427"/>
      <c r="T357" s="427"/>
      <c r="U357" s="173">
        <f t="shared" si="72"/>
        <v>2</v>
      </c>
      <c r="V357" s="512"/>
      <c r="W357" s="512"/>
      <c r="X357" s="512"/>
      <c r="Y357" s="512"/>
      <c r="Z357" s="512"/>
      <c r="AA357" s="512"/>
      <c r="AB357" s="512"/>
      <c r="AC357" s="173">
        <f t="shared" si="73"/>
        <v>0</v>
      </c>
      <c r="AD357" s="512"/>
      <c r="AE357" s="512"/>
      <c r="AF357" s="512"/>
      <c r="AG357" s="512"/>
      <c r="AH357" s="512"/>
      <c r="AI357" s="512"/>
      <c r="AJ357" s="512"/>
      <c r="AK357" s="173">
        <f t="shared" si="74"/>
        <v>0</v>
      </c>
      <c r="AL357" s="97"/>
      <c r="AM357" s="97"/>
      <c r="AN357" s="97"/>
      <c r="AO357" s="97"/>
      <c r="AP357" s="97"/>
      <c r="AQ357" s="97"/>
      <c r="AR357" s="97"/>
      <c r="AS357" s="173">
        <f t="shared" si="75"/>
        <v>0</v>
      </c>
      <c r="AT357" s="97"/>
      <c r="AU357" s="97"/>
      <c r="AV357" s="97"/>
      <c r="AW357" s="97"/>
      <c r="AX357" s="97"/>
      <c r="AY357" s="97"/>
      <c r="AZ357" s="97"/>
      <c r="BA357" s="61">
        <f t="shared" si="69"/>
        <v>0</v>
      </c>
      <c r="BB357" s="97"/>
      <c r="BC357" s="97"/>
      <c r="BD357" s="97"/>
      <c r="BE357" s="97"/>
      <c r="BF357" s="97"/>
      <c r="BG357" s="97"/>
      <c r="BH357" s="97"/>
      <c r="BI357" s="61">
        <f t="shared" si="70"/>
        <v>0</v>
      </c>
      <c r="BJ357" s="62">
        <f t="shared" si="71"/>
        <v>2</v>
      </c>
      <c r="BK357" s="9"/>
      <c r="BL357" s="9"/>
      <c r="BM357" s="9"/>
      <c r="BN357" s="9"/>
      <c r="BO357" s="9"/>
      <c r="BP357" s="9"/>
      <c r="BQ357" s="9"/>
      <c r="BR357" s="9"/>
    </row>
    <row r="358" spans="1:70" ht="16" thickBot="1">
      <c r="A358" s="57">
        <v>4</v>
      </c>
      <c r="B358" s="182" t="s">
        <v>723</v>
      </c>
      <c r="C358" s="421" t="s">
        <v>197</v>
      </c>
      <c r="D358" s="427">
        <v>45</v>
      </c>
      <c r="E358" s="426" t="s">
        <v>120</v>
      </c>
      <c r="F358" s="427"/>
      <c r="G358" s="427"/>
      <c r="H358" s="427"/>
      <c r="I358" s="427"/>
      <c r="J358" s="427"/>
      <c r="K358" s="427"/>
      <c r="L358" s="427"/>
      <c r="M358" s="173">
        <f t="shared" si="64"/>
        <v>0</v>
      </c>
      <c r="N358" s="427">
        <v>1.5</v>
      </c>
      <c r="O358" s="427"/>
      <c r="P358" s="427"/>
      <c r="Q358" s="427"/>
      <c r="R358" s="427"/>
      <c r="S358" s="427"/>
      <c r="T358" s="427"/>
      <c r="U358" s="173">
        <f t="shared" si="72"/>
        <v>3</v>
      </c>
      <c r="V358" s="512">
        <v>2</v>
      </c>
      <c r="W358" s="512">
        <v>1</v>
      </c>
      <c r="X358" s="512"/>
      <c r="Y358" s="512"/>
      <c r="Z358" s="512"/>
      <c r="AA358" s="512"/>
      <c r="AB358" s="512"/>
      <c r="AC358" s="173">
        <f t="shared" si="73"/>
        <v>9</v>
      </c>
      <c r="AD358" s="512">
        <v>0.5</v>
      </c>
      <c r="AE358" s="512"/>
      <c r="AF358" s="512"/>
      <c r="AG358" s="512"/>
      <c r="AH358" s="512"/>
      <c r="AI358" s="512"/>
      <c r="AJ358" s="512"/>
      <c r="AK358" s="173">
        <f t="shared" si="74"/>
        <v>1</v>
      </c>
      <c r="AL358" s="97"/>
      <c r="AM358" s="97"/>
      <c r="AN358" s="97"/>
      <c r="AO358" s="97"/>
      <c r="AP358" s="97"/>
      <c r="AQ358" s="97"/>
      <c r="AR358" s="97"/>
      <c r="AS358" s="173">
        <f t="shared" si="75"/>
        <v>0</v>
      </c>
      <c r="AT358" s="97"/>
      <c r="AU358" s="97"/>
      <c r="AV358" s="97"/>
      <c r="AW358" s="97"/>
      <c r="AX358" s="97"/>
      <c r="AY358" s="97"/>
      <c r="AZ358" s="97"/>
      <c r="BA358" s="61">
        <f t="shared" si="69"/>
        <v>0</v>
      </c>
      <c r="BB358" s="97"/>
      <c r="BC358" s="97"/>
      <c r="BD358" s="97"/>
      <c r="BE358" s="97"/>
      <c r="BF358" s="97"/>
      <c r="BG358" s="97"/>
      <c r="BH358" s="97"/>
      <c r="BI358" s="61">
        <f t="shared" si="70"/>
        <v>0</v>
      </c>
      <c r="BJ358" s="62">
        <f t="shared" si="71"/>
        <v>13</v>
      </c>
      <c r="BK358" s="9"/>
      <c r="BL358" s="9"/>
      <c r="BM358" s="9"/>
      <c r="BN358" s="9"/>
      <c r="BO358" s="9"/>
      <c r="BP358" s="9"/>
      <c r="BQ358" s="9"/>
      <c r="BR358" s="9"/>
    </row>
    <row r="359" spans="1:70" ht="16" thickBot="1">
      <c r="A359" s="57">
        <v>4</v>
      </c>
      <c r="B359" s="182" t="s">
        <v>724</v>
      </c>
      <c r="C359" s="183" t="s">
        <v>165</v>
      </c>
      <c r="D359" s="427">
        <v>22</v>
      </c>
      <c r="E359" s="426" t="s">
        <v>120</v>
      </c>
      <c r="F359" s="427"/>
      <c r="G359" s="427"/>
      <c r="H359" s="427"/>
      <c r="I359" s="427"/>
      <c r="J359" s="427"/>
      <c r="K359" s="427"/>
      <c r="L359" s="427"/>
      <c r="M359" s="173">
        <f t="shared" si="64"/>
        <v>0</v>
      </c>
      <c r="N359" s="427">
        <v>2</v>
      </c>
      <c r="O359" s="427"/>
      <c r="P359" s="427"/>
      <c r="Q359" s="427"/>
      <c r="R359" s="427"/>
      <c r="S359" s="427"/>
      <c r="T359" s="427"/>
      <c r="U359" s="173">
        <f t="shared" si="72"/>
        <v>4</v>
      </c>
      <c r="V359" s="512"/>
      <c r="W359" s="512"/>
      <c r="X359" s="512"/>
      <c r="Y359" s="512"/>
      <c r="Z359" s="512"/>
      <c r="AA359" s="512"/>
      <c r="AB359" s="512"/>
      <c r="AC359" s="173">
        <f t="shared" si="73"/>
        <v>0</v>
      </c>
      <c r="AD359" s="512">
        <v>1</v>
      </c>
      <c r="AE359" s="512"/>
      <c r="AF359" s="512"/>
      <c r="AG359" s="512"/>
      <c r="AH359" s="512"/>
      <c r="AI359" s="512"/>
      <c r="AJ359" s="512"/>
      <c r="AK359" s="173">
        <f t="shared" si="74"/>
        <v>2</v>
      </c>
      <c r="AL359" s="97"/>
      <c r="AM359" s="97"/>
      <c r="AN359" s="97"/>
      <c r="AO359" s="97"/>
      <c r="AP359" s="97"/>
      <c r="AQ359" s="97"/>
      <c r="AR359" s="97"/>
      <c r="AS359" s="173">
        <f t="shared" si="75"/>
        <v>0</v>
      </c>
      <c r="AT359" s="97"/>
      <c r="AU359" s="97"/>
      <c r="AV359" s="97"/>
      <c r="AW359" s="97"/>
      <c r="AX359" s="97"/>
      <c r="AY359" s="97"/>
      <c r="AZ359" s="97"/>
      <c r="BA359" s="61">
        <f t="shared" si="69"/>
        <v>0</v>
      </c>
      <c r="BB359" s="97"/>
      <c r="BC359" s="97"/>
      <c r="BD359" s="97"/>
      <c r="BE359" s="97"/>
      <c r="BF359" s="97"/>
      <c r="BG359" s="97"/>
      <c r="BH359" s="97"/>
      <c r="BI359" s="61">
        <f t="shared" si="70"/>
        <v>0</v>
      </c>
      <c r="BJ359" s="62">
        <f t="shared" si="71"/>
        <v>6</v>
      </c>
      <c r="BK359" s="9"/>
      <c r="BL359" s="9"/>
      <c r="BM359" s="9"/>
      <c r="BN359" s="9"/>
      <c r="BO359" s="9"/>
      <c r="BP359" s="9"/>
      <c r="BQ359" s="9"/>
      <c r="BR359" s="9"/>
    </row>
    <row r="360" spans="1:70" ht="16" thickBot="1">
      <c r="A360" s="57">
        <v>4</v>
      </c>
      <c r="B360" s="506" t="s">
        <v>796</v>
      </c>
      <c r="C360" s="504" t="s">
        <v>797</v>
      </c>
      <c r="D360" s="512">
        <v>53</v>
      </c>
      <c r="E360" s="511" t="s">
        <v>120</v>
      </c>
      <c r="F360" s="97"/>
      <c r="G360" s="97"/>
      <c r="H360" s="97"/>
      <c r="I360" s="97"/>
      <c r="J360" s="97"/>
      <c r="K360" s="97"/>
      <c r="L360" s="97"/>
      <c r="M360" s="173">
        <f t="shared" ref="M360:M404" si="76">2*(F360)+5*(G360)+3*(H360)+5*(I360)+5*(J360)+5*(K360)+5*(L360)</f>
        <v>0</v>
      </c>
      <c r="N360" s="97"/>
      <c r="O360" s="97"/>
      <c r="P360" s="97"/>
      <c r="Q360" s="97"/>
      <c r="R360" s="97"/>
      <c r="S360" s="97"/>
      <c r="T360" s="97"/>
      <c r="U360" s="173">
        <f t="shared" si="72"/>
        <v>0</v>
      </c>
      <c r="V360" s="512">
        <v>1</v>
      </c>
      <c r="W360" s="512"/>
      <c r="X360" s="512"/>
      <c r="Y360" s="512"/>
      <c r="Z360" s="512"/>
      <c r="AA360" s="512"/>
      <c r="AB360" s="512"/>
      <c r="AC360" s="173">
        <f t="shared" si="73"/>
        <v>2</v>
      </c>
      <c r="AD360" s="512"/>
      <c r="AE360" s="512"/>
      <c r="AF360" s="512"/>
      <c r="AG360" s="512"/>
      <c r="AH360" s="512"/>
      <c r="AI360" s="512"/>
      <c r="AJ360" s="512"/>
      <c r="AK360" s="173">
        <f t="shared" si="74"/>
        <v>0</v>
      </c>
      <c r="AL360" s="97"/>
      <c r="AM360" s="97"/>
      <c r="AN360" s="97"/>
      <c r="AO360" s="97"/>
      <c r="AP360" s="97"/>
      <c r="AQ360" s="97"/>
      <c r="AR360" s="97"/>
      <c r="AS360" s="173">
        <f t="shared" si="75"/>
        <v>0</v>
      </c>
      <c r="AT360" s="97"/>
      <c r="AU360" s="97"/>
      <c r="AV360" s="97"/>
      <c r="AW360" s="97"/>
      <c r="AX360" s="97"/>
      <c r="AY360" s="97"/>
      <c r="AZ360" s="97"/>
      <c r="BA360" s="61">
        <f t="shared" si="69"/>
        <v>0</v>
      </c>
      <c r="BB360" s="97"/>
      <c r="BC360" s="97"/>
      <c r="BD360" s="97"/>
      <c r="BE360" s="97"/>
      <c r="BF360" s="97"/>
      <c r="BG360" s="97"/>
      <c r="BH360" s="97"/>
      <c r="BI360" s="61">
        <f t="shared" si="70"/>
        <v>0</v>
      </c>
      <c r="BJ360" s="62">
        <f t="shared" si="71"/>
        <v>2</v>
      </c>
      <c r="BK360" s="9"/>
      <c r="BL360" s="9"/>
      <c r="BM360" s="9"/>
      <c r="BN360" s="9"/>
      <c r="BO360" s="9"/>
      <c r="BP360" s="9"/>
      <c r="BQ360" s="9"/>
      <c r="BR360" s="9"/>
    </row>
    <row r="361" spans="1:70" ht="16" thickBot="1">
      <c r="A361" s="57">
        <v>4</v>
      </c>
      <c r="B361" s="506" t="s">
        <v>835</v>
      </c>
      <c r="C361" s="504" t="s">
        <v>836</v>
      </c>
      <c r="D361" s="512">
        <v>38</v>
      </c>
      <c r="E361" s="511" t="s">
        <v>120</v>
      </c>
      <c r="F361" s="97"/>
      <c r="G361" s="97"/>
      <c r="H361" s="97"/>
      <c r="I361" s="97"/>
      <c r="J361" s="97"/>
      <c r="K361" s="97"/>
      <c r="L361" s="97"/>
      <c r="M361" s="173">
        <f t="shared" si="76"/>
        <v>0</v>
      </c>
      <c r="N361" s="97"/>
      <c r="O361" s="97"/>
      <c r="P361" s="97"/>
      <c r="Q361" s="97"/>
      <c r="R361" s="97"/>
      <c r="S361" s="97"/>
      <c r="T361" s="97"/>
      <c r="U361" s="173">
        <f t="shared" si="72"/>
        <v>0</v>
      </c>
      <c r="V361" s="97"/>
      <c r="W361" s="97"/>
      <c r="X361" s="97"/>
      <c r="Y361" s="97"/>
      <c r="Z361" s="97"/>
      <c r="AA361" s="97"/>
      <c r="AB361" s="97"/>
      <c r="AC361" s="173">
        <f t="shared" si="73"/>
        <v>0</v>
      </c>
      <c r="AD361" s="512">
        <v>2</v>
      </c>
      <c r="AE361" s="512"/>
      <c r="AF361" s="512"/>
      <c r="AG361" s="512"/>
      <c r="AH361" s="512"/>
      <c r="AI361" s="512"/>
      <c r="AJ361" s="512"/>
      <c r="AK361" s="173">
        <f t="shared" si="74"/>
        <v>4</v>
      </c>
      <c r="AL361" s="97"/>
      <c r="AM361" s="97"/>
      <c r="AN361" s="97"/>
      <c r="AO361" s="97"/>
      <c r="AP361" s="97"/>
      <c r="AQ361" s="97"/>
      <c r="AR361" s="97"/>
      <c r="AS361" s="173">
        <f t="shared" si="75"/>
        <v>0</v>
      </c>
      <c r="AT361" s="97"/>
      <c r="AU361" s="97"/>
      <c r="AV361" s="97"/>
      <c r="AW361" s="97"/>
      <c r="AX361" s="97"/>
      <c r="AY361" s="97"/>
      <c r="AZ361" s="97"/>
      <c r="BA361" s="61">
        <f t="shared" si="69"/>
        <v>0</v>
      </c>
      <c r="BB361" s="97"/>
      <c r="BC361" s="97"/>
      <c r="BD361" s="97"/>
      <c r="BE361" s="97"/>
      <c r="BF361" s="97"/>
      <c r="BG361" s="97"/>
      <c r="BH361" s="97"/>
      <c r="BI361" s="61">
        <f t="shared" si="70"/>
        <v>0</v>
      </c>
      <c r="BJ361" s="62">
        <f t="shared" si="71"/>
        <v>4</v>
      </c>
      <c r="BK361" s="9"/>
      <c r="BL361" s="9"/>
      <c r="BM361" s="9"/>
      <c r="BN361" s="9"/>
      <c r="BO361" s="9"/>
      <c r="BP361" s="9"/>
      <c r="BQ361" s="9"/>
      <c r="BR361" s="9"/>
    </row>
    <row r="362" spans="1:70" ht="16" thickBot="1">
      <c r="A362" s="57">
        <v>4</v>
      </c>
      <c r="B362" s="116"/>
      <c r="C362" s="96"/>
      <c r="D362" s="97"/>
      <c r="E362" s="97" t="s">
        <v>120</v>
      </c>
      <c r="F362" s="97"/>
      <c r="G362" s="97"/>
      <c r="H362" s="97"/>
      <c r="I362" s="97"/>
      <c r="J362" s="97"/>
      <c r="K362" s="97"/>
      <c r="L362" s="97"/>
      <c r="M362" s="173">
        <f t="shared" si="76"/>
        <v>0</v>
      </c>
      <c r="N362" s="97"/>
      <c r="O362" s="97"/>
      <c r="P362" s="97"/>
      <c r="Q362" s="97"/>
      <c r="R362" s="97"/>
      <c r="S362" s="97"/>
      <c r="T362" s="97"/>
      <c r="U362" s="173">
        <f t="shared" si="72"/>
        <v>0</v>
      </c>
      <c r="V362" s="97"/>
      <c r="W362" s="97"/>
      <c r="X362" s="97"/>
      <c r="Y362" s="97"/>
      <c r="Z362" s="97"/>
      <c r="AA362" s="97"/>
      <c r="AB362" s="97"/>
      <c r="AC362" s="173">
        <f t="shared" si="73"/>
        <v>0</v>
      </c>
      <c r="AD362" s="97"/>
      <c r="AE362" s="97"/>
      <c r="AF362" s="97"/>
      <c r="AG362" s="97"/>
      <c r="AH362" s="97"/>
      <c r="AI362" s="97"/>
      <c r="AJ362" s="97"/>
      <c r="AK362" s="173">
        <f t="shared" si="74"/>
        <v>0</v>
      </c>
      <c r="AL362" s="97"/>
      <c r="AM362" s="97"/>
      <c r="AN362" s="97"/>
      <c r="AO362" s="97"/>
      <c r="AP362" s="97"/>
      <c r="AQ362" s="97"/>
      <c r="AR362" s="97"/>
      <c r="AS362" s="173">
        <f t="shared" si="75"/>
        <v>0</v>
      </c>
      <c r="AT362" s="97"/>
      <c r="AU362" s="97"/>
      <c r="AV362" s="97"/>
      <c r="AW362" s="97"/>
      <c r="AX362" s="97"/>
      <c r="AY362" s="97"/>
      <c r="AZ362" s="97"/>
      <c r="BA362" s="61">
        <f t="shared" si="69"/>
        <v>0</v>
      </c>
      <c r="BB362" s="97"/>
      <c r="BC362" s="97"/>
      <c r="BD362" s="97"/>
      <c r="BE362" s="97"/>
      <c r="BF362" s="97"/>
      <c r="BG362" s="97"/>
      <c r="BH362" s="97"/>
      <c r="BI362" s="61">
        <f t="shared" si="70"/>
        <v>0</v>
      </c>
      <c r="BJ362" s="62">
        <f t="shared" si="71"/>
        <v>0</v>
      </c>
    </row>
    <row r="363" spans="1:70" ht="16" thickBot="1">
      <c r="A363" s="57">
        <v>4</v>
      </c>
      <c r="B363" s="133"/>
      <c r="C363" s="96"/>
      <c r="D363" s="97"/>
      <c r="E363" s="97" t="s">
        <v>120</v>
      </c>
      <c r="F363" s="97"/>
      <c r="G363" s="97"/>
      <c r="H363" s="97"/>
      <c r="I363" s="97"/>
      <c r="J363" s="97"/>
      <c r="K363" s="97"/>
      <c r="L363" s="97"/>
      <c r="M363" s="173">
        <f t="shared" si="76"/>
        <v>0</v>
      </c>
      <c r="N363" s="97"/>
      <c r="O363" s="97"/>
      <c r="P363" s="97"/>
      <c r="Q363" s="97"/>
      <c r="R363" s="97"/>
      <c r="S363" s="97"/>
      <c r="T363" s="97"/>
      <c r="U363" s="173">
        <f t="shared" si="72"/>
        <v>0</v>
      </c>
      <c r="V363" s="97"/>
      <c r="W363" s="97"/>
      <c r="X363" s="97"/>
      <c r="Y363" s="97"/>
      <c r="Z363" s="97"/>
      <c r="AA363" s="97"/>
      <c r="AB363" s="97"/>
      <c r="AC363" s="173">
        <f t="shared" si="73"/>
        <v>0</v>
      </c>
      <c r="AD363" s="97"/>
      <c r="AE363" s="97"/>
      <c r="AF363" s="97"/>
      <c r="AG363" s="97"/>
      <c r="AH363" s="97"/>
      <c r="AI363" s="97"/>
      <c r="AJ363" s="97"/>
      <c r="AK363" s="173">
        <f t="shared" si="74"/>
        <v>0</v>
      </c>
      <c r="AL363" s="97"/>
      <c r="AM363" s="97"/>
      <c r="AN363" s="97"/>
      <c r="AO363" s="97"/>
      <c r="AP363" s="97"/>
      <c r="AQ363" s="97"/>
      <c r="AR363" s="97"/>
      <c r="AS363" s="173">
        <f t="shared" si="75"/>
        <v>0</v>
      </c>
      <c r="AT363" s="97"/>
      <c r="AU363" s="97"/>
      <c r="AV363" s="97"/>
      <c r="AW363" s="97"/>
      <c r="AX363" s="97"/>
      <c r="AY363" s="97"/>
      <c r="AZ363" s="97"/>
      <c r="BA363" s="61">
        <f t="shared" si="69"/>
        <v>0</v>
      </c>
      <c r="BB363" s="97"/>
      <c r="BC363" s="97"/>
      <c r="BD363" s="97"/>
      <c r="BE363" s="97"/>
      <c r="BF363" s="97"/>
      <c r="BG363" s="97"/>
      <c r="BH363" s="97"/>
      <c r="BI363" s="61">
        <f t="shared" si="70"/>
        <v>0</v>
      </c>
      <c r="BJ363" s="62">
        <f t="shared" si="71"/>
        <v>0</v>
      </c>
    </row>
    <row r="364" spans="1:70" ht="16" thickBot="1">
      <c r="A364" s="57">
        <v>4</v>
      </c>
      <c r="B364" s="133"/>
      <c r="C364" s="96"/>
      <c r="D364" s="97"/>
      <c r="E364" s="97" t="s">
        <v>120</v>
      </c>
      <c r="F364" s="97"/>
      <c r="G364" s="97"/>
      <c r="H364" s="97"/>
      <c r="I364" s="97"/>
      <c r="J364" s="97"/>
      <c r="K364" s="97"/>
      <c r="L364" s="97"/>
      <c r="M364" s="173">
        <f t="shared" si="76"/>
        <v>0</v>
      </c>
      <c r="N364" s="97"/>
      <c r="O364" s="97"/>
      <c r="P364" s="97"/>
      <c r="Q364" s="97"/>
      <c r="R364" s="97"/>
      <c r="S364" s="97"/>
      <c r="T364" s="97"/>
      <c r="U364" s="173">
        <f t="shared" si="72"/>
        <v>0</v>
      </c>
      <c r="V364" s="97"/>
      <c r="W364" s="97"/>
      <c r="X364" s="97"/>
      <c r="Y364" s="97"/>
      <c r="Z364" s="97"/>
      <c r="AA364" s="97"/>
      <c r="AB364" s="97"/>
      <c r="AC364" s="173">
        <f t="shared" si="73"/>
        <v>0</v>
      </c>
      <c r="AD364" s="97"/>
      <c r="AE364" s="97"/>
      <c r="AF364" s="97"/>
      <c r="AG364" s="97"/>
      <c r="AH364" s="97"/>
      <c r="AI364" s="97"/>
      <c r="AJ364" s="97"/>
      <c r="AK364" s="173">
        <f t="shared" si="74"/>
        <v>0</v>
      </c>
      <c r="AL364" s="97"/>
      <c r="AM364" s="97"/>
      <c r="AN364" s="97"/>
      <c r="AO364" s="97"/>
      <c r="AP364" s="97"/>
      <c r="AQ364" s="97"/>
      <c r="AR364" s="97"/>
      <c r="AS364" s="173">
        <f t="shared" si="75"/>
        <v>0</v>
      </c>
      <c r="AT364" s="97"/>
      <c r="AU364" s="97"/>
      <c r="AV364" s="97"/>
      <c r="AW364" s="97"/>
      <c r="AX364" s="97"/>
      <c r="AY364" s="97"/>
      <c r="AZ364" s="97"/>
      <c r="BA364" s="61">
        <f t="shared" si="69"/>
        <v>0</v>
      </c>
      <c r="BB364" s="97"/>
      <c r="BC364" s="97"/>
      <c r="BD364" s="97"/>
      <c r="BE364" s="97"/>
      <c r="BF364" s="97"/>
      <c r="BG364" s="97"/>
      <c r="BH364" s="97"/>
      <c r="BI364" s="61">
        <f t="shared" si="70"/>
        <v>0</v>
      </c>
      <c r="BJ364" s="62">
        <f t="shared" si="71"/>
        <v>0</v>
      </c>
    </row>
    <row r="365" spans="1:70" ht="16" thickBot="1">
      <c r="A365" s="57">
        <v>4</v>
      </c>
      <c r="B365" s="133"/>
      <c r="C365" s="96"/>
      <c r="D365" s="97"/>
      <c r="E365" s="94"/>
      <c r="F365" s="97"/>
      <c r="G365" s="97"/>
      <c r="H365" s="97"/>
      <c r="I365" s="97"/>
      <c r="J365" s="97"/>
      <c r="K365" s="97"/>
      <c r="L365" s="97"/>
      <c r="M365" s="173">
        <f t="shared" si="76"/>
        <v>0</v>
      </c>
      <c r="N365" s="97"/>
      <c r="O365" s="97"/>
      <c r="P365" s="97"/>
      <c r="Q365" s="97"/>
      <c r="R365" s="97"/>
      <c r="S365" s="97"/>
      <c r="T365" s="97"/>
      <c r="U365" s="173">
        <f t="shared" si="72"/>
        <v>0</v>
      </c>
      <c r="V365" s="97"/>
      <c r="W365" s="97"/>
      <c r="X365" s="97"/>
      <c r="Y365" s="97"/>
      <c r="Z365" s="97"/>
      <c r="AA365" s="97"/>
      <c r="AB365" s="97"/>
      <c r="AC365" s="173">
        <f t="shared" si="73"/>
        <v>0</v>
      </c>
      <c r="AD365" s="97"/>
      <c r="AE365" s="97"/>
      <c r="AF365" s="97"/>
      <c r="AG365" s="97"/>
      <c r="AH365" s="97"/>
      <c r="AI365" s="97"/>
      <c r="AJ365" s="97"/>
      <c r="AK365" s="173">
        <f t="shared" si="74"/>
        <v>0</v>
      </c>
      <c r="AL365" s="97"/>
      <c r="AM365" s="97"/>
      <c r="AN365" s="97"/>
      <c r="AO365" s="97"/>
      <c r="AP365" s="97"/>
      <c r="AQ365" s="97"/>
      <c r="AR365" s="97"/>
      <c r="AS365" s="173">
        <f t="shared" si="75"/>
        <v>0</v>
      </c>
      <c r="AT365" s="97"/>
      <c r="AU365" s="97"/>
      <c r="AV365" s="97"/>
      <c r="AW365" s="97"/>
      <c r="AX365" s="97"/>
      <c r="AY365" s="97"/>
      <c r="AZ365" s="97"/>
      <c r="BA365" s="61">
        <f t="shared" si="69"/>
        <v>0</v>
      </c>
      <c r="BB365" s="97"/>
      <c r="BC365" s="97"/>
      <c r="BD365" s="97"/>
      <c r="BE365" s="97"/>
      <c r="BF365" s="97"/>
      <c r="BG365" s="97"/>
      <c r="BH365" s="97"/>
      <c r="BI365" s="61">
        <f t="shared" si="70"/>
        <v>0</v>
      </c>
      <c r="BJ365" s="62">
        <f t="shared" si="71"/>
        <v>0</v>
      </c>
      <c r="BK365" s="53"/>
      <c r="BL365" s="53"/>
      <c r="BM365" s="53"/>
      <c r="BN365" s="53"/>
      <c r="BO365" s="53"/>
    </row>
    <row r="366" spans="1:70" ht="16" thickBot="1">
      <c r="A366" s="57">
        <v>4</v>
      </c>
      <c r="B366" s="133"/>
      <c r="C366" s="96"/>
      <c r="D366" s="97"/>
      <c r="E366" s="94"/>
      <c r="F366" s="97"/>
      <c r="G366" s="97"/>
      <c r="H366" s="97"/>
      <c r="I366" s="97"/>
      <c r="J366" s="97"/>
      <c r="K366" s="97"/>
      <c r="L366" s="97"/>
      <c r="M366" s="173">
        <f t="shared" si="76"/>
        <v>0</v>
      </c>
      <c r="N366" s="97"/>
      <c r="O366" s="97"/>
      <c r="P366" s="97"/>
      <c r="Q366" s="97"/>
      <c r="R366" s="97"/>
      <c r="S366" s="97"/>
      <c r="T366" s="97"/>
      <c r="U366" s="173">
        <f t="shared" si="72"/>
        <v>0</v>
      </c>
      <c r="V366" s="97"/>
      <c r="W366" s="97"/>
      <c r="X366" s="97"/>
      <c r="Y366" s="97"/>
      <c r="Z366" s="97"/>
      <c r="AA366" s="97"/>
      <c r="AB366" s="97"/>
      <c r="AC366" s="173">
        <f t="shared" si="73"/>
        <v>0</v>
      </c>
      <c r="AD366" s="97"/>
      <c r="AE366" s="97"/>
      <c r="AF366" s="97"/>
      <c r="AG366" s="97"/>
      <c r="AH366" s="97"/>
      <c r="AI366" s="97"/>
      <c r="AJ366" s="97"/>
      <c r="AK366" s="173">
        <f t="shared" si="74"/>
        <v>0</v>
      </c>
      <c r="AL366" s="97"/>
      <c r="AM366" s="97"/>
      <c r="AN366" s="97"/>
      <c r="AO366" s="97"/>
      <c r="AP366" s="97"/>
      <c r="AQ366" s="97"/>
      <c r="AR366" s="97"/>
      <c r="AS366" s="173">
        <f t="shared" si="75"/>
        <v>0</v>
      </c>
      <c r="AT366" s="97"/>
      <c r="AU366" s="97"/>
      <c r="AV366" s="97"/>
      <c r="AW366" s="97"/>
      <c r="AX366" s="97"/>
      <c r="AY366" s="97"/>
      <c r="AZ366" s="97"/>
      <c r="BA366" s="61">
        <f t="shared" si="69"/>
        <v>0</v>
      </c>
      <c r="BB366" s="97"/>
      <c r="BC366" s="97"/>
      <c r="BD366" s="97"/>
      <c r="BE366" s="97"/>
      <c r="BF366" s="97"/>
      <c r="BG366" s="97"/>
      <c r="BH366" s="97"/>
      <c r="BI366" s="61">
        <f t="shared" si="70"/>
        <v>0</v>
      </c>
      <c r="BJ366" s="62">
        <f t="shared" si="71"/>
        <v>0</v>
      </c>
      <c r="BK366" s="54"/>
      <c r="BL366" s="54"/>
      <c r="BM366" s="54"/>
      <c r="BN366" s="54"/>
      <c r="BO366" s="54"/>
    </row>
    <row r="367" spans="1:70" ht="16" thickBot="1">
      <c r="A367" s="57">
        <v>4</v>
      </c>
      <c r="B367" s="115" t="s">
        <v>602</v>
      </c>
      <c r="C367" s="93" t="s">
        <v>603</v>
      </c>
      <c r="D367" s="94">
        <v>77</v>
      </c>
      <c r="E367" s="94" t="s">
        <v>115</v>
      </c>
      <c r="F367" s="94">
        <v>2</v>
      </c>
      <c r="G367" s="94">
        <v>2</v>
      </c>
      <c r="H367" s="94"/>
      <c r="I367" s="94"/>
      <c r="J367" s="94"/>
      <c r="K367" s="94"/>
      <c r="L367" s="94"/>
      <c r="M367" s="173">
        <f t="shared" si="76"/>
        <v>14</v>
      </c>
      <c r="N367" s="483">
        <v>2</v>
      </c>
      <c r="O367" s="483">
        <v>2</v>
      </c>
      <c r="P367" s="483"/>
      <c r="Q367" s="483"/>
      <c r="R367" s="483"/>
      <c r="S367" s="483"/>
      <c r="T367" s="483"/>
      <c r="U367" s="173">
        <f t="shared" si="72"/>
        <v>14</v>
      </c>
      <c r="V367" s="511"/>
      <c r="W367" s="511"/>
      <c r="X367" s="511"/>
      <c r="Y367" s="511"/>
      <c r="Z367" s="511"/>
      <c r="AA367" s="511"/>
      <c r="AB367" s="511"/>
      <c r="AC367" s="173">
        <f t="shared" si="73"/>
        <v>0</v>
      </c>
      <c r="AD367" s="511">
        <v>1</v>
      </c>
      <c r="AE367" s="511"/>
      <c r="AF367" s="511"/>
      <c r="AG367" s="511"/>
      <c r="AH367" s="511"/>
      <c r="AI367" s="511"/>
      <c r="AJ367" s="511"/>
      <c r="AK367" s="173">
        <f t="shared" si="74"/>
        <v>2</v>
      </c>
      <c r="AL367" s="97"/>
      <c r="AM367" s="97"/>
      <c r="AN367" s="97"/>
      <c r="AO367" s="97"/>
      <c r="AP367" s="97"/>
      <c r="AQ367" s="97"/>
      <c r="AR367" s="97"/>
      <c r="AS367" s="173">
        <f t="shared" si="75"/>
        <v>0</v>
      </c>
      <c r="AT367" s="97"/>
      <c r="AU367" s="97"/>
      <c r="AV367" s="97"/>
      <c r="AW367" s="97"/>
      <c r="AX367" s="97"/>
      <c r="AY367" s="97"/>
      <c r="AZ367" s="97"/>
      <c r="BA367" s="61">
        <f t="shared" si="69"/>
        <v>0</v>
      </c>
      <c r="BB367" s="97"/>
      <c r="BC367" s="97"/>
      <c r="BD367" s="97"/>
      <c r="BE367" s="97"/>
      <c r="BF367" s="97"/>
      <c r="BG367" s="97"/>
      <c r="BH367" s="97"/>
      <c r="BI367" s="61">
        <f t="shared" si="70"/>
        <v>0</v>
      </c>
      <c r="BJ367" s="62">
        <f t="shared" si="71"/>
        <v>30</v>
      </c>
      <c r="BK367" s="54"/>
      <c r="BL367" s="54"/>
      <c r="BM367" s="54"/>
      <c r="BN367" s="54"/>
      <c r="BO367" s="54"/>
    </row>
    <row r="368" spans="1:70" ht="16" thickBot="1">
      <c r="A368" s="57">
        <v>4</v>
      </c>
      <c r="B368" s="116" t="s">
        <v>604</v>
      </c>
      <c r="C368" s="96" t="s">
        <v>605</v>
      </c>
      <c r="D368" s="97">
        <v>68</v>
      </c>
      <c r="E368" s="94" t="s">
        <v>115</v>
      </c>
      <c r="F368" s="97">
        <v>4</v>
      </c>
      <c r="G368" s="97"/>
      <c r="H368" s="97"/>
      <c r="I368" s="97"/>
      <c r="J368" s="97"/>
      <c r="K368" s="97"/>
      <c r="L368" s="97"/>
      <c r="M368" s="173">
        <f t="shared" si="76"/>
        <v>8</v>
      </c>
      <c r="N368" s="484">
        <v>2</v>
      </c>
      <c r="O368" s="484"/>
      <c r="P368" s="484"/>
      <c r="Q368" s="484"/>
      <c r="R368" s="484"/>
      <c r="S368" s="484"/>
      <c r="T368" s="484"/>
      <c r="U368" s="173">
        <f t="shared" si="72"/>
        <v>4</v>
      </c>
      <c r="V368" s="512">
        <v>2</v>
      </c>
      <c r="W368" s="512"/>
      <c r="X368" s="512"/>
      <c r="Y368" s="512"/>
      <c r="Z368" s="512"/>
      <c r="AA368" s="512"/>
      <c r="AB368" s="512"/>
      <c r="AC368" s="173">
        <f t="shared" si="73"/>
        <v>4</v>
      </c>
      <c r="AD368" s="512"/>
      <c r="AE368" s="512"/>
      <c r="AF368" s="512"/>
      <c r="AG368" s="512"/>
      <c r="AH368" s="512"/>
      <c r="AI368" s="512"/>
      <c r="AJ368" s="512"/>
      <c r="AK368" s="173">
        <f t="shared" si="74"/>
        <v>0</v>
      </c>
      <c r="AL368" s="97"/>
      <c r="AM368" s="97"/>
      <c r="AN368" s="97"/>
      <c r="AO368" s="97"/>
      <c r="AP368" s="97"/>
      <c r="AQ368" s="97"/>
      <c r="AR368" s="97"/>
      <c r="AS368" s="173">
        <f t="shared" si="75"/>
        <v>0</v>
      </c>
      <c r="AT368" s="97"/>
      <c r="AU368" s="97"/>
      <c r="AV368" s="97"/>
      <c r="AW368" s="97"/>
      <c r="AX368" s="97"/>
      <c r="AY368" s="97"/>
      <c r="AZ368" s="97"/>
      <c r="BA368" s="61">
        <f t="shared" si="69"/>
        <v>0</v>
      </c>
      <c r="BB368" s="97"/>
      <c r="BC368" s="97"/>
      <c r="BD368" s="97"/>
      <c r="BE368" s="97"/>
      <c r="BF368" s="97"/>
      <c r="BG368" s="97"/>
      <c r="BH368" s="97"/>
      <c r="BI368" s="61">
        <f t="shared" si="70"/>
        <v>0</v>
      </c>
      <c r="BJ368" s="62">
        <f t="shared" si="71"/>
        <v>16</v>
      </c>
      <c r="BK368" s="54"/>
      <c r="BL368" s="54"/>
      <c r="BM368" s="54"/>
      <c r="BN368" s="54"/>
      <c r="BO368" s="54"/>
    </row>
    <row r="369" spans="1:67" ht="16" thickBot="1">
      <c r="A369" s="57">
        <v>4</v>
      </c>
      <c r="B369" s="116" t="s">
        <v>606</v>
      </c>
      <c r="C369" s="96" t="s">
        <v>607</v>
      </c>
      <c r="D369" s="97">
        <v>16</v>
      </c>
      <c r="E369" s="94" t="s">
        <v>115</v>
      </c>
      <c r="F369" s="97">
        <v>7</v>
      </c>
      <c r="G369" s="97"/>
      <c r="H369" s="97"/>
      <c r="I369" s="97"/>
      <c r="J369" s="97">
        <v>1</v>
      </c>
      <c r="K369" s="97"/>
      <c r="L369" s="97"/>
      <c r="M369" s="173">
        <f t="shared" si="76"/>
        <v>19</v>
      </c>
      <c r="N369" s="484">
        <v>2</v>
      </c>
      <c r="O369" s="484"/>
      <c r="P369" s="484"/>
      <c r="Q369" s="484"/>
      <c r="R369" s="484"/>
      <c r="S369" s="484"/>
      <c r="T369" s="484"/>
      <c r="U369" s="173">
        <f t="shared" si="72"/>
        <v>4</v>
      </c>
      <c r="V369" s="512">
        <v>2</v>
      </c>
      <c r="W369" s="512"/>
      <c r="X369" s="512"/>
      <c r="Y369" s="512"/>
      <c r="Z369" s="512"/>
      <c r="AA369" s="512"/>
      <c r="AB369" s="512"/>
      <c r="AC369" s="173">
        <f t="shared" si="73"/>
        <v>4</v>
      </c>
      <c r="AD369" s="512">
        <v>2</v>
      </c>
      <c r="AE369" s="512"/>
      <c r="AF369" s="512"/>
      <c r="AG369" s="512"/>
      <c r="AH369" s="512">
        <v>1</v>
      </c>
      <c r="AI369" s="512"/>
      <c r="AJ369" s="512"/>
      <c r="AK369" s="173">
        <f t="shared" si="74"/>
        <v>9</v>
      </c>
      <c r="AL369" s="97"/>
      <c r="AM369" s="97"/>
      <c r="AN369" s="97"/>
      <c r="AO369" s="97"/>
      <c r="AP369" s="97"/>
      <c r="AQ369" s="97"/>
      <c r="AR369" s="97"/>
      <c r="AS369" s="173">
        <f t="shared" si="75"/>
        <v>0</v>
      </c>
      <c r="AT369" s="97"/>
      <c r="AU369" s="97"/>
      <c r="AV369" s="97"/>
      <c r="AW369" s="97"/>
      <c r="AX369" s="97"/>
      <c r="AY369" s="97"/>
      <c r="AZ369" s="97"/>
      <c r="BA369" s="61">
        <f t="shared" si="69"/>
        <v>0</v>
      </c>
      <c r="BB369" s="97"/>
      <c r="BC369" s="97"/>
      <c r="BD369" s="97"/>
      <c r="BE369" s="97"/>
      <c r="BF369" s="97"/>
      <c r="BG369" s="97"/>
      <c r="BH369" s="97"/>
      <c r="BI369" s="61">
        <f t="shared" si="70"/>
        <v>0</v>
      </c>
      <c r="BJ369" s="62">
        <f t="shared" si="71"/>
        <v>36</v>
      </c>
      <c r="BK369" s="54"/>
      <c r="BL369" s="54"/>
      <c r="BM369" s="54"/>
      <c r="BN369" s="54"/>
      <c r="BO369" s="54"/>
    </row>
    <row r="370" spans="1:67" ht="16" thickBot="1">
      <c r="A370" s="57">
        <v>4</v>
      </c>
      <c r="B370" s="116" t="s">
        <v>608</v>
      </c>
      <c r="C370" s="96" t="s">
        <v>609</v>
      </c>
      <c r="D370" s="97">
        <v>2</v>
      </c>
      <c r="E370" s="94" t="s">
        <v>115</v>
      </c>
      <c r="F370" s="97">
        <v>1</v>
      </c>
      <c r="G370" s="97"/>
      <c r="H370" s="97"/>
      <c r="I370" s="97"/>
      <c r="J370" s="97"/>
      <c r="K370" s="97"/>
      <c r="L370" s="97"/>
      <c r="M370" s="173">
        <f t="shared" si="76"/>
        <v>2</v>
      </c>
      <c r="N370" s="484"/>
      <c r="O370" s="484"/>
      <c r="P370" s="484"/>
      <c r="Q370" s="484"/>
      <c r="R370" s="484"/>
      <c r="S370" s="484"/>
      <c r="T370" s="484"/>
      <c r="U370" s="173">
        <f t="shared" si="72"/>
        <v>0</v>
      </c>
      <c r="V370" s="512"/>
      <c r="W370" s="512"/>
      <c r="X370" s="512"/>
      <c r="Y370" s="512"/>
      <c r="Z370" s="512"/>
      <c r="AA370" s="512"/>
      <c r="AB370" s="512"/>
      <c r="AC370" s="173">
        <f t="shared" si="73"/>
        <v>0</v>
      </c>
      <c r="AD370" s="512">
        <v>2</v>
      </c>
      <c r="AE370" s="512"/>
      <c r="AF370" s="512"/>
      <c r="AG370" s="512"/>
      <c r="AH370" s="512"/>
      <c r="AI370" s="512"/>
      <c r="AJ370" s="512"/>
      <c r="AK370" s="173">
        <f t="shared" si="74"/>
        <v>4</v>
      </c>
      <c r="AL370" s="97"/>
      <c r="AM370" s="97"/>
      <c r="AN370" s="97"/>
      <c r="AO370" s="97"/>
      <c r="AP370" s="97"/>
      <c r="AQ370" s="97"/>
      <c r="AR370" s="97"/>
      <c r="AS370" s="173">
        <f t="shared" si="75"/>
        <v>0</v>
      </c>
      <c r="AT370" s="97"/>
      <c r="AU370" s="97"/>
      <c r="AV370" s="97"/>
      <c r="AW370" s="97"/>
      <c r="AX370" s="97"/>
      <c r="AY370" s="97"/>
      <c r="AZ370" s="97"/>
      <c r="BA370" s="61">
        <f t="shared" si="69"/>
        <v>0</v>
      </c>
      <c r="BB370" s="97"/>
      <c r="BC370" s="97"/>
      <c r="BD370" s="97"/>
      <c r="BE370" s="97"/>
      <c r="BF370" s="97"/>
      <c r="BG370" s="97"/>
      <c r="BH370" s="97"/>
      <c r="BI370" s="61">
        <f t="shared" si="70"/>
        <v>0</v>
      </c>
      <c r="BJ370" s="62">
        <f t="shared" si="71"/>
        <v>6</v>
      </c>
      <c r="BK370" s="54"/>
      <c r="BL370" s="54"/>
      <c r="BM370" s="54"/>
      <c r="BN370" s="54"/>
      <c r="BO370" s="54"/>
    </row>
    <row r="371" spans="1:67" ht="16" thickBot="1">
      <c r="A371" s="57">
        <v>4</v>
      </c>
      <c r="B371" s="116" t="s">
        <v>610</v>
      </c>
      <c r="C371" s="96" t="s">
        <v>611</v>
      </c>
      <c r="D371" s="97">
        <v>32</v>
      </c>
      <c r="E371" s="94" t="s">
        <v>115</v>
      </c>
      <c r="F371" s="97"/>
      <c r="G371" s="97"/>
      <c r="H371" s="97"/>
      <c r="I371" s="97"/>
      <c r="J371" s="97"/>
      <c r="K371" s="97"/>
      <c r="L371" s="97"/>
      <c r="M371" s="173">
        <f t="shared" si="76"/>
        <v>0</v>
      </c>
      <c r="N371" s="484"/>
      <c r="O371" s="484"/>
      <c r="P371" s="484"/>
      <c r="Q371" s="484"/>
      <c r="R371" s="484"/>
      <c r="S371" s="484"/>
      <c r="T371" s="484"/>
      <c r="U371" s="173">
        <f t="shared" si="72"/>
        <v>0</v>
      </c>
      <c r="V371" s="512"/>
      <c r="W371" s="512"/>
      <c r="X371" s="512"/>
      <c r="Y371" s="512"/>
      <c r="Z371" s="512"/>
      <c r="AA371" s="512"/>
      <c r="AB371" s="512"/>
      <c r="AC371" s="173">
        <f t="shared" si="73"/>
        <v>0</v>
      </c>
      <c r="AD371" s="512"/>
      <c r="AE371" s="512"/>
      <c r="AF371" s="512"/>
      <c r="AG371" s="512"/>
      <c r="AH371" s="512"/>
      <c r="AI371" s="512"/>
      <c r="AJ371" s="512"/>
      <c r="AK371" s="173">
        <f t="shared" si="74"/>
        <v>0</v>
      </c>
      <c r="AL371" s="97"/>
      <c r="AM371" s="97"/>
      <c r="AN371" s="97"/>
      <c r="AO371" s="97"/>
      <c r="AP371" s="97"/>
      <c r="AQ371" s="97"/>
      <c r="AR371" s="97"/>
      <c r="AS371" s="173">
        <f t="shared" si="75"/>
        <v>0</v>
      </c>
      <c r="AT371" s="97"/>
      <c r="AU371" s="97"/>
      <c r="AV371" s="97"/>
      <c r="AW371" s="97"/>
      <c r="AX371" s="97"/>
      <c r="AY371" s="97"/>
      <c r="AZ371" s="97"/>
      <c r="BA371" s="61">
        <f t="shared" si="69"/>
        <v>0</v>
      </c>
      <c r="BB371" s="97"/>
      <c r="BC371" s="97"/>
      <c r="BD371" s="97"/>
      <c r="BE371" s="97"/>
      <c r="BF371" s="97"/>
      <c r="BG371" s="97"/>
      <c r="BH371" s="97"/>
      <c r="BI371" s="61">
        <f t="shared" si="70"/>
        <v>0</v>
      </c>
      <c r="BJ371" s="62">
        <f t="shared" si="71"/>
        <v>0</v>
      </c>
      <c r="BK371" s="54"/>
      <c r="BL371" s="54"/>
      <c r="BM371" s="54"/>
      <c r="BN371" s="54"/>
      <c r="BO371" s="54"/>
    </row>
    <row r="372" spans="1:67" ht="16" thickBot="1">
      <c r="A372" s="57">
        <v>4</v>
      </c>
      <c r="B372" s="116" t="s">
        <v>612</v>
      </c>
      <c r="C372" s="96" t="s">
        <v>613</v>
      </c>
      <c r="D372" s="97">
        <v>25</v>
      </c>
      <c r="E372" s="94" t="s">
        <v>115</v>
      </c>
      <c r="F372" s="97">
        <v>1</v>
      </c>
      <c r="G372" s="97"/>
      <c r="H372" s="97"/>
      <c r="I372" s="97">
        <v>1</v>
      </c>
      <c r="J372" s="97"/>
      <c r="K372" s="97">
        <v>1</v>
      </c>
      <c r="L372" s="97"/>
      <c r="M372" s="173">
        <f t="shared" si="76"/>
        <v>12</v>
      </c>
      <c r="N372" s="484">
        <v>1</v>
      </c>
      <c r="O372" s="484"/>
      <c r="P372" s="484">
        <v>1</v>
      </c>
      <c r="Q372" s="484"/>
      <c r="R372" s="484"/>
      <c r="S372" s="484"/>
      <c r="T372" s="484"/>
      <c r="U372" s="173">
        <f t="shared" si="72"/>
        <v>5</v>
      </c>
      <c r="V372" s="512">
        <v>4</v>
      </c>
      <c r="W372" s="512"/>
      <c r="X372" s="512"/>
      <c r="Y372" s="512"/>
      <c r="Z372" s="512"/>
      <c r="AA372" s="512"/>
      <c r="AB372" s="512"/>
      <c r="AC372" s="173">
        <f t="shared" si="73"/>
        <v>8</v>
      </c>
      <c r="AD372" s="512"/>
      <c r="AE372" s="512"/>
      <c r="AF372" s="512"/>
      <c r="AG372" s="512"/>
      <c r="AH372" s="512"/>
      <c r="AI372" s="512"/>
      <c r="AJ372" s="512"/>
      <c r="AK372" s="173">
        <f t="shared" si="74"/>
        <v>0</v>
      </c>
      <c r="AL372" s="97"/>
      <c r="AM372" s="97"/>
      <c r="AN372" s="97"/>
      <c r="AO372" s="97"/>
      <c r="AP372" s="97"/>
      <c r="AQ372" s="97"/>
      <c r="AR372" s="97"/>
      <c r="AS372" s="173">
        <f t="shared" si="75"/>
        <v>0</v>
      </c>
      <c r="AT372" s="97"/>
      <c r="AU372" s="97"/>
      <c r="AV372" s="97"/>
      <c r="AW372" s="97"/>
      <c r="AX372" s="97"/>
      <c r="AY372" s="97"/>
      <c r="AZ372" s="97"/>
      <c r="BA372" s="61">
        <f t="shared" si="69"/>
        <v>0</v>
      </c>
      <c r="BB372" s="97"/>
      <c r="BC372" s="97"/>
      <c r="BD372" s="97"/>
      <c r="BE372" s="97"/>
      <c r="BF372" s="97"/>
      <c r="BG372" s="97"/>
      <c r="BH372" s="97"/>
      <c r="BI372" s="61">
        <f t="shared" si="70"/>
        <v>0</v>
      </c>
      <c r="BJ372" s="62">
        <f t="shared" si="71"/>
        <v>25</v>
      </c>
      <c r="BK372" s="54"/>
      <c r="BL372" s="54"/>
      <c r="BM372" s="54"/>
      <c r="BN372" s="54"/>
      <c r="BO372" s="54"/>
    </row>
    <row r="373" spans="1:67" ht="16" thickBot="1">
      <c r="A373" s="57">
        <v>4</v>
      </c>
      <c r="B373" s="116" t="s">
        <v>614</v>
      </c>
      <c r="C373" s="96" t="s">
        <v>615</v>
      </c>
      <c r="D373" s="97">
        <v>55</v>
      </c>
      <c r="E373" s="94" t="s">
        <v>115</v>
      </c>
      <c r="F373" s="97">
        <v>2</v>
      </c>
      <c r="G373" s="97"/>
      <c r="H373" s="97"/>
      <c r="I373" s="97"/>
      <c r="J373" s="97"/>
      <c r="K373" s="97"/>
      <c r="L373" s="97"/>
      <c r="M373" s="173">
        <f t="shared" si="76"/>
        <v>4</v>
      </c>
      <c r="N373" s="484">
        <v>1</v>
      </c>
      <c r="O373" s="484"/>
      <c r="P373" s="484"/>
      <c r="Q373" s="484"/>
      <c r="R373" s="484"/>
      <c r="S373" s="484"/>
      <c r="T373" s="484"/>
      <c r="U373" s="173">
        <f t="shared" si="72"/>
        <v>2</v>
      </c>
      <c r="V373" s="512"/>
      <c r="W373" s="512"/>
      <c r="X373" s="512"/>
      <c r="Y373" s="512"/>
      <c r="Z373" s="512"/>
      <c r="AA373" s="512"/>
      <c r="AB373" s="512"/>
      <c r="AC373" s="173">
        <f t="shared" si="73"/>
        <v>0</v>
      </c>
      <c r="AD373" s="512">
        <v>3</v>
      </c>
      <c r="AE373" s="512"/>
      <c r="AF373" s="512"/>
      <c r="AG373" s="512"/>
      <c r="AH373" s="512"/>
      <c r="AI373" s="512"/>
      <c r="AJ373" s="512"/>
      <c r="AK373" s="173">
        <f t="shared" si="74"/>
        <v>6</v>
      </c>
      <c r="AL373" s="97"/>
      <c r="AM373" s="97"/>
      <c r="AN373" s="97"/>
      <c r="AO373" s="97"/>
      <c r="AP373" s="97"/>
      <c r="AQ373" s="97"/>
      <c r="AR373" s="97"/>
      <c r="AS373" s="173">
        <f t="shared" si="75"/>
        <v>0</v>
      </c>
      <c r="AT373" s="97"/>
      <c r="AU373" s="97"/>
      <c r="AV373" s="97"/>
      <c r="AW373" s="97"/>
      <c r="AX373" s="97"/>
      <c r="AY373" s="97"/>
      <c r="AZ373" s="97"/>
      <c r="BA373" s="61">
        <f t="shared" si="69"/>
        <v>0</v>
      </c>
      <c r="BB373" s="97"/>
      <c r="BC373" s="97"/>
      <c r="BD373" s="97"/>
      <c r="BE373" s="97"/>
      <c r="BF373" s="97"/>
      <c r="BG373" s="97"/>
      <c r="BH373" s="97"/>
      <c r="BI373" s="61">
        <f t="shared" si="70"/>
        <v>0</v>
      </c>
      <c r="BJ373" s="62">
        <f t="shared" si="71"/>
        <v>12</v>
      </c>
      <c r="BK373" s="54"/>
      <c r="BL373" s="54"/>
      <c r="BM373" s="54"/>
      <c r="BN373" s="54"/>
      <c r="BO373" s="54"/>
    </row>
    <row r="374" spans="1:67" ht="16" thickBot="1">
      <c r="A374" s="57">
        <v>4</v>
      </c>
      <c r="B374" s="116" t="s">
        <v>616</v>
      </c>
      <c r="C374" s="96" t="s">
        <v>617</v>
      </c>
      <c r="D374" s="97">
        <v>48</v>
      </c>
      <c r="E374" s="94" t="s">
        <v>115</v>
      </c>
      <c r="F374" s="97">
        <v>8</v>
      </c>
      <c r="G374" s="97"/>
      <c r="H374" s="97"/>
      <c r="I374" s="97"/>
      <c r="J374" s="97"/>
      <c r="K374" s="97"/>
      <c r="L374" s="97"/>
      <c r="M374" s="173">
        <f t="shared" si="76"/>
        <v>16</v>
      </c>
      <c r="N374" s="484">
        <v>3</v>
      </c>
      <c r="O374" s="484"/>
      <c r="P374" s="484"/>
      <c r="Q374" s="484"/>
      <c r="R374" s="484"/>
      <c r="S374" s="484"/>
      <c r="T374" s="484"/>
      <c r="U374" s="173">
        <f t="shared" si="72"/>
        <v>6</v>
      </c>
      <c r="V374" s="512">
        <v>6</v>
      </c>
      <c r="W374" s="512"/>
      <c r="X374" s="512"/>
      <c r="Y374" s="512"/>
      <c r="Z374" s="512"/>
      <c r="AA374" s="512"/>
      <c r="AB374" s="512"/>
      <c r="AC374" s="173">
        <f t="shared" si="73"/>
        <v>12</v>
      </c>
      <c r="AD374" s="512">
        <v>2</v>
      </c>
      <c r="AE374" s="512"/>
      <c r="AF374" s="512"/>
      <c r="AG374" s="512"/>
      <c r="AH374" s="512"/>
      <c r="AI374" s="512"/>
      <c r="AJ374" s="512"/>
      <c r="AK374" s="173">
        <f t="shared" si="74"/>
        <v>4</v>
      </c>
      <c r="AL374" s="97"/>
      <c r="AM374" s="97"/>
      <c r="AN374" s="97"/>
      <c r="AO374" s="97"/>
      <c r="AP374" s="97"/>
      <c r="AQ374" s="97"/>
      <c r="AR374" s="97"/>
      <c r="AS374" s="173">
        <f t="shared" si="75"/>
        <v>0</v>
      </c>
      <c r="AT374" s="97"/>
      <c r="AU374" s="97"/>
      <c r="AV374" s="97"/>
      <c r="AW374" s="97"/>
      <c r="AX374" s="97"/>
      <c r="AY374" s="97"/>
      <c r="AZ374" s="97"/>
      <c r="BA374" s="61">
        <f t="shared" si="69"/>
        <v>0</v>
      </c>
      <c r="BB374" s="97"/>
      <c r="BC374" s="97"/>
      <c r="BD374" s="97"/>
      <c r="BE374" s="97"/>
      <c r="BF374" s="97"/>
      <c r="BG374" s="97"/>
      <c r="BH374" s="97"/>
      <c r="BI374" s="61">
        <f t="shared" si="70"/>
        <v>0</v>
      </c>
      <c r="BJ374" s="62">
        <f t="shared" si="71"/>
        <v>38</v>
      </c>
      <c r="BK374" s="54"/>
      <c r="BL374" s="54"/>
      <c r="BM374" s="54"/>
      <c r="BN374" s="54"/>
      <c r="BO374" s="54"/>
    </row>
    <row r="375" spans="1:67" ht="16" thickBot="1">
      <c r="A375" s="57">
        <v>4</v>
      </c>
      <c r="B375" s="116" t="s">
        <v>618</v>
      </c>
      <c r="C375" s="96" t="s">
        <v>619</v>
      </c>
      <c r="D375" s="97">
        <v>52</v>
      </c>
      <c r="E375" s="94" t="s">
        <v>115</v>
      </c>
      <c r="F375" s="97">
        <v>5</v>
      </c>
      <c r="G375" s="97">
        <v>1</v>
      </c>
      <c r="H375" s="97"/>
      <c r="I375" s="97"/>
      <c r="J375" s="97"/>
      <c r="K375" s="97"/>
      <c r="L375" s="97"/>
      <c r="M375" s="173">
        <f t="shared" si="76"/>
        <v>15</v>
      </c>
      <c r="N375" s="484">
        <v>2</v>
      </c>
      <c r="O375" s="484">
        <v>1</v>
      </c>
      <c r="P375" s="484"/>
      <c r="Q375" s="484"/>
      <c r="R375" s="484"/>
      <c r="S375" s="484"/>
      <c r="T375" s="484"/>
      <c r="U375" s="173">
        <f t="shared" si="72"/>
        <v>9</v>
      </c>
      <c r="V375" s="512">
        <v>4</v>
      </c>
      <c r="W375" s="512"/>
      <c r="X375" s="512"/>
      <c r="Y375" s="512"/>
      <c r="Z375" s="512"/>
      <c r="AA375" s="512"/>
      <c r="AB375" s="512"/>
      <c r="AC375" s="173">
        <f t="shared" si="73"/>
        <v>8</v>
      </c>
      <c r="AD375" s="512">
        <v>2</v>
      </c>
      <c r="AE375" s="512"/>
      <c r="AF375" s="512"/>
      <c r="AG375" s="512"/>
      <c r="AH375" s="512"/>
      <c r="AI375" s="512"/>
      <c r="AJ375" s="512"/>
      <c r="AK375" s="173">
        <f t="shared" si="74"/>
        <v>4</v>
      </c>
      <c r="AL375" s="97"/>
      <c r="AM375" s="97"/>
      <c r="AN375" s="97"/>
      <c r="AO375" s="97"/>
      <c r="AP375" s="97"/>
      <c r="AQ375" s="97"/>
      <c r="AR375" s="97"/>
      <c r="AS375" s="173">
        <f t="shared" si="75"/>
        <v>0</v>
      </c>
      <c r="AT375" s="97"/>
      <c r="AU375" s="97"/>
      <c r="AV375" s="97"/>
      <c r="AW375" s="97"/>
      <c r="AX375" s="97"/>
      <c r="AY375" s="97"/>
      <c r="AZ375" s="97"/>
      <c r="BA375" s="61">
        <f t="shared" si="69"/>
        <v>0</v>
      </c>
      <c r="BB375" s="97"/>
      <c r="BC375" s="97"/>
      <c r="BD375" s="97"/>
      <c r="BE375" s="97"/>
      <c r="BF375" s="97"/>
      <c r="BG375" s="97"/>
      <c r="BH375" s="97"/>
      <c r="BI375" s="61">
        <f t="shared" si="70"/>
        <v>0</v>
      </c>
      <c r="BJ375" s="62">
        <f t="shared" si="71"/>
        <v>36</v>
      </c>
      <c r="BK375" s="54"/>
      <c r="BL375" s="54"/>
      <c r="BM375" s="54"/>
      <c r="BN375" s="54"/>
      <c r="BO375" s="54"/>
    </row>
    <row r="376" spans="1:67" ht="16" thickBot="1">
      <c r="A376" s="57">
        <v>4</v>
      </c>
      <c r="B376" s="116" t="s">
        <v>620</v>
      </c>
      <c r="C376" s="96" t="s">
        <v>621</v>
      </c>
      <c r="D376" s="97">
        <v>21</v>
      </c>
      <c r="E376" s="94" t="s">
        <v>115</v>
      </c>
      <c r="F376" s="97">
        <v>2</v>
      </c>
      <c r="G376" s="97"/>
      <c r="H376" s="97"/>
      <c r="I376" s="97"/>
      <c r="J376" s="97"/>
      <c r="K376" s="97"/>
      <c r="L376" s="97"/>
      <c r="M376" s="173">
        <f t="shared" si="76"/>
        <v>4</v>
      </c>
      <c r="N376" s="484">
        <v>6</v>
      </c>
      <c r="O376" s="484"/>
      <c r="P376" s="484"/>
      <c r="Q376" s="484"/>
      <c r="R376" s="484"/>
      <c r="S376" s="484"/>
      <c r="T376" s="484"/>
      <c r="U376" s="173">
        <f t="shared" si="72"/>
        <v>12</v>
      </c>
      <c r="V376" s="512"/>
      <c r="W376" s="512"/>
      <c r="X376" s="512">
        <v>1</v>
      </c>
      <c r="Y376" s="512"/>
      <c r="Z376" s="512"/>
      <c r="AA376" s="512"/>
      <c r="AB376" s="512"/>
      <c r="AC376" s="173">
        <f t="shared" si="73"/>
        <v>3</v>
      </c>
      <c r="AD376" s="512"/>
      <c r="AE376" s="512"/>
      <c r="AF376" s="512"/>
      <c r="AG376" s="512"/>
      <c r="AH376" s="512">
        <v>1</v>
      </c>
      <c r="AI376" s="512"/>
      <c r="AJ376" s="512"/>
      <c r="AK376" s="173">
        <f t="shared" si="74"/>
        <v>5</v>
      </c>
      <c r="AL376" s="97"/>
      <c r="AM376" s="97"/>
      <c r="AN376" s="97"/>
      <c r="AO376" s="97"/>
      <c r="AP376" s="97"/>
      <c r="AQ376" s="97"/>
      <c r="AR376" s="97"/>
      <c r="AS376" s="173">
        <f t="shared" si="75"/>
        <v>0</v>
      </c>
      <c r="AT376" s="97"/>
      <c r="AU376" s="97"/>
      <c r="AV376" s="97"/>
      <c r="AW376" s="97"/>
      <c r="AX376" s="97"/>
      <c r="AY376" s="97"/>
      <c r="AZ376" s="97"/>
      <c r="BA376" s="61">
        <f t="shared" si="69"/>
        <v>0</v>
      </c>
      <c r="BB376" s="97"/>
      <c r="BC376" s="97"/>
      <c r="BD376" s="97"/>
      <c r="BE376" s="97"/>
      <c r="BF376" s="97"/>
      <c r="BG376" s="97"/>
      <c r="BH376" s="97"/>
      <c r="BI376" s="61">
        <f t="shared" si="70"/>
        <v>0</v>
      </c>
      <c r="BJ376" s="62">
        <f t="shared" si="71"/>
        <v>24</v>
      </c>
      <c r="BK376" s="54"/>
      <c r="BL376" s="54"/>
      <c r="BM376" s="54"/>
      <c r="BN376" s="54"/>
      <c r="BO376" s="54"/>
    </row>
    <row r="377" spans="1:67" ht="16" thickBot="1">
      <c r="A377" s="57">
        <v>4</v>
      </c>
      <c r="B377" s="116" t="s">
        <v>622</v>
      </c>
      <c r="C377" s="96" t="s">
        <v>623</v>
      </c>
      <c r="D377" s="97">
        <v>23</v>
      </c>
      <c r="E377" s="94" t="s">
        <v>115</v>
      </c>
      <c r="F377" s="97">
        <v>4</v>
      </c>
      <c r="G377" s="97"/>
      <c r="H377" s="97">
        <v>3</v>
      </c>
      <c r="I377" s="97"/>
      <c r="J377" s="97"/>
      <c r="K377" s="97"/>
      <c r="L377" s="97"/>
      <c r="M377" s="173">
        <f t="shared" si="76"/>
        <v>17</v>
      </c>
      <c r="N377" s="484">
        <v>3</v>
      </c>
      <c r="O377" s="484"/>
      <c r="P377" s="484">
        <v>2</v>
      </c>
      <c r="Q377" s="484"/>
      <c r="R377" s="484"/>
      <c r="S377" s="484"/>
      <c r="T377" s="484"/>
      <c r="U377" s="61">
        <f t="shared" si="72"/>
        <v>12</v>
      </c>
      <c r="V377" s="512">
        <v>2</v>
      </c>
      <c r="W377" s="512"/>
      <c r="X377" s="512"/>
      <c r="Y377" s="512"/>
      <c r="Z377" s="512"/>
      <c r="AA377" s="512"/>
      <c r="AB377" s="512"/>
      <c r="AC377" s="61">
        <f t="shared" si="73"/>
        <v>4</v>
      </c>
      <c r="AD377" s="512">
        <v>3</v>
      </c>
      <c r="AE377" s="512"/>
      <c r="AF377" s="512"/>
      <c r="AG377" s="512"/>
      <c r="AH377" s="512">
        <v>2</v>
      </c>
      <c r="AI377" s="512"/>
      <c r="AJ377" s="512"/>
      <c r="AK377" s="61">
        <f t="shared" si="74"/>
        <v>16</v>
      </c>
      <c r="AL377" s="94"/>
      <c r="AM377" s="94"/>
      <c r="AN377" s="94"/>
      <c r="AO377" s="94"/>
      <c r="AP377" s="94"/>
      <c r="AQ377" s="94"/>
      <c r="AR377" s="94"/>
      <c r="AS377" s="61">
        <f t="shared" si="75"/>
        <v>0</v>
      </c>
      <c r="AT377" s="94"/>
      <c r="AU377" s="94"/>
      <c r="AV377" s="94"/>
      <c r="AW377" s="94"/>
      <c r="AX377" s="94"/>
      <c r="AY377" s="94"/>
      <c r="AZ377" s="94"/>
      <c r="BA377" s="61">
        <f t="shared" si="69"/>
        <v>0</v>
      </c>
      <c r="BB377" s="40"/>
      <c r="BC377" s="40"/>
      <c r="BD377" s="40"/>
      <c r="BE377" s="40"/>
      <c r="BF377" s="40"/>
      <c r="BG377" s="40"/>
      <c r="BH377" s="40"/>
      <c r="BI377" s="61">
        <f t="shared" si="70"/>
        <v>0</v>
      </c>
      <c r="BJ377" s="62">
        <f t="shared" si="71"/>
        <v>49</v>
      </c>
      <c r="BK377" s="54"/>
      <c r="BL377" s="54"/>
      <c r="BM377" s="54"/>
      <c r="BN377" s="54"/>
      <c r="BO377" s="54"/>
    </row>
    <row r="378" spans="1:67" ht="16" thickBot="1">
      <c r="A378" s="57">
        <v>4</v>
      </c>
      <c r="B378" s="116" t="s">
        <v>606</v>
      </c>
      <c r="C378" s="96" t="s">
        <v>624</v>
      </c>
      <c r="D378" s="97">
        <v>22</v>
      </c>
      <c r="E378" s="94" t="s">
        <v>115</v>
      </c>
      <c r="F378" s="97">
        <v>8</v>
      </c>
      <c r="G378" s="97"/>
      <c r="H378" s="97"/>
      <c r="I378" s="97">
        <v>1</v>
      </c>
      <c r="J378" s="97"/>
      <c r="K378" s="97"/>
      <c r="L378" s="97"/>
      <c r="M378" s="173">
        <f t="shared" si="76"/>
        <v>21</v>
      </c>
      <c r="N378" s="484">
        <v>3</v>
      </c>
      <c r="O378" s="484"/>
      <c r="P378" s="484">
        <v>1</v>
      </c>
      <c r="Q378" s="484"/>
      <c r="R378" s="484"/>
      <c r="S378" s="484"/>
      <c r="T378" s="484"/>
      <c r="U378" s="61">
        <f t="shared" si="72"/>
        <v>9</v>
      </c>
      <c r="V378" s="512">
        <v>3</v>
      </c>
      <c r="W378" s="512"/>
      <c r="X378" s="512"/>
      <c r="Y378" s="512"/>
      <c r="Z378" s="512"/>
      <c r="AA378" s="512"/>
      <c r="AB378" s="512"/>
      <c r="AC378" s="61">
        <f t="shared" si="73"/>
        <v>6</v>
      </c>
      <c r="AD378" s="512">
        <v>2</v>
      </c>
      <c r="AE378" s="512"/>
      <c r="AF378" s="512">
        <v>1</v>
      </c>
      <c r="AG378" s="512"/>
      <c r="AH378" s="512"/>
      <c r="AI378" s="512"/>
      <c r="AJ378" s="512"/>
      <c r="AK378" s="61">
        <f t="shared" si="74"/>
        <v>7</v>
      </c>
      <c r="AL378" s="94"/>
      <c r="AM378" s="94"/>
      <c r="AN378" s="94"/>
      <c r="AO378" s="94"/>
      <c r="AP378" s="94"/>
      <c r="AQ378" s="94"/>
      <c r="AR378" s="94"/>
      <c r="AS378" s="61">
        <f t="shared" si="75"/>
        <v>0</v>
      </c>
      <c r="AT378" s="94"/>
      <c r="AU378" s="94"/>
      <c r="AV378" s="94"/>
      <c r="AW378" s="94"/>
      <c r="AX378" s="94"/>
      <c r="AY378" s="94"/>
      <c r="AZ378" s="94"/>
      <c r="BA378" s="61">
        <f t="shared" si="69"/>
        <v>0</v>
      </c>
      <c r="BB378" s="40"/>
      <c r="BC378" s="40"/>
      <c r="BD378" s="40"/>
      <c r="BE378" s="40"/>
      <c r="BF378" s="40"/>
      <c r="BG378" s="40"/>
      <c r="BH378" s="40"/>
      <c r="BI378" s="61">
        <f t="shared" si="70"/>
        <v>0</v>
      </c>
      <c r="BJ378" s="62">
        <f t="shared" si="71"/>
        <v>43</v>
      </c>
      <c r="BK378" s="54"/>
      <c r="BL378" s="54"/>
      <c r="BM378" s="54"/>
      <c r="BN378" s="54"/>
      <c r="BO378" s="54"/>
    </row>
    <row r="379" spans="1:67" ht="16" thickBot="1">
      <c r="A379" s="57">
        <v>4</v>
      </c>
      <c r="B379" s="116" t="s">
        <v>625</v>
      </c>
      <c r="C379" s="96" t="s">
        <v>626</v>
      </c>
      <c r="D379" s="97">
        <v>3</v>
      </c>
      <c r="E379" s="94" t="s">
        <v>115</v>
      </c>
      <c r="F379" s="97">
        <v>3</v>
      </c>
      <c r="G379" s="97"/>
      <c r="H379" s="97"/>
      <c r="I379" s="97"/>
      <c r="J379" s="97">
        <v>1</v>
      </c>
      <c r="K379" s="97"/>
      <c r="L379" s="97"/>
      <c r="M379" s="173">
        <f t="shared" si="76"/>
        <v>11</v>
      </c>
      <c r="N379" s="484">
        <v>8</v>
      </c>
      <c r="O379" s="484"/>
      <c r="P379" s="484"/>
      <c r="Q379" s="484"/>
      <c r="R379" s="484"/>
      <c r="S379" s="484"/>
      <c r="T379" s="484"/>
      <c r="U379" s="61">
        <f t="shared" si="72"/>
        <v>16</v>
      </c>
      <c r="V379" s="512">
        <v>4</v>
      </c>
      <c r="W379" s="512"/>
      <c r="X379" s="512"/>
      <c r="Y379" s="512"/>
      <c r="Z379" s="512"/>
      <c r="AA379" s="512"/>
      <c r="AB379" s="512"/>
      <c r="AC379" s="61">
        <f t="shared" si="73"/>
        <v>8</v>
      </c>
      <c r="AD379" s="512">
        <v>2</v>
      </c>
      <c r="AE379" s="512"/>
      <c r="AF379" s="512"/>
      <c r="AG379" s="512"/>
      <c r="AH379" s="512"/>
      <c r="AI379" s="512"/>
      <c r="AJ379" s="512"/>
      <c r="AK379" s="61">
        <f t="shared" si="74"/>
        <v>4</v>
      </c>
      <c r="AL379" s="97"/>
      <c r="AM379" s="97"/>
      <c r="AN379" s="97"/>
      <c r="AO379" s="97"/>
      <c r="AP379" s="97"/>
      <c r="AQ379" s="97"/>
      <c r="AR379" s="97"/>
      <c r="AS379" s="61">
        <f t="shared" si="75"/>
        <v>0</v>
      </c>
      <c r="AT379" s="97"/>
      <c r="AU379" s="97"/>
      <c r="AV379" s="97"/>
      <c r="AW379" s="97"/>
      <c r="AX379" s="97"/>
      <c r="AY379" s="97"/>
      <c r="AZ379" s="97"/>
      <c r="BA379" s="61">
        <f t="shared" si="69"/>
        <v>0</v>
      </c>
      <c r="BB379" s="40"/>
      <c r="BC379" s="40"/>
      <c r="BD379" s="40"/>
      <c r="BE379" s="40"/>
      <c r="BF379" s="40"/>
      <c r="BG379" s="40"/>
      <c r="BH379" s="40"/>
      <c r="BI379" s="61">
        <f t="shared" si="70"/>
        <v>0</v>
      </c>
      <c r="BJ379" s="62">
        <f t="shared" si="71"/>
        <v>39</v>
      </c>
      <c r="BK379" s="54"/>
      <c r="BL379" s="54"/>
      <c r="BM379" s="54"/>
      <c r="BN379" s="54"/>
      <c r="BO379" s="54"/>
    </row>
    <row r="380" spans="1:67" ht="16" thickBot="1">
      <c r="A380" s="57">
        <v>4</v>
      </c>
      <c r="B380" s="116" t="s">
        <v>627</v>
      </c>
      <c r="C380" s="96" t="s">
        <v>628</v>
      </c>
      <c r="D380" s="97">
        <v>60</v>
      </c>
      <c r="E380" s="94" t="s">
        <v>115</v>
      </c>
      <c r="F380" s="97">
        <v>1</v>
      </c>
      <c r="G380" s="97"/>
      <c r="H380" s="97"/>
      <c r="I380" s="97"/>
      <c r="J380" s="97"/>
      <c r="K380" s="97"/>
      <c r="L380" s="97"/>
      <c r="M380" s="173">
        <f t="shared" si="76"/>
        <v>2</v>
      </c>
      <c r="N380" s="484"/>
      <c r="O380" s="484"/>
      <c r="P380" s="484"/>
      <c r="Q380" s="484"/>
      <c r="R380" s="484"/>
      <c r="S380" s="484"/>
      <c r="T380" s="484"/>
      <c r="U380" s="61">
        <f t="shared" si="72"/>
        <v>0</v>
      </c>
      <c r="V380" s="512"/>
      <c r="W380" s="512"/>
      <c r="X380" s="512"/>
      <c r="Y380" s="512"/>
      <c r="Z380" s="512"/>
      <c r="AA380" s="512"/>
      <c r="AB380" s="512"/>
      <c r="AC380" s="61">
        <f t="shared" si="73"/>
        <v>0</v>
      </c>
      <c r="AD380" s="512"/>
      <c r="AE380" s="512"/>
      <c r="AF380" s="512"/>
      <c r="AG380" s="512"/>
      <c r="AH380" s="512"/>
      <c r="AI380" s="512"/>
      <c r="AJ380" s="512"/>
      <c r="AK380" s="61">
        <f t="shared" si="74"/>
        <v>0</v>
      </c>
      <c r="AL380" s="97"/>
      <c r="AM380" s="97"/>
      <c r="AN380" s="97"/>
      <c r="AO380" s="97"/>
      <c r="AP380" s="97"/>
      <c r="AQ380" s="97"/>
      <c r="AR380" s="97"/>
      <c r="AS380" s="61">
        <f t="shared" si="75"/>
        <v>0</v>
      </c>
      <c r="AT380" s="97"/>
      <c r="AU380" s="97"/>
      <c r="AV380" s="97"/>
      <c r="AW380" s="97"/>
      <c r="AX380" s="97"/>
      <c r="AY380" s="97"/>
      <c r="AZ380" s="97"/>
      <c r="BA380" s="61">
        <f t="shared" si="69"/>
        <v>0</v>
      </c>
      <c r="BB380" s="40"/>
      <c r="BC380" s="40"/>
      <c r="BD380" s="40"/>
      <c r="BE380" s="40"/>
      <c r="BF380" s="40"/>
      <c r="BG380" s="40"/>
      <c r="BH380" s="40"/>
      <c r="BI380" s="61">
        <f t="shared" si="70"/>
        <v>0</v>
      </c>
      <c r="BJ380" s="62">
        <f t="shared" si="71"/>
        <v>2</v>
      </c>
      <c r="BK380" s="54"/>
      <c r="BL380" s="54"/>
      <c r="BM380" s="54"/>
      <c r="BN380" s="54"/>
      <c r="BO380" s="54"/>
    </row>
    <row r="381" spans="1:67" ht="16" thickBot="1">
      <c r="A381" s="57">
        <v>4</v>
      </c>
      <c r="B381" s="116" t="s">
        <v>629</v>
      </c>
      <c r="C381" s="96" t="s">
        <v>630</v>
      </c>
      <c r="D381" s="97">
        <v>10</v>
      </c>
      <c r="E381" s="94" t="s">
        <v>115</v>
      </c>
      <c r="F381" s="97">
        <v>2</v>
      </c>
      <c r="G381" s="97"/>
      <c r="H381" s="97"/>
      <c r="I381" s="97"/>
      <c r="J381" s="97"/>
      <c r="K381" s="97"/>
      <c r="L381" s="97"/>
      <c r="M381" s="173">
        <f t="shared" si="76"/>
        <v>4</v>
      </c>
      <c r="N381" s="484">
        <v>2</v>
      </c>
      <c r="O381" s="484"/>
      <c r="P381" s="484"/>
      <c r="Q381" s="484"/>
      <c r="R381" s="484"/>
      <c r="S381" s="484"/>
      <c r="T381" s="484"/>
      <c r="U381" s="61">
        <f t="shared" si="72"/>
        <v>4</v>
      </c>
      <c r="V381" s="512">
        <v>2</v>
      </c>
      <c r="W381" s="512">
        <v>1</v>
      </c>
      <c r="X381" s="512"/>
      <c r="Y381" s="512"/>
      <c r="Z381" s="512"/>
      <c r="AA381" s="512"/>
      <c r="AB381" s="512"/>
      <c r="AC381" s="61">
        <f t="shared" si="73"/>
        <v>9</v>
      </c>
      <c r="AD381" s="512">
        <v>1</v>
      </c>
      <c r="AE381" s="512"/>
      <c r="AF381" s="512"/>
      <c r="AG381" s="512"/>
      <c r="AH381" s="512"/>
      <c r="AI381" s="512"/>
      <c r="AJ381" s="512"/>
      <c r="AK381" s="61">
        <f t="shared" si="74"/>
        <v>2</v>
      </c>
      <c r="AL381" s="97"/>
      <c r="AM381" s="97"/>
      <c r="AN381" s="97"/>
      <c r="AO381" s="97"/>
      <c r="AP381" s="97"/>
      <c r="AQ381" s="97"/>
      <c r="AR381" s="97"/>
      <c r="AS381" s="61">
        <f t="shared" si="75"/>
        <v>0</v>
      </c>
      <c r="AT381" s="97"/>
      <c r="AU381" s="97"/>
      <c r="AV381" s="97"/>
      <c r="AW381" s="97"/>
      <c r="AX381" s="97"/>
      <c r="AY381" s="97"/>
      <c r="AZ381" s="97"/>
      <c r="BA381" s="61">
        <f t="shared" si="69"/>
        <v>0</v>
      </c>
      <c r="BB381" s="40"/>
      <c r="BC381" s="40"/>
      <c r="BD381" s="40"/>
      <c r="BE381" s="40"/>
      <c r="BF381" s="40"/>
      <c r="BG381" s="40"/>
      <c r="BH381" s="40"/>
      <c r="BI381" s="61">
        <f t="shared" si="70"/>
        <v>0</v>
      </c>
      <c r="BJ381" s="62">
        <f t="shared" si="71"/>
        <v>19</v>
      </c>
      <c r="BK381" s="54"/>
      <c r="BL381" s="54"/>
      <c r="BM381" s="54"/>
      <c r="BN381" s="54"/>
      <c r="BO381" s="54"/>
    </row>
    <row r="382" spans="1:67" ht="16" thickBot="1">
      <c r="A382" s="57">
        <v>4</v>
      </c>
      <c r="B382" s="116" t="s">
        <v>631</v>
      </c>
      <c r="C382" s="96" t="s">
        <v>632</v>
      </c>
      <c r="D382" s="97">
        <v>27</v>
      </c>
      <c r="E382" s="94" t="s">
        <v>115</v>
      </c>
      <c r="F382" s="97">
        <v>2</v>
      </c>
      <c r="G382" s="97"/>
      <c r="H382" s="97"/>
      <c r="I382" s="97"/>
      <c r="J382" s="97"/>
      <c r="K382" s="97"/>
      <c r="L382" s="97"/>
      <c r="M382" s="173">
        <f t="shared" si="76"/>
        <v>4</v>
      </c>
      <c r="N382" s="484">
        <v>2</v>
      </c>
      <c r="O382" s="484"/>
      <c r="P382" s="484"/>
      <c r="Q382" s="484"/>
      <c r="R382" s="484"/>
      <c r="S382" s="484"/>
      <c r="T382" s="484"/>
      <c r="U382" s="61">
        <f t="shared" si="72"/>
        <v>4</v>
      </c>
      <c r="V382" s="512">
        <v>2</v>
      </c>
      <c r="W382" s="512"/>
      <c r="X382" s="512"/>
      <c r="Y382" s="512"/>
      <c r="Z382" s="512"/>
      <c r="AA382" s="512"/>
      <c r="AB382" s="512"/>
      <c r="AC382" s="61">
        <f t="shared" si="73"/>
        <v>4</v>
      </c>
      <c r="AD382" s="512"/>
      <c r="AE382" s="512"/>
      <c r="AF382" s="512"/>
      <c r="AG382" s="512"/>
      <c r="AH382" s="512"/>
      <c r="AI382" s="512"/>
      <c r="AJ382" s="512"/>
      <c r="AK382" s="61">
        <f t="shared" si="74"/>
        <v>0</v>
      </c>
      <c r="AL382" s="97"/>
      <c r="AM382" s="97"/>
      <c r="AN382" s="97"/>
      <c r="AO382" s="97"/>
      <c r="AP382" s="97"/>
      <c r="AQ382" s="97"/>
      <c r="AR382" s="97"/>
      <c r="AS382" s="61">
        <f t="shared" si="75"/>
        <v>0</v>
      </c>
      <c r="AT382" s="97"/>
      <c r="AU382" s="97"/>
      <c r="AV382" s="97"/>
      <c r="AW382" s="97"/>
      <c r="AX382" s="97"/>
      <c r="AY382" s="97"/>
      <c r="AZ382" s="97"/>
      <c r="BA382" s="61">
        <f t="shared" si="69"/>
        <v>0</v>
      </c>
      <c r="BB382" s="40"/>
      <c r="BC382" s="40"/>
      <c r="BD382" s="40"/>
      <c r="BE382" s="40"/>
      <c r="BF382" s="40"/>
      <c r="BG382" s="40"/>
      <c r="BH382" s="40"/>
      <c r="BI382" s="61">
        <f t="shared" si="70"/>
        <v>0</v>
      </c>
      <c r="BJ382" s="62">
        <f t="shared" si="71"/>
        <v>12</v>
      </c>
      <c r="BK382" s="54"/>
      <c r="BL382" s="54"/>
      <c r="BM382" s="54"/>
      <c r="BN382" s="54"/>
      <c r="BO382" s="54"/>
    </row>
    <row r="383" spans="1:67" ht="16" thickBot="1">
      <c r="A383" s="57">
        <v>4</v>
      </c>
      <c r="B383" s="116" t="s">
        <v>633</v>
      </c>
      <c r="C383" s="96" t="s">
        <v>634</v>
      </c>
      <c r="D383" s="97">
        <v>88</v>
      </c>
      <c r="E383" s="94" t="s">
        <v>115</v>
      </c>
      <c r="F383" s="97">
        <v>1</v>
      </c>
      <c r="G383" s="97"/>
      <c r="H383" s="97"/>
      <c r="I383" s="97"/>
      <c r="J383" s="97"/>
      <c r="K383" s="97"/>
      <c r="L383" s="97"/>
      <c r="M383" s="173">
        <f t="shared" si="76"/>
        <v>2</v>
      </c>
      <c r="N383" s="484"/>
      <c r="O383" s="484"/>
      <c r="P383" s="484"/>
      <c r="Q383" s="484"/>
      <c r="R383" s="484"/>
      <c r="S383" s="484"/>
      <c r="T383" s="484"/>
      <c r="U383" s="61">
        <f t="shared" si="72"/>
        <v>0</v>
      </c>
      <c r="V383" s="512"/>
      <c r="W383" s="512"/>
      <c r="X383" s="512"/>
      <c r="Y383" s="512"/>
      <c r="Z383" s="512"/>
      <c r="AA383" s="512"/>
      <c r="AB383" s="512"/>
      <c r="AC383" s="61">
        <f t="shared" si="73"/>
        <v>0</v>
      </c>
      <c r="AD383" s="512">
        <v>2</v>
      </c>
      <c r="AE383" s="512"/>
      <c r="AF383" s="512"/>
      <c r="AG383" s="512"/>
      <c r="AH383" s="512"/>
      <c r="AI383" s="512"/>
      <c r="AJ383" s="512"/>
      <c r="AK383" s="61">
        <f t="shared" si="74"/>
        <v>4</v>
      </c>
      <c r="AL383" s="97"/>
      <c r="AM383" s="97"/>
      <c r="AN383" s="97"/>
      <c r="AO383" s="97"/>
      <c r="AP383" s="97"/>
      <c r="AQ383" s="97"/>
      <c r="AR383" s="97"/>
      <c r="AS383" s="61">
        <f t="shared" si="75"/>
        <v>0</v>
      </c>
      <c r="AT383" s="97"/>
      <c r="AU383" s="97"/>
      <c r="AV383" s="97"/>
      <c r="AW383" s="97"/>
      <c r="AX383" s="97"/>
      <c r="AY383" s="97"/>
      <c r="AZ383" s="97"/>
      <c r="BA383" s="61">
        <f t="shared" si="69"/>
        <v>0</v>
      </c>
      <c r="BB383" s="40"/>
      <c r="BC383" s="40"/>
      <c r="BD383" s="40"/>
      <c r="BE383" s="40"/>
      <c r="BF383" s="40"/>
      <c r="BG383" s="40"/>
      <c r="BH383" s="40"/>
      <c r="BI383" s="61">
        <f t="shared" si="70"/>
        <v>0</v>
      </c>
      <c r="BJ383" s="62">
        <f t="shared" si="71"/>
        <v>6</v>
      </c>
      <c r="BK383" s="54"/>
      <c r="BL383" s="54"/>
      <c r="BM383" s="54"/>
      <c r="BN383" s="54"/>
      <c r="BO383" s="54"/>
    </row>
    <row r="384" spans="1:67" ht="16" thickBot="1">
      <c r="A384" s="57">
        <v>4</v>
      </c>
      <c r="B384" s="490" t="s">
        <v>608</v>
      </c>
      <c r="C384" s="485" t="s">
        <v>609</v>
      </c>
      <c r="D384" s="484">
        <v>2</v>
      </c>
      <c r="E384" s="94" t="s">
        <v>115</v>
      </c>
      <c r="F384" s="97"/>
      <c r="G384" s="97"/>
      <c r="H384" s="97"/>
      <c r="I384" s="97"/>
      <c r="J384" s="97"/>
      <c r="K384" s="97"/>
      <c r="L384" s="97"/>
      <c r="M384" s="173">
        <f t="shared" si="76"/>
        <v>0</v>
      </c>
      <c r="N384" s="484">
        <v>2</v>
      </c>
      <c r="O384" s="484"/>
      <c r="P384" s="484"/>
      <c r="Q384" s="484"/>
      <c r="R384" s="484"/>
      <c r="S384" s="484"/>
      <c r="T384" s="484"/>
      <c r="U384" s="61">
        <f t="shared" si="72"/>
        <v>4</v>
      </c>
      <c r="V384" s="512"/>
      <c r="W384" s="512"/>
      <c r="X384" s="512"/>
      <c r="Y384" s="512"/>
      <c r="Z384" s="512">
        <v>1</v>
      </c>
      <c r="AA384" s="512"/>
      <c r="AB384" s="512"/>
      <c r="AC384" s="61">
        <f t="shared" si="73"/>
        <v>5</v>
      </c>
      <c r="AD384" s="512"/>
      <c r="AE384" s="512"/>
      <c r="AF384" s="512"/>
      <c r="AG384" s="512"/>
      <c r="AH384" s="512"/>
      <c r="AI384" s="512"/>
      <c r="AJ384" s="512"/>
      <c r="AK384" s="61">
        <f t="shared" si="74"/>
        <v>0</v>
      </c>
      <c r="AL384" s="97"/>
      <c r="AM384" s="97"/>
      <c r="AN384" s="97"/>
      <c r="AO384" s="97"/>
      <c r="AP384" s="97"/>
      <c r="AQ384" s="97"/>
      <c r="AR384" s="97"/>
      <c r="AS384" s="61">
        <f t="shared" si="75"/>
        <v>0</v>
      </c>
      <c r="AT384" s="97"/>
      <c r="AU384" s="97"/>
      <c r="AV384" s="97"/>
      <c r="AW384" s="97"/>
      <c r="AX384" s="97"/>
      <c r="AY384" s="97"/>
      <c r="AZ384" s="97"/>
      <c r="BA384" s="61">
        <f t="shared" si="69"/>
        <v>0</v>
      </c>
      <c r="BB384" s="40"/>
      <c r="BC384" s="40"/>
      <c r="BD384" s="40"/>
      <c r="BE384" s="40"/>
      <c r="BF384" s="40"/>
      <c r="BG384" s="40"/>
      <c r="BH384" s="40"/>
      <c r="BI384" s="61">
        <f t="shared" si="70"/>
        <v>0</v>
      </c>
      <c r="BJ384" s="62">
        <f t="shared" si="71"/>
        <v>9</v>
      </c>
      <c r="BK384" s="54"/>
      <c r="BL384" s="54"/>
      <c r="BM384" s="54"/>
      <c r="BN384" s="54"/>
      <c r="BO384" s="54"/>
    </row>
    <row r="385" spans="1:67" ht="16" thickBot="1">
      <c r="A385" s="57">
        <v>4</v>
      </c>
      <c r="B385" s="490" t="s">
        <v>635</v>
      </c>
      <c r="C385" s="485" t="s">
        <v>636</v>
      </c>
      <c r="D385" s="484">
        <v>8</v>
      </c>
      <c r="E385" s="94" t="s">
        <v>115</v>
      </c>
      <c r="F385" s="97"/>
      <c r="G385" s="97"/>
      <c r="H385" s="97"/>
      <c r="I385" s="97"/>
      <c r="J385" s="97"/>
      <c r="K385" s="97"/>
      <c r="L385" s="97"/>
      <c r="M385" s="173">
        <f t="shared" si="76"/>
        <v>0</v>
      </c>
      <c r="N385" s="484">
        <v>2</v>
      </c>
      <c r="O385" s="484"/>
      <c r="P385" s="484"/>
      <c r="Q385" s="484"/>
      <c r="R385" s="484"/>
      <c r="S385" s="484"/>
      <c r="T385" s="484"/>
      <c r="U385" s="61">
        <f t="shared" si="72"/>
        <v>4</v>
      </c>
      <c r="V385" s="512"/>
      <c r="W385" s="512"/>
      <c r="X385" s="512"/>
      <c r="Y385" s="512"/>
      <c r="Z385" s="512"/>
      <c r="AA385" s="512"/>
      <c r="AB385" s="512"/>
      <c r="AC385" s="61">
        <f t="shared" si="73"/>
        <v>0</v>
      </c>
      <c r="AD385" s="512"/>
      <c r="AE385" s="512"/>
      <c r="AF385" s="512"/>
      <c r="AG385" s="512"/>
      <c r="AH385" s="512"/>
      <c r="AI385" s="512"/>
      <c r="AJ385" s="512"/>
      <c r="AK385" s="61">
        <f t="shared" si="74"/>
        <v>0</v>
      </c>
      <c r="AL385" s="97"/>
      <c r="AM385" s="97"/>
      <c r="AN385" s="97"/>
      <c r="AO385" s="97"/>
      <c r="AP385" s="97"/>
      <c r="AQ385" s="97"/>
      <c r="AR385" s="97"/>
      <c r="AS385" s="61">
        <f t="shared" si="75"/>
        <v>0</v>
      </c>
      <c r="AT385" s="97"/>
      <c r="AU385" s="97"/>
      <c r="AV385" s="97"/>
      <c r="AW385" s="97"/>
      <c r="AX385" s="97"/>
      <c r="AY385" s="97"/>
      <c r="AZ385" s="97"/>
      <c r="BA385" s="61">
        <f t="shared" si="69"/>
        <v>0</v>
      </c>
      <c r="BB385" s="40"/>
      <c r="BC385" s="40"/>
      <c r="BD385" s="40"/>
      <c r="BE385" s="40"/>
      <c r="BF385" s="40"/>
      <c r="BG385" s="40"/>
      <c r="BH385" s="40"/>
      <c r="BI385" s="61">
        <f t="shared" si="70"/>
        <v>0</v>
      </c>
      <c r="BJ385" s="62">
        <f t="shared" si="71"/>
        <v>4</v>
      </c>
      <c r="BK385" s="54"/>
      <c r="BL385" s="54"/>
      <c r="BM385" s="54"/>
      <c r="BN385" s="54"/>
      <c r="BO385" s="54"/>
    </row>
    <row r="386" spans="1:67" ht="16" thickBot="1">
      <c r="A386" s="57">
        <v>4</v>
      </c>
      <c r="B386" s="490" t="s">
        <v>782</v>
      </c>
      <c r="C386" s="485" t="s">
        <v>783</v>
      </c>
      <c r="D386" s="484">
        <v>42</v>
      </c>
      <c r="E386" s="94" t="s">
        <v>115</v>
      </c>
      <c r="F386" s="97"/>
      <c r="G386" s="97"/>
      <c r="H386" s="97"/>
      <c r="I386" s="97"/>
      <c r="J386" s="97"/>
      <c r="K386" s="97"/>
      <c r="L386" s="97"/>
      <c r="M386" s="173">
        <f t="shared" si="76"/>
        <v>0</v>
      </c>
      <c r="N386" s="484">
        <v>2</v>
      </c>
      <c r="O386" s="484"/>
      <c r="P386" s="484"/>
      <c r="Q386" s="484"/>
      <c r="R386" s="484"/>
      <c r="S386" s="484"/>
      <c r="T386" s="484"/>
      <c r="U386" s="61">
        <f t="shared" si="72"/>
        <v>4</v>
      </c>
      <c r="V386" s="512">
        <v>1</v>
      </c>
      <c r="W386" s="512"/>
      <c r="X386" s="512"/>
      <c r="Y386" s="512"/>
      <c r="Z386" s="512"/>
      <c r="AA386" s="512"/>
      <c r="AB386" s="512"/>
      <c r="AC386" s="61">
        <f t="shared" si="73"/>
        <v>2</v>
      </c>
      <c r="AD386" s="512">
        <v>1</v>
      </c>
      <c r="AE386" s="512"/>
      <c r="AF386" s="512"/>
      <c r="AG386" s="512"/>
      <c r="AH386" s="512"/>
      <c r="AI386" s="512"/>
      <c r="AJ386" s="512"/>
      <c r="AK386" s="61">
        <f t="shared" si="74"/>
        <v>2</v>
      </c>
      <c r="AL386" s="97"/>
      <c r="AM386" s="97"/>
      <c r="AN386" s="97"/>
      <c r="AO386" s="97"/>
      <c r="AP386" s="97"/>
      <c r="AQ386" s="97"/>
      <c r="AR386" s="97"/>
      <c r="AS386" s="61">
        <f t="shared" si="75"/>
        <v>0</v>
      </c>
      <c r="AT386" s="97"/>
      <c r="AU386" s="97"/>
      <c r="AV386" s="97"/>
      <c r="AW386" s="97"/>
      <c r="AX386" s="97"/>
      <c r="AY386" s="97"/>
      <c r="AZ386" s="97"/>
      <c r="BA386" s="61">
        <f t="shared" si="69"/>
        <v>0</v>
      </c>
      <c r="BB386" s="40"/>
      <c r="BC386" s="40"/>
      <c r="BD386" s="40"/>
      <c r="BE386" s="40"/>
      <c r="BF386" s="40"/>
      <c r="BG386" s="40"/>
      <c r="BH386" s="40"/>
      <c r="BI386" s="61">
        <f t="shared" si="70"/>
        <v>0</v>
      </c>
      <c r="BJ386" s="62">
        <f t="shared" si="71"/>
        <v>8</v>
      </c>
      <c r="BK386" s="54"/>
      <c r="BL386" s="54"/>
      <c r="BM386" s="54"/>
      <c r="BN386" s="54"/>
      <c r="BO386" s="54"/>
    </row>
    <row r="387" spans="1:67" ht="16" thickBot="1">
      <c r="A387" s="57">
        <v>4</v>
      </c>
      <c r="B387" s="490" t="s">
        <v>784</v>
      </c>
      <c r="C387" s="485" t="s">
        <v>785</v>
      </c>
      <c r="D387" s="484">
        <v>50</v>
      </c>
      <c r="E387" s="94" t="s">
        <v>115</v>
      </c>
      <c r="F387" s="97"/>
      <c r="G387" s="97"/>
      <c r="H387" s="97"/>
      <c r="I387" s="97"/>
      <c r="J387" s="97"/>
      <c r="K387" s="97"/>
      <c r="L387" s="97"/>
      <c r="M387" s="173">
        <f t="shared" si="76"/>
        <v>0</v>
      </c>
      <c r="N387" s="484">
        <v>3</v>
      </c>
      <c r="O387" s="484"/>
      <c r="P387" s="484"/>
      <c r="Q387" s="484"/>
      <c r="R387" s="484"/>
      <c r="S387" s="484"/>
      <c r="T387" s="484"/>
      <c r="U387" s="61">
        <f t="shared" si="72"/>
        <v>6</v>
      </c>
      <c r="V387" s="512"/>
      <c r="W387" s="512"/>
      <c r="X387" s="512"/>
      <c r="Y387" s="512"/>
      <c r="Z387" s="512"/>
      <c r="AA387" s="512"/>
      <c r="AB387" s="512"/>
      <c r="AC387" s="61">
        <f t="shared" si="73"/>
        <v>0</v>
      </c>
      <c r="AD387" s="512"/>
      <c r="AE387" s="512"/>
      <c r="AF387" s="512"/>
      <c r="AG387" s="512"/>
      <c r="AH387" s="512"/>
      <c r="AI387" s="512"/>
      <c r="AJ387" s="512"/>
      <c r="AK387" s="61">
        <f t="shared" si="74"/>
        <v>0</v>
      </c>
      <c r="AL387" s="97"/>
      <c r="AM387" s="97"/>
      <c r="AN387" s="97"/>
      <c r="AO387" s="97"/>
      <c r="AP387" s="97"/>
      <c r="AQ387" s="97"/>
      <c r="AR387" s="97"/>
      <c r="AS387" s="61">
        <f t="shared" si="75"/>
        <v>0</v>
      </c>
      <c r="AT387" s="97"/>
      <c r="AU387" s="97"/>
      <c r="AV387" s="97"/>
      <c r="AW387" s="97"/>
      <c r="AX387" s="97"/>
      <c r="AY387" s="97"/>
      <c r="AZ387" s="97"/>
      <c r="BA387" s="61">
        <f t="shared" si="69"/>
        <v>0</v>
      </c>
      <c r="BB387" s="114"/>
      <c r="BC387" s="114"/>
      <c r="BD387" s="114"/>
      <c r="BE387" s="114"/>
      <c r="BF387" s="114"/>
      <c r="BG387" s="114"/>
      <c r="BH387" s="114"/>
      <c r="BI387" s="61">
        <f t="shared" ref="BI387:BI404" si="77">2*(BB387)+5*(BC387)+3*(BD387)+5*(BE387)+5*(BF387)+5*(BG387)+5*(BH387)</f>
        <v>0</v>
      </c>
      <c r="BJ387" s="62">
        <f t="shared" si="71"/>
        <v>6</v>
      </c>
      <c r="BK387" s="54"/>
      <c r="BL387" s="54"/>
      <c r="BM387" s="54"/>
      <c r="BN387" s="54"/>
      <c r="BO387" s="54"/>
    </row>
    <row r="388" spans="1:67" ht="16" thickBot="1">
      <c r="A388" s="57">
        <v>4</v>
      </c>
      <c r="B388" s="116"/>
      <c r="C388" s="96"/>
      <c r="D388" s="97"/>
      <c r="E388" s="94" t="s">
        <v>115</v>
      </c>
      <c r="F388" s="97"/>
      <c r="G388" s="97"/>
      <c r="H388" s="97"/>
      <c r="I388" s="97"/>
      <c r="J388" s="97"/>
      <c r="K388" s="97"/>
      <c r="L388" s="97"/>
      <c r="M388" s="173">
        <f t="shared" si="76"/>
        <v>0</v>
      </c>
      <c r="N388" s="97"/>
      <c r="O388" s="97"/>
      <c r="P388" s="97"/>
      <c r="Q388" s="97"/>
      <c r="R388" s="97"/>
      <c r="S388" s="97"/>
      <c r="T388" s="97"/>
      <c r="U388" s="61">
        <f t="shared" si="72"/>
        <v>0</v>
      </c>
      <c r="V388" s="97"/>
      <c r="W388" s="97"/>
      <c r="X388" s="97"/>
      <c r="Y388" s="97"/>
      <c r="Z388" s="97"/>
      <c r="AA388" s="97"/>
      <c r="AB388" s="97"/>
      <c r="AC388" s="61">
        <f t="shared" si="73"/>
        <v>0</v>
      </c>
      <c r="AD388" s="97"/>
      <c r="AE388" s="97"/>
      <c r="AF388" s="97"/>
      <c r="AG388" s="97"/>
      <c r="AH388" s="97"/>
      <c r="AI388" s="97"/>
      <c r="AJ388" s="97"/>
      <c r="AK388" s="61">
        <f t="shared" si="74"/>
        <v>0</v>
      </c>
      <c r="AL388" s="97"/>
      <c r="AM388" s="97"/>
      <c r="AN388" s="97"/>
      <c r="AO388" s="97"/>
      <c r="AP388" s="97"/>
      <c r="AQ388" s="97"/>
      <c r="AR388" s="97"/>
      <c r="AS388" s="61">
        <f t="shared" si="75"/>
        <v>0</v>
      </c>
      <c r="AT388" s="97"/>
      <c r="AU388" s="97"/>
      <c r="AV388" s="97"/>
      <c r="AW388" s="97"/>
      <c r="AX388" s="97"/>
      <c r="AY388" s="97"/>
      <c r="AZ388" s="97"/>
      <c r="BA388" s="61">
        <f t="shared" si="69"/>
        <v>0</v>
      </c>
      <c r="BB388" s="114"/>
      <c r="BC388" s="114"/>
      <c r="BD388" s="114"/>
      <c r="BE388" s="114"/>
      <c r="BF388" s="114"/>
      <c r="BG388" s="114"/>
      <c r="BH388" s="114"/>
      <c r="BI388" s="61">
        <f t="shared" si="77"/>
        <v>0</v>
      </c>
      <c r="BJ388" s="62">
        <f t="shared" si="71"/>
        <v>0</v>
      </c>
      <c r="BK388" s="54"/>
      <c r="BL388" s="54"/>
      <c r="BM388" s="54"/>
      <c r="BN388" s="54"/>
      <c r="BO388" s="54"/>
    </row>
    <row r="389" spans="1:67" ht="16" thickBot="1">
      <c r="A389" s="57">
        <v>4</v>
      </c>
      <c r="B389" s="116"/>
      <c r="C389" s="96"/>
      <c r="D389" s="97"/>
      <c r="E389" s="94" t="s">
        <v>115</v>
      </c>
      <c r="F389" s="97"/>
      <c r="G389" s="97"/>
      <c r="H389" s="97"/>
      <c r="I389" s="97"/>
      <c r="J389" s="97"/>
      <c r="K389" s="97"/>
      <c r="L389" s="97"/>
      <c r="M389" s="173">
        <f t="shared" si="76"/>
        <v>0</v>
      </c>
      <c r="N389" s="97"/>
      <c r="O389" s="97"/>
      <c r="P389" s="97"/>
      <c r="Q389" s="97"/>
      <c r="R389" s="97"/>
      <c r="S389" s="97"/>
      <c r="T389" s="97"/>
      <c r="U389" s="61">
        <f t="shared" si="72"/>
        <v>0</v>
      </c>
      <c r="V389" s="97"/>
      <c r="W389" s="97"/>
      <c r="X389" s="97"/>
      <c r="Y389" s="97"/>
      <c r="Z389" s="97"/>
      <c r="AA389" s="97"/>
      <c r="AB389" s="97"/>
      <c r="AC389" s="61">
        <f t="shared" si="73"/>
        <v>0</v>
      </c>
      <c r="AD389" s="97"/>
      <c r="AE389" s="97"/>
      <c r="AF389" s="97"/>
      <c r="AG389" s="97"/>
      <c r="AH389" s="97"/>
      <c r="AI389" s="97"/>
      <c r="AJ389" s="97"/>
      <c r="AK389" s="61">
        <f t="shared" si="74"/>
        <v>0</v>
      </c>
      <c r="AL389" s="97"/>
      <c r="AM389" s="97"/>
      <c r="AN389" s="97"/>
      <c r="AO389" s="97"/>
      <c r="AP389" s="97"/>
      <c r="AQ389" s="97"/>
      <c r="AR389" s="97"/>
      <c r="AS389" s="61">
        <f t="shared" si="75"/>
        <v>0</v>
      </c>
      <c r="AT389" s="97"/>
      <c r="AU389" s="97"/>
      <c r="AV389" s="97"/>
      <c r="AW389" s="97"/>
      <c r="AX389" s="97"/>
      <c r="AY389" s="97"/>
      <c r="AZ389" s="97"/>
      <c r="BA389" s="61">
        <f t="shared" si="69"/>
        <v>0</v>
      </c>
      <c r="BB389" s="114"/>
      <c r="BC389" s="114"/>
      <c r="BD389" s="114"/>
      <c r="BE389" s="114"/>
      <c r="BF389" s="114"/>
      <c r="BG389" s="114"/>
      <c r="BH389" s="114"/>
      <c r="BI389" s="61">
        <f t="shared" si="77"/>
        <v>0</v>
      </c>
      <c r="BJ389" s="62">
        <f t="shared" si="71"/>
        <v>0</v>
      </c>
      <c r="BK389" s="54"/>
      <c r="BL389" s="54"/>
      <c r="BM389" s="54"/>
      <c r="BN389" s="54"/>
      <c r="BO389" s="54"/>
    </row>
    <row r="390" spans="1:67" ht="16" thickBot="1">
      <c r="A390" s="57">
        <v>4</v>
      </c>
      <c r="B390" s="116"/>
      <c r="C390" s="96"/>
      <c r="D390" s="97"/>
      <c r="E390" s="94" t="s">
        <v>115</v>
      </c>
      <c r="F390" s="97"/>
      <c r="G390" s="97"/>
      <c r="H390" s="97"/>
      <c r="I390" s="97"/>
      <c r="J390" s="97"/>
      <c r="K390" s="97"/>
      <c r="L390" s="97"/>
      <c r="M390" s="173">
        <f t="shared" si="76"/>
        <v>0</v>
      </c>
      <c r="N390" s="97"/>
      <c r="O390" s="97"/>
      <c r="P390" s="97"/>
      <c r="Q390" s="97"/>
      <c r="R390" s="97"/>
      <c r="S390" s="97"/>
      <c r="T390" s="97"/>
      <c r="U390" s="61">
        <f t="shared" si="72"/>
        <v>0</v>
      </c>
      <c r="V390" s="97"/>
      <c r="W390" s="97"/>
      <c r="X390" s="97"/>
      <c r="Y390" s="97"/>
      <c r="Z390" s="97"/>
      <c r="AA390" s="97"/>
      <c r="AB390" s="97"/>
      <c r="AC390" s="61">
        <f t="shared" si="73"/>
        <v>0</v>
      </c>
      <c r="AD390" s="97"/>
      <c r="AE390" s="97"/>
      <c r="AF390" s="97"/>
      <c r="AG390" s="97"/>
      <c r="AH390" s="97"/>
      <c r="AI390" s="97"/>
      <c r="AJ390" s="97"/>
      <c r="AK390" s="61">
        <f t="shared" si="74"/>
        <v>0</v>
      </c>
      <c r="AL390" s="97"/>
      <c r="AM390" s="97"/>
      <c r="AN390" s="97"/>
      <c r="AO390" s="97"/>
      <c r="AP390" s="97"/>
      <c r="AQ390" s="97"/>
      <c r="AR390" s="97"/>
      <c r="AS390" s="61">
        <f t="shared" si="75"/>
        <v>0</v>
      </c>
      <c r="AT390" s="97"/>
      <c r="AU390" s="97"/>
      <c r="AV390" s="97"/>
      <c r="AW390" s="97"/>
      <c r="AX390" s="97"/>
      <c r="AY390" s="97"/>
      <c r="AZ390" s="97"/>
      <c r="BA390" s="61">
        <f t="shared" si="69"/>
        <v>0</v>
      </c>
      <c r="BB390" s="114"/>
      <c r="BC390" s="114"/>
      <c r="BD390" s="114"/>
      <c r="BE390" s="114"/>
      <c r="BF390" s="114"/>
      <c r="BG390" s="114"/>
      <c r="BH390" s="114"/>
      <c r="BI390" s="61">
        <f t="shared" si="77"/>
        <v>0</v>
      </c>
      <c r="BJ390" s="62">
        <f t="shared" si="71"/>
        <v>0</v>
      </c>
      <c r="BK390" s="54"/>
      <c r="BL390" s="54"/>
      <c r="BM390" s="54"/>
      <c r="BN390" s="54"/>
      <c r="BO390" s="54"/>
    </row>
    <row r="391" spans="1:67" ht="16" thickBot="1">
      <c r="A391" s="57">
        <v>4</v>
      </c>
      <c r="B391" s="116"/>
      <c r="C391" s="96"/>
      <c r="D391" s="97"/>
      <c r="E391" s="94" t="s">
        <v>115</v>
      </c>
      <c r="F391" s="97"/>
      <c r="G391" s="97"/>
      <c r="H391" s="97"/>
      <c r="I391" s="97"/>
      <c r="J391" s="97"/>
      <c r="K391" s="97"/>
      <c r="L391" s="97"/>
      <c r="M391" s="173">
        <f t="shared" si="76"/>
        <v>0</v>
      </c>
      <c r="N391" s="97"/>
      <c r="O391" s="97"/>
      <c r="P391" s="97"/>
      <c r="Q391" s="97"/>
      <c r="R391" s="97"/>
      <c r="S391" s="97"/>
      <c r="T391" s="97"/>
      <c r="U391" s="61">
        <f t="shared" si="72"/>
        <v>0</v>
      </c>
      <c r="V391" s="97"/>
      <c r="W391" s="97"/>
      <c r="X391" s="97"/>
      <c r="Y391" s="97"/>
      <c r="Z391" s="97"/>
      <c r="AA391" s="97"/>
      <c r="AB391" s="97"/>
      <c r="AC391" s="61">
        <f t="shared" si="73"/>
        <v>0</v>
      </c>
      <c r="AD391" s="97"/>
      <c r="AE391" s="97"/>
      <c r="AF391" s="97"/>
      <c r="AG391" s="97"/>
      <c r="AH391" s="97"/>
      <c r="AI391" s="97"/>
      <c r="AJ391" s="97"/>
      <c r="AK391" s="61">
        <f t="shared" si="74"/>
        <v>0</v>
      </c>
      <c r="AL391" s="97"/>
      <c r="AM391" s="97"/>
      <c r="AN391" s="97"/>
      <c r="AO391" s="97"/>
      <c r="AP391" s="97"/>
      <c r="AQ391" s="97"/>
      <c r="AR391" s="97"/>
      <c r="AS391" s="61">
        <f t="shared" si="75"/>
        <v>0</v>
      </c>
      <c r="AT391" s="97"/>
      <c r="AU391" s="97"/>
      <c r="AV391" s="97"/>
      <c r="AW391" s="97"/>
      <c r="AX391" s="97"/>
      <c r="AY391" s="97"/>
      <c r="AZ391" s="97"/>
      <c r="BA391" s="61">
        <f t="shared" si="69"/>
        <v>0</v>
      </c>
      <c r="BB391" s="114"/>
      <c r="BC391" s="114"/>
      <c r="BD391" s="114"/>
      <c r="BE391" s="114"/>
      <c r="BF391" s="114"/>
      <c r="BG391" s="114"/>
      <c r="BH391" s="114"/>
      <c r="BI391" s="61">
        <f t="shared" si="77"/>
        <v>0</v>
      </c>
      <c r="BJ391" s="62">
        <f t="shared" si="71"/>
        <v>0</v>
      </c>
      <c r="BK391" s="54"/>
      <c r="BL391" s="54"/>
      <c r="BM391" s="54"/>
      <c r="BN391" s="54"/>
      <c r="BO391" s="54"/>
    </row>
    <row r="392" spans="1:67" ht="16" thickBot="1">
      <c r="A392" s="57">
        <v>4</v>
      </c>
      <c r="B392" s="116"/>
      <c r="C392" s="96"/>
      <c r="D392" s="97"/>
      <c r="E392" s="94" t="s">
        <v>115</v>
      </c>
      <c r="F392" s="97"/>
      <c r="G392" s="97"/>
      <c r="H392" s="97"/>
      <c r="I392" s="97"/>
      <c r="J392" s="97"/>
      <c r="K392" s="97"/>
      <c r="L392" s="97"/>
      <c r="M392" s="173">
        <f t="shared" si="76"/>
        <v>0</v>
      </c>
      <c r="N392" s="97"/>
      <c r="O392" s="97"/>
      <c r="P392" s="97"/>
      <c r="Q392" s="97"/>
      <c r="R392" s="97"/>
      <c r="S392" s="97"/>
      <c r="T392" s="97"/>
      <c r="U392" s="61">
        <f t="shared" si="72"/>
        <v>0</v>
      </c>
      <c r="V392" s="97"/>
      <c r="W392" s="97"/>
      <c r="X392" s="97"/>
      <c r="Y392" s="97"/>
      <c r="Z392" s="97"/>
      <c r="AA392" s="97"/>
      <c r="AB392" s="97"/>
      <c r="AC392" s="61">
        <f t="shared" si="73"/>
        <v>0</v>
      </c>
      <c r="AD392" s="97"/>
      <c r="AE392" s="97"/>
      <c r="AF392" s="97"/>
      <c r="AG392" s="97"/>
      <c r="AH392" s="97"/>
      <c r="AI392" s="97"/>
      <c r="AJ392" s="97"/>
      <c r="AK392" s="61">
        <f t="shared" si="74"/>
        <v>0</v>
      </c>
      <c r="AL392" s="97"/>
      <c r="AM392" s="97"/>
      <c r="AN392" s="97"/>
      <c r="AO392" s="97"/>
      <c r="AP392" s="97"/>
      <c r="AQ392" s="97"/>
      <c r="AR392" s="97"/>
      <c r="AS392" s="61">
        <f t="shared" si="75"/>
        <v>0</v>
      </c>
      <c r="AT392" s="97"/>
      <c r="AU392" s="97"/>
      <c r="AV392" s="97"/>
      <c r="AW392" s="97"/>
      <c r="AX392" s="97"/>
      <c r="AY392" s="97"/>
      <c r="AZ392" s="97"/>
      <c r="BA392" s="61">
        <f t="shared" si="69"/>
        <v>0</v>
      </c>
      <c r="BB392" s="114"/>
      <c r="BC392" s="114"/>
      <c r="BD392" s="114"/>
      <c r="BE392" s="114"/>
      <c r="BF392" s="114"/>
      <c r="BG392" s="114"/>
      <c r="BH392" s="114"/>
      <c r="BI392" s="61">
        <f t="shared" si="77"/>
        <v>0</v>
      </c>
      <c r="BJ392" s="62">
        <f t="shared" si="71"/>
        <v>0</v>
      </c>
      <c r="BK392" s="54"/>
      <c r="BL392" s="54"/>
      <c r="BM392" s="54"/>
      <c r="BN392" s="54"/>
      <c r="BO392" s="54"/>
    </row>
    <row r="393" spans="1:67" ht="16" thickBot="1">
      <c r="A393" s="57">
        <v>4</v>
      </c>
      <c r="B393" s="116"/>
      <c r="C393" s="96"/>
      <c r="D393" s="97"/>
      <c r="E393" s="94" t="s">
        <v>115</v>
      </c>
      <c r="F393" s="97"/>
      <c r="G393" s="97"/>
      <c r="H393" s="97"/>
      <c r="I393" s="97"/>
      <c r="J393" s="97"/>
      <c r="K393" s="97"/>
      <c r="L393" s="97"/>
      <c r="M393" s="173">
        <f t="shared" si="76"/>
        <v>0</v>
      </c>
      <c r="N393" s="97"/>
      <c r="O393" s="97"/>
      <c r="P393" s="97"/>
      <c r="Q393" s="97"/>
      <c r="R393" s="97"/>
      <c r="S393" s="97"/>
      <c r="T393" s="97"/>
      <c r="U393" s="61">
        <f t="shared" si="72"/>
        <v>0</v>
      </c>
      <c r="V393" s="97"/>
      <c r="W393" s="97"/>
      <c r="X393" s="97"/>
      <c r="Y393" s="97"/>
      <c r="Z393" s="97"/>
      <c r="AA393" s="97"/>
      <c r="AB393" s="97"/>
      <c r="AC393" s="61">
        <f t="shared" si="73"/>
        <v>0</v>
      </c>
      <c r="AD393" s="97"/>
      <c r="AE393" s="97"/>
      <c r="AF393" s="97"/>
      <c r="AG393" s="97"/>
      <c r="AH393" s="97"/>
      <c r="AI393" s="97"/>
      <c r="AJ393" s="97"/>
      <c r="AK393" s="61">
        <f t="shared" si="74"/>
        <v>0</v>
      </c>
      <c r="AL393" s="97"/>
      <c r="AM393" s="97"/>
      <c r="AN393" s="97"/>
      <c r="AO393" s="97"/>
      <c r="AP393" s="97"/>
      <c r="AQ393" s="97"/>
      <c r="AR393" s="97"/>
      <c r="AS393" s="61">
        <f t="shared" si="75"/>
        <v>0</v>
      </c>
      <c r="AT393" s="97"/>
      <c r="AU393" s="97"/>
      <c r="AV393" s="97"/>
      <c r="AW393" s="97"/>
      <c r="AX393" s="97"/>
      <c r="AY393" s="97"/>
      <c r="AZ393" s="97"/>
      <c r="BA393" s="61">
        <f t="shared" si="69"/>
        <v>0</v>
      </c>
      <c r="BB393" s="114"/>
      <c r="BC393" s="114"/>
      <c r="BD393" s="114"/>
      <c r="BE393" s="114"/>
      <c r="BF393" s="114"/>
      <c r="BG393" s="114"/>
      <c r="BH393" s="114"/>
      <c r="BI393" s="61">
        <f t="shared" si="77"/>
        <v>0</v>
      </c>
      <c r="BJ393" s="62">
        <f t="shared" si="71"/>
        <v>0</v>
      </c>
      <c r="BK393" s="54"/>
      <c r="BL393" s="54"/>
      <c r="BM393" s="54"/>
      <c r="BN393" s="54"/>
      <c r="BO393" s="54"/>
    </row>
    <row r="394" spans="1:67" ht="16" thickBot="1">
      <c r="A394" s="57">
        <v>4</v>
      </c>
      <c r="B394" s="116"/>
      <c r="C394" s="96"/>
      <c r="D394" s="97"/>
      <c r="E394" s="94" t="s">
        <v>115</v>
      </c>
      <c r="F394" s="97"/>
      <c r="G394" s="97"/>
      <c r="H394" s="97"/>
      <c r="I394" s="97"/>
      <c r="J394" s="97"/>
      <c r="K394" s="97"/>
      <c r="L394" s="97"/>
      <c r="M394" s="173">
        <f t="shared" si="76"/>
        <v>0</v>
      </c>
      <c r="N394" s="97"/>
      <c r="O394" s="97"/>
      <c r="P394" s="97"/>
      <c r="Q394" s="97"/>
      <c r="R394" s="97"/>
      <c r="S394" s="97"/>
      <c r="T394" s="97"/>
      <c r="U394" s="61">
        <f t="shared" si="72"/>
        <v>0</v>
      </c>
      <c r="V394" s="97"/>
      <c r="W394" s="97"/>
      <c r="X394" s="97"/>
      <c r="Y394" s="97"/>
      <c r="Z394" s="97"/>
      <c r="AA394" s="97"/>
      <c r="AB394" s="97"/>
      <c r="AC394" s="61">
        <f t="shared" si="73"/>
        <v>0</v>
      </c>
      <c r="AD394" s="97"/>
      <c r="AE394" s="97"/>
      <c r="AF394" s="97"/>
      <c r="AG394" s="97"/>
      <c r="AH394" s="97"/>
      <c r="AI394" s="97"/>
      <c r="AJ394" s="97"/>
      <c r="AK394" s="61">
        <f t="shared" si="74"/>
        <v>0</v>
      </c>
      <c r="AL394" s="97"/>
      <c r="AM394" s="97"/>
      <c r="AN394" s="97"/>
      <c r="AO394" s="97"/>
      <c r="AP394" s="97"/>
      <c r="AQ394" s="97"/>
      <c r="AR394" s="97"/>
      <c r="AS394" s="61">
        <f t="shared" si="75"/>
        <v>0</v>
      </c>
      <c r="AT394" s="97"/>
      <c r="AU394" s="97"/>
      <c r="AV394" s="97"/>
      <c r="AW394" s="97"/>
      <c r="AX394" s="97"/>
      <c r="AY394" s="97"/>
      <c r="AZ394" s="97"/>
      <c r="BA394" s="61">
        <f t="shared" si="69"/>
        <v>0</v>
      </c>
      <c r="BB394" s="114"/>
      <c r="BC394" s="114"/>
      <c r="BD394" s="114"/>
      <c r="BE394" s="114"/>
      <c r="BF394" s="114"/>
      <c r="BG394" s="114"/>
      <c r="BH394" s="114"/>
      <c r="BI394" s="61">
        <f t="shared" si="77"/>
        <v>0</v>
      </c>
      <c r="BJ394" s="62">
        <f t="shared" si="71"/>
        <v>0</v>
      </c>
      <c r="BK394" s="54"/>
      <c r="BL394" s="54"/>
      <c r="BM394" s="54"/>
      <c r="BN394" s="54"/>
      <c r="BO394" s="54"/>
    </row>
    <row r="395" spans="1:67" ht="16" thickBot="1">
      <c r="A395" s="57">
        <v>4</v>
      </c>
      <c r="B395" s="133"/>
      <c r="C395" s="96"/>
      <c r="D395" s="97"/>
      <c r="E395" s="94" t="s">
        <v>115</v>
      </c>
      <c r="F395" s="97"/>
      <c r="G395" s="97"/>
      <c r="H395" s="97"/>
      <c r="I395" s="97"/>
      <c r="J395" s="97"/>
      <c r="K395" s="97"/>
      <c r="L395" s="97"/>
      <c r="M395" s="173">
        <f t="shared" si="76"/>
        <v>0</v>
      </c>
      <c r="N395" s="97"/>
      <c r="O395" s="97"/>
      <c r="P395" s="97"/>
      <c r="Q395" s="97"/>
      <c r="R395" s="97"/>
      <c r="S395" s="97"/>
      <c r="T395" s="97"/>
      <c r="U395" s="61">
        <f t="shared" si="72"/>
        <v>0</v>
      </c>
      <c r="V395" s="97"/>
      <c r="W395" s="97"/>
      <c r="X395" s="97"/>
      <c r="Y395" s="97"/>
      <c r="Z395" s="97"/>
      <c r="AA395" s="97"/>
      <c r="AB395" s="97"/>
      <c r="AC395" s="61">
        <f t="shared" si="73"/>
        <v>0</v>
      </c>
      <c r="AD395" s="97"/>
      <c r="AE395" s="97"/>
      <c r="AF395" s="97"/>
      <c r="AG395" s="97"/>
      <c r="AH395" s="97"/>
      <c r="AI395" s="97"/>
      <c r="AJ395" s="97"/>
      <c r="AK395" s="61">
        <f t="shared" si="74"/>
        <v>0</v>
      </c>
      <c r="AL395" s="97"/>
      <c r="AM395" s="97"/>
      <c r="AN395" s="97"/>
      <c r="AO395" s="97"/>
      <c r="AP395" s="97"/>
      <c r="AQ395" s="97"/>
      <c r="AR395" s="97"/>
      <c r="AS395" s="61">
        <f t="shared" si="75"/>
        <v>0</v>
      </c>
      <c r="AT395" s="97"/>
      <c r="AU395" s="97"/>
      <c r="AV395" s="97"/>
      <c r="AW395" s="97"/>
      <c r="AX395" s="97"/>
      <c r="AY395" s="97"/>
      <c r="AZ395" s="97"/>
      <c r="BA395" s="61">
        <f t="shared" si="69"/>
        <v>0</v>
      </c>
      <c r="BB395" s="114"/>
      <c r="BC395" s="114"/>
      <c r="BD395" s="114"/>
      <c r="BE395" s="114"/>
      <c r="BF395" s="114"/>
      <c r="BG395" s="114"/>
      <c r="BH395" s="114"/>
      <c r="BI395" s="61">
        <f t="shared" si="77"/>
        <v>0</v>
      </c>
      <c r="BJ395" s="62">
        <f t="shared" si="71"/>
        <v>0</v>
      </c>
      <c r="BK395" s="54"/>
      <c r="BL395" s="54"/>
      <c r="BM395" s="54"/>
      <c r="BN395" s="54"/>
      <c r="BO395" s="54"/>
    </row>
    <row r="396" spans="1:67" ht="16" thickBot="1">
      <c r="A396" s="57">
        <v>4</v>
      </c>
      <c r="B396" s="133"/>
      <c r="C396" s="96"/>
      <c r="D396" s="97"/>
      <c r="E396" s="94" t="s">
        <v>115</v>
      </c>
      <c r="F396" s="97"/>
      <c r="G396" s="97"/>
      <c r="H396" s="97"/>
      <c r="I396" s="97"/>
      <c r="J396" s="97"/>
      <c r="K396" s="97"/>
      <c r="L396" s="97"/>
      <c r="M396" s="173">
        <f t="shared" si="76"/>
        <v>0</v>
      </c>
      <c r="N396" s="97"/>
      <c r="O396" s="97"/>
      <c r="P396" s="97"/>
      <c r="Q396" s="97"/>
      <c r="R396" s="97"/>
      <c r="S396" s="97"/>
      <c r="T396" s="97"/>
      <c r="U396" s="61">
        <f t="shared" si="72"/>
        <v>0</v>
      </c>
      <c r="V396" s="97"/>
      <c r="W396" s="97"/>
      <c r="X396" s="97"/>
      <c r="Y396" s="97"/>
      <c r="Z396" s="97"/>
      <c r="AA396" s="97"/>
      <c r="AB396" s="97"/>
      <c r="AC396" s="61">
        <f t="shared" si="73"/>
        <v>0</v>
      </c>
      <c r="AD396" s="97"/>
      <c r="AE396" s="97"/>
      <c r="AF396" s="97"/>
      <c r="AG396" s="97"/>
      <c r="AH396" s="97"/>
      <c r="AI396" s="97"/>
      <c r="AJ396" s="97"/>
      <c r="AK396" s="61">
        <f t="shared" si="74"/>
        <v>0</v>
      </c>
      <c r="AL396" s="97"/>
      <c r="AM396" s="97"/>
      <c r="AN396" s="97"/>
      <c r="AO396" s="97"/>
      <c r="AP396" s="97"/>
      <c r="AQ396" s="97"/>
      <c r="AR396" s="97"/>
      <c r="AS396" s="61">
        <f t="shared" si="75"/>
        <v>0</v>
      </c>
      <c r="AT396" s="97"/>
      <c r="AU396" s="97"/>
      <c r="AV396" s="97"/>
      <c r="AW396" s="97"/>
      <c r="AX396" s="97"/>
      <c r="AY396" s="97"/>
      <c r="AZ396" s="97"/>
      <c r="BA396" s="61">
        <f t="shared" si="69"/>
        <v>0</v>
      </c>
      <c r="BB396" s="114"/>
      <c r="BC396" s="114"/>
      <c r="BD396" s="114"/>
      <c r="BE396" s="114"/>
      <c r="BF396" s="114"/>
      <c r="BG396" s="114"/>
      <c r="BH396" s="114"/>
      <c r="BI396" s="61">
        <f t="shared" si="77"/>
        <v>0</v>
      </c>
      <c r="BJ396" s="62">
        <f t="shared" si="71"/>
        <v>0</v>
      </c>
      <c r="BK396" s="54"/>
      <c r="BL396" s="54"/>
      <c r="BM396" s="54"/>
      <c r="BN396" s="54"/>
      <c r="BO396" s="54"/>
    </row>
    <row r="397" spans="1:67" ht="16" thickBot="1">
      <c r="A397" s="57">
        <v>4</v>
      </c>
      <c r="B397" s="133"/>
      <c r="C397" s="96"/>
      <c r="D397" s="97"/>
      <c r="E397" s="94" t="s">
        <v>115</v>
      </c>
      <c r="F397" s="97"/>
      <c r="G397" s="97"/>
      <c r="H397" s="97"/>
      <c r="I397" s="97"/>
      <c r="J397" s="97"/>
      <c r="K397" s="97"/>
      <c r="L397" s="97"/>
      <c r="M397" s="61">
        <f t="shared" si="76"/>
        <v>0</v>
      </c>
      <c r="N397" s="114"/>
      <c r="O397" s="114"/>
      <c r="P397" s="114"/>
      <c r="Q397" s="114"/>
      <c r="R397" s="114"/>
      <c r="S397" s="114"/>
      <c r="T397" s="114"/>
      <c r="U397" s="61">
        <f t="shared" si="72"/>
        <v>0</v>
      </c>
      <c r="V397" s="97"/>
      <c r="W397" s="97"/>
      <c r="X397" s="97"/>
      <c r="Y397" s="97"/>
      <c r="Z397" s="97"/>
      <c r="AA397" s="97"/>
      <c r="AB397" s="97"/>
      <c r="AC397" s="61">
        <f t="shared" si="73"/>
        <v>0</v>
      </c>
      <c r="AD397" s="97"/>
      <c r="AE397" s="97"/>
      <c r="AF397" s="97"/>
      <c r="AG397" s="97"/>
      <c r="AH397" s="97"/>
      <c r="AI397" s="97"/>
      <c r="AJ397" s="97"/>
      <c r="AK397" s="61">
        <f t="shared" si="74"/>
        <v>0</v>
      </c>
      <c r="AL397" s="97"/>
      <c r="AM397" s="97"/>
      <c r="AN397" s="97"/>
      <c r="AO397" s="97"/>
      <c r="AP397" s="97"/>
      <c r="AQ397" s="97"/>
      <c r="AR397" s="97"/>
      <c r="AS397" s="61">
        <f t="shared" si="75"/>
        <v>0</v>
      </c>
      <c r="AT397" s="97"/>
      <c r="AU397" s="97"/>
      <c r="AV397" s="97"/>
      <c r="AW397" s="97"/>
      <c r="AX397" s="97"/>
      <c r="AY397" s="97"/>
      <c r="AZ397" s="97"/>
      <c r="BA397" s="61">
        <f t="shared" si="69"/>
        <v>0</v>
      </c>
      <c r="BB397" s="114"/>
      <c r="BC397" s="114"/>
      <c r="BD397" s="114"/>
      <c r="BE397" s="114"/>
      <c r="BF397" s="114"/>
      <c r="BG397" s="114"/>
      <c r="BH397" s="114"/>
      <c r="BI397" s="61">
        <f t="shared" si="77"/>
        <v>0</v>
      </c>
      <c r="BJ397" s="62">
        <f t="shared" si="71"/>
        <v>0</v>
      </c>
      <c r="BK397" s="54"/>
      <c r="BL397" s="54"/>
      <c r="BM397" s="54"/>
      <c r="BN397" s="54"/>
      <c r="BO397" s="54"/>
    </row>
    <row r="398" spans="1:67" ht="16" thickBot="1">
      <c r="A398" s="57">
        <v>4</v>
      </c>
      <c r="B398" s="133"/>
      <c r="C398" s="96"/>
      <c r="D398" s="97"/>
      <c r="E398" s="94" t="s">
        <v>115</v>
      </c>
      <c r="F398" s="114"/>
      <c r="G398" s="114"/>
      <c r="H398" s="114"/>
      <c r="I398" s="114"/>
      <c r="J398" s="114"/>
      <c r="K398" s="114"/>
      <c r="L398" s="114"/>
      <c r="M398" s="61">
        <f t="shared" si="76"/>
        <v>0</v>
      </c>
      <c r="N398" s="114"/>
      <c r="O398" s="114"/>
      <c r="P398" s="114"/>
      <c r="Q398" s="114"/>
      <c r="R398" s="114"/>
      <c r="S398" s="114"/>
      <c r="T398" s="114"/>
      <c r="U398" s="61">
        <f t="shared" si="72"/>
        <v>0</v>
      </c>
      <c r="V398" s="97"/>
      <c r="W398" s="97"/>
      <c r="X398" s="97"/>
      <c r="Y398" s="97"/>
      <c r="Z398" s="97"/>
      <c r="AA398" s="97"/>
      <c r="AB398" s="97"/>
      <c r="AC398" s="61">
        <f t="shared" si="73"/>
        <v>0</v>
      </c>
      <c r="AD398" s="97"/>
      <c r="AE398" s="97"/>
      <c r="AF398" s="97"/>
      <c r="AG398" s="97"/>
      <c r="AH398" s="97"/>
      <c r="AI398" s="97"/>
      <c r="AJ398" s="97"/>
      <c r="AK398" s="61">
        <f t="shared" si="74"/>
        <v>0</v>
      </c>
      <c r="AL398" s="97"/>
      <c r="AM398" s="97"/>
      <c r="AN398" s="97"/>
      <c r="AO398" s="97"/>
      <c r="AP398" s="97"/>
      <c r="AQ398" s="97"/>
      <c r="AR398" s="97"/>
      <c r="AS398" s="61">
        <f t="shared" si="75"/>
        <v>0</v>
      </c>
      <c r="AT398" s="97"/>
      <c r="AU398" s="97"/>
      <c r="AV398" s="97"/>
      <c r="AW398" s="97"/>
      <c r="AX398" s="97"/>
      <c r="AY398" s="97"/>
      <c r="AZ398" s="97"/>
      <c r="BA398" s="61">
        <f t="shared" si="69"/>
        <v>0</v>
      </c>
      <c r="BB398" s="114"/>
      <c r="BC398" s="114"/>
      <c r="BD398" s="114"/>
      <c r="BE398" s="114"/>
      <c r="BF398" s="114"/>
      <c r="BG398" s="114"/>
      <c r="BH398" s="114"/>
      <c r="BI398" s="61">
        <f t="shared" si="77"/>
        <v>0</v>
      </c>
      <c r="BJ398" s="62">
        <f t="shared" si="71"/>
        <v>0</v>
      </c>
      <c r="BK398" s="54"/>
      <c r="BL398" s="54"/>
      <c r="BM398" s="54"/>
      <c r="BN398" s="54"/>
      <c r="BO398" s="54"/>
    </row>
    <row r="399" spans="1:67" ht="16" thickBot="1">
      <c r="A399" s="57">
        <v>4</v>
      </c>
      <c r="B399" s="133"/>
      <c r="C399" s="96"/>
      <c r="D399" s="97"/>
      <c r="E399" s="94" t="s">
        <v>115</v>
      </c>
      <c r="F399" s="114"/>
      <c r="G399" s="114"/>
      <c r="H399" s="114"/>
      <c r="I399" s="114"/>
      <c r="J399" s="114"/>
      <c r="K399" s="114"/>
      <c r="L399" s="114"/>
      <c r="M399" s="61">
        <f t="shared" si="76"/>
        <v>0</v>
      </c>
      <c r="N399" s="114"/>
      <c r="O399" s="114"/>
      <c r="P399" s="114"/>
      <c r="Q399" s="114"/>
      <c r="R399" s="114"/>
      <c r="S399" s="114"/>
      <c r="T399" s="114"/>
      <c r="U399" s="61">
        <f t="shared" si="72"/>
        <v>0</v>
      </c>
      <c r="V399" s="97"/>
      <c r="W399" s="97"/>
      <c r="X399" s="97"/>
      <c r="Y399" s="97"/>
      <c r="Z399" s="97"/>
      <c r="AA399" s="97"/>
      <c r="AB399" s="97"/>
      <c r="AC399" s="61">
        <f t="shared" si="73"/>
        <v>0</v>
      </c>
      <c r="AD399" s="97"/>
      <c r="AE399" s="97"/>
      <c r="AF399" s="97"/>
      <c r="AG399" s="97"/>
      <c r="AH399" s="97"/>
      <c r="AI399" s="97"/>
      <c r="AJ399" s="97"/>
      <c r="AK399" s="61">
        <f t="shared" si="74"/>
        <v>0</v>
      </c>
      <c r="AL399" s="97"/>
      <c r="AM399" s="97"/>
      <c r="AN399" s="97"/>
      <c r="AO399" s="97"/>
      <c r="AP399" s="97"/>
      <c r="AQ399" s="97"/>
      <c r="AR399" s="97"/>
      <c r="AS399" s="61">
        <f t="shared" si="75"/>
        <v>0</v>
      </c>
      <c r="AT399" s="97"/>
      <c r="AU399" s="97"/>
      <c r="AV399" s="97"/>
      <c r="AW399" s="97"/>
      <c r="AX399" s="97"/>
      <c r="AY399" s="97"/>
      <c r="AZ399" s="97"/>
      <c r="BA399" s="61">
        <f t="shared" si="69"/>
        <v>0</v>
      </c>
      <c r="BB399" s="114"/>
      <c r="BC399" s="114"/>
      <c r="BD399" s="114"/>
      <c r="BE399" s="114"/>
      <c r="BF399" s="114"/>
      <c r="BG399" s="114"/>
      <c r="BH399" s="114"/>
      <c r="BI399" s="61">
        <f t="shared" si="77"/>
        <v>0</v>
      </c>
      <c r="BJ399" s="62">
        <f t="shared" ref="BJ399:BJ404" si="78">M399+U399+AC399+AK399+AS399+BA399+BI399</f>
        <v>0</v>
      </c>
      <c r="BK399" s="54"/>
      <c r="BL399" s="54"/>
      <c r="BM399" s="54"/>
      <c r="BN399" s="54"/>
      <c r="BO399" s="54"/>
    </row>
    <row r="400" spans="1:67" ht="16" thickBot="1">
      <c r="A400" s="57">
        <v>4</v>
      </c>
      <c r="B400" s="133"/>
      <c r="C400" s="96"/>
      <c r="D400" s="97"/>
      <c r="E400" s="94" t="s">
        <v>115</v>
      </c>
      <c r="F400" s="114"/>
      <c r="G400" s="114"/>
      <c r="H400" s="114"/>
      <c r="I400" s="114"/>
      <c r="J400" s="114"/>
      <c r="K400" s="114"/>
      <c r="L400" s="114"/>
      <c r="M400" s="61">
        <f t="shared" si="76"/>
        <v>0</v>
      </c>
      <c r="N400" s="114"/>
      <c r="O400" s="114"/>
      <c r="P400" s="114"/>
      <c r="Q400" s="114"/>
      <c r="R400" s="114"/>
      <c r="S400" s="114"/>
      <c r="T400" s="114"/>
      <c r="U400" s="61">
        <f t="shared" si="72"/>
        <v>0</v>
      </c>
      <c r="V400" s="114"/>
      <c r="W400" s="114"/>
      <c r="X400" s="114"/>
      <c r="Y400" s="114"/>
      <c r="Z400" s="114"/>
      <c r="AA400" s="114"/>
      <c r="AB400" s="114"/>
      <c r="AC400" s="61">
        <f t="shared" si="73"/>
        <v>0</v>
      </c>
      <c r="AD400" s="97"/>
      <c r="AE400" s="97"/>
      <c r="AF400" s="97"/>
      <c r="AG400" s="97"/>
      <c r="AH400" s="97"/>
      <c r="AI400" s="97"/>
      <c r="AJ400" s="97"/>
      <c r="AK400" s="61">
        <f t="shared" si="74"/>
        <v>0</v>
      </c>
      <c r="AL400" s="97"/>
      <c r="AM400" s="97"/>
      <c r="AN400" s="97"/>
      <c r="AO400" s="97"/>
      <c r="AP400" s="97"/>
      <c r="AQ400" s="97"/>
      <c r="AR400" s="97"/>
      <c r="AS400" s="61">
        <f t="shared" si="75"/>
        <v>0</v>
      </c>
      <c r="AT400" s="97"/>
      <c r="AU400" s="97"/>
      <c r="AV400" s="97"/>
      <c r="AW400" s="97"/>
      <c r="AX400" s="97"/>
      <c r="AY400" s="97"/>
      <c r="AZ400" s="97"/>
      <c r="BA400" s="61">
        <f t="shared" si="69"/>
        <v>0</v>
      </c>
      <c r="BB400" s="114"/>
      <c r="BC400" s="114"/>
      <c r="BD400" s="114"/>
      <c r="BE400" s="114"/>
      <c r="BF400" s="114"/>
      <c r="BG400" s="114"/>
      <c r="BH400" s="114"/>
      <c r="BI400" s="61">
        <f t="shared" si="77"/>
        <v>0</v>
      </c>
      <c r="BJ400" s="62">
        <f t="shared" si="78"/>
        <v>0</v>
      </c>
      <c r="BK400" s="54"/>
      <c r="BL400" s="54"/>
      <c r="BM400" s="54"/>
      <c r="BN400" s="54"/>
      <c r="BO400" s="54"/>
    </row>
    <row r="401" spans="1:67" ht="16" thickBot="1">
      <c r="A401" s="57">
        <v>4</v>
      </c>
      <c r="B401" s="116"/>
      <c r="C401" s="96"/>
      <c r="D401" s="97"/>
      <c r="E401" s="94" t="s">
        <v>115</v>
      </c>
      <c r="F401" s="114"/>
      <c r="G401" s="114"/>
      <c r="H401" s="114"/>
      <c r="I401" s="114"/>
      <c r="J401" s="114"/>
      <c r="K401" s="114"/>
      <c r="L401" s="114"/>
      <c r="M401" s="61">
        <f t="shared" si="76"/>
        <v>0</v>
      </c>
      <c r="N401" s="114"/>
      <c r="O401" s="114"/>
      <c r="P401" s="114"/>
      <c r="Q401" s="114"/>
      <c r="R401" s="114"/>
      <c r="S401" s="114"/>
      <c r="T401" s="114"/>
      <c r="U401" s="61">
        <f t="shared" si="72"/>
        <v>0</v>
      </c>
      <c r="V401" s="114"/>
      <c r="W401" s="114"/>
      <c r="X401" s="114"/>
      <c r="Y401" s="114"/>
      <c r="Z401" s="114"/>
      <c r="AA401" s="114"/>
      <c r="AB401" s="114"/>
      <c r="AC401" s="61">
        <f t="shared" si="73"/>
        <v>0</v>
      </c>
      <c r="AD401" s="114"/>
      <c r="AE401" s="114"/>
      <c r="AF401" s="114"/>
      <c r="AG401" s="114"/>
      <c r="AH401" s="114"/>
      <c r="AI401" s="114"/>
      <c r="AJ401" s="114"/>
      <c r="AK401" s="61">
        <f t="shared" si="74"/>
        <v>0</v>
      </c>
      <c r="AL401" s="114"/>
      <c r="AM401" s="114"/>
      <c r="AN401" s="114"/>
      <c r="AO401" s="114"/>
      <c r="AP401" s="114"/>
      <c r="AQ401" s="114"/>
      <c r="AR401" s="114"/>
      <c r="AS401" s="61">
        <f t="shared" si="75"/>
        <v>0</v>
      </c>
      <c r="AT401" s="97"/>
      <c r="AU401" s="97"/>
      <c r="AV401" s="97"/>
      <c r="AW401" s="97"/>
      <c r="AX401" s="97"/>
      <c r="AY401" s="97"/>
      <c r="AZ401" s="97"/>
      <c r="BA401" s="61">
        <f t="shared" si="69"/>
        <v>0</v>
      </c>
      <c r="BB401" s="114"/>
      <c r="BC401" s="114"/>
      <c r="BD401" s="114"/>
      <c r="BE401" s="114"/>
      <c r="BF401" s="114"/>
      <c r="BG401" s="114"/>
      <c r="BH401" s="114"/>
      <c r="BI401" s="61">
        <f t="shared" si="77"/>
        <v>0</v>
      </c>
      <c r="BJ401" s="62">
        <f t="shared" si="78"/>
        <v>0</v>
      </c>
      <c r="BK401" s="54"/>
      <c r="BL401" s="54"/>
      <c r="BM401" s="54"/>
      <c r="BN401" s="54"/>
      <c r="BO401" s="54"/>
    </row>
    <row r="402" spans="1:67" ht="16" thickBot="1">
      <c r="A402" s="57">
        <v>4</v>
      </c>
      <c r="B402" s="116"/>
      <c r="C402" s="96"/>
      <c r="D402" s="97"/>
      <c r="E402" s="94"/>
      <c r="F402" s="114"/>
      <c r="G402" s="114"/>
      <c r="H402" s="114"/>
      <c r="I402" s="114"/>
      <c r="J402" s="114"/>
      <c r="K402" s="114"/>
      <c r="L402" s="114"/>
      <c r="M402" s="61">
        <f t="shared" si="76"/>
        <v>0</v>
      </c>
      <c r="N402" s="114"/>
      <c r="O402" s="114"/>
      <c r="P402" s="114"/>
      <c r="Q402" s="114"/>
      <c r="R402" s="114"/>
      <c r="S402" s="114"/>
      <c r="T402" s="114"/>
      <c r="U402" s="61">
        <f t="shared" si="72"/>
        <v>0</v>
      </c>
      <c r="V402" s="114"/>
      <c r="W402" s="114"/>
      <c r="X402" s="114"/>
      <c r="Y402" s="114"/>
      <c r="Z402" s="114"/>
      <c r="AA402" s="114"/>
      <c r="AB402" s="114"/>
      <c r="AC402" s="61">
        <f t="shared" si="73"/>
        <v>0</v>
      </c>
      <c r="AD402" s="114"/>
      <c r="AE402" s="114"/>
      <c r="AF402" s="114"/>
      <c r="AG402" s="114"/>
      <c r="AH402" s="114"/>
      <c r="AI402" s="114"/>
      <c r="AJ402" s="114"/>
      <c r="AK402" s="61">
        <f t="shared" si="74"/>
        <v>0</v>
      </c>
      <c r="AL402" s="114"/>
      <c r="AM402" s="114"/>
      <c r="AN402" s="114"/>
      <c r="AO402" s="114"/>
      <c r="AP402" s="114"/>
      <c r="AQ402" s="114"/>
      <c r="AR402" s="114"/>
      <c r="AS402" s="61">
        <f t="shared" si="75"/>
        <v>0</v>
      </c>
      <c r="AT402" s="97"/>
      <c r="AU402" s="97"/>
      <c r="AV402" s="97"/>
      <c r="AW402" s="97"/>
      <c r="AX402" s="97"/>
      <c r="AY402" s="97"/>
      <c r="AZ402" s="97"/>
      <c r="BA402" s="61">
        <f t="shared" si="69"/>
        <v>0</v>
      </c>
      <c r="BB402" s="114"/>
      <c r="BC402" s="114"/>
      <c r="BD402" s="114"/>
      <c r="BE402" s="114"/>
      <c r="BF402" s="114"/>
      <c r="BG402" s="114"/>
      <c r="BH402" s="114"/>
      <c r="BI402" s="61">
        <f t="shared" si="77"/>
        <v>0</v>
      </c>
      <c r="BJ402" s="62">
        <f t="shared" si="78"/>
        <v>0</v>
      </c>
      <c r="BK402" s="54"/>
      <c r="BL402" s="54"/>
      <c r="BM402" s="54"/>
      <c r="BN402" s="54"/>
      <c r="BO402" s="54"/>
    </row>
    <row r="403" spans="1:67" ht="16" thickBot="1">
      <c r="A403" s="57">
        <v>4</v>
      </c>
      <c r="B403" s="112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  <c r="M403" s="61">
        <f t="shared" si="76"/>
        <v>0</v>
      </c>
      <c r="N403" s="114"/>
      <c r="O403" s="114"/>
      <c r="P403" s="114"/>
      <c r="Q403" s="114"/>
      <c r="R403" s="114"/>
      <c r="S403" s="114"/>
      <c r="T403" s="114"/>
      <c r="U403" s="61">
        <f t="shared" si="72"/>
        <v>0</v>
      </c>
      <c r="V403" s="114"/>
      <c r="W403" s="114"/>
      <c r="X403" s="114"/>
      <c r="Y403" s="114"/>
      <c r="Z403" s="114"/>
      <c r="AA403" s="114"/>
      <c r="AB403" s="114"/>
      <c r="AC403" s="61">
        <f t="shared" si="73"/>
        <v>0</v>
      </c>
      <c r="AD403" s="114"/>
      <c r="AE403" s="114"/>
      <c r="AF403" s="114"/>
      <c r="AG403" s="114"/>
      <c r="AH403" s="114"/>
      <c r="AI403" s="114"/>
      <c r="AJ403" s="114"/>
      <c r="AK403" s="61">
        <f t="shared" si="74"/>
        <v>0</v>
      </c>
      <c r="AL403" s="114"/>
      <c r="AM403" s="114"/>
      <c r="AN403" s="114"/>
      <c r="AO403" s="114"/>
      <c r="AP403" s="114"/>
      <c r="AQ403" s="114"/>
      <c r="AR403" s="114"/>
      <c r="AS403" s="61">
        <f t="shared" si="75"/>
        <v>0</v>
      </c>
      <c r="AT403" s="114"/>
      <c r="AU403" s="114"/>
      <c r="AV403" s="114"/>
      <c r="AW403" s="114"/>
      <c r="AX403" s="114"/>
      <c r="AY403" s="114"/>
      <c r="AZ403" s="114"/>
      <c r="BA403" s="61">
        <f t="shared" si="69"/>
        <v>0</v>
      </c>
      <c r="BB403" s="114"/>
      <c r="BC403" s="114"/>
      <c r="BD403" s="114"/>
      <c r="BE403" s="114"/>
      <c r="BF403" s="114"/>
      <c r="BG403" s="114"/>
      <c r="BH403" s="114"/>
      <c r="BI403" s="61">
        <f t="shared" si="77"/>
        <v>0</v>
      </c>
      <c r="BJ403" s="62">
        <f t="shared" si="78"/>
        <v>0</v>
      </c>
      <c r="BK403" s="54"/>
      <c r="BL403" s="54"/>
      <c r="BM403" s="54"/>
      <c r="BN403" s="54"/>
      <c r="BO403" s="54"/>
    </row>
    <row r="404" spans="1:67" ht="16" thickBot="1">
      <c r="A404" s="57">
        <v>4</v>
      </c>
      <c r="B404" s="115" t="s">
        <v>537</v>
      </c>
      <c r="C404" s="93" t="s">
        <v>388</v>
      </c>
      <c r="D404" s="94">
        <v>4</v>
      </c>
      <c r="E404" s="94" t="s">
        <v>116</v>
      </c>
      <c r="F404" s="94">
        <v>2</v>
      </c>
      <c r="G404" s="94"/>
      <c r="H404" s="94"/>
      <c r="I404" s="94"/>
      <c r="J404" s="94"/>
      <c r="K404" s="94"/>
      <c r="L404" s="94"/>
      <c r="M404" s="61">
        <f t="shared" si="76"/>
        <v>4</v>
      </c>
      <c r="N404" s="483">
        <v>2</v>
      </c>
      <c r="O404" s="483"/>
      <c r="P404" s="483"/>
      <c r="Q404" s="483"/>
      <c r="R404" s="483"/>
      <c r="S404" s="483"/>
      <c r="T404" s="483"/>
      <c r="U404" s="61">
        <f t="shared" si="72"/>
        <v>4</v>
      </c>
      <c r="V404" s="511">
        <v>2</v>
      </c>
      <c r="W404" s="511"/>
      <c r="X404" s="511"/>
      <c r="Y404" s="511"/>
      <c r="Z404" s="511"/>
      <c r="AA404" s="511"/>
      <c r="AB404" s="511"/>
      <c r="AC404" s="61">
        <f t="shared" si="73"/>
        <v>4</v>
      </c>
      <c r="AD404" s="511">
        <v>0.5</v>
      </c>
      <c r="AE404" s="511"/>
      <c r="AF404" s="511"/>
      <c r="AG404" s="511"/>
      <c r="AH404" s="511"/>
      <c r="AI404" s="511"/>
      <c r="AJ404" s="511"/>
      <c r="AK404" s="61">
        <f t="shared" si="74"/>
        <v>1</v>
      </c>
      <c r="AL404" s="114"/>
      <c r="AM404" s="114"/>
      <c r="AN404" s="114"/>
      <c r="AO404" s="114"/>
      <c r="AP404" s="114"/>
      <c r="AQ404" s="114"/>
      <c r="AR404" s="114"/>
      <c r="AS404" s="61">
        <f t="shared" si="75"/>
        <v>0</v>
      </c>
      <c r="AT404" s="114"/>
      <c r="AU404" s="114"/>
      <c r="AV404" s="114"/>
      <c r="AW404" s="114"/>
      <c r="AX404" s="114"/>
      <c r="AY404" s="114"/>
      <c r="AZ404" s="114"/>
      <c r="BA404" s="61">
        <f t="shared" si="69"/>
        <v>0</v>
      </c>
      <c r="BB404" s="114"/>
      <c r="BC404" s="114"/>
      <c r="BD404" s="114"/>
      <c r="BE404" s="114"/>
      <c r="BF404" s="114"/>
      <c r="BG404" s="114"/>
      <c r="BH404" s="114"/>
      <c r="BI404" s="61">
        <f t="shared" si="77"/>
        <v>0</v>
      </c>
      <c r="BJ404" s="62">
        <f t="shared" si="78"/>
        <v>13</v>
      </c>
      <c r="BK404" s="54"/>
      <c r="BL404" s="54"/>
      <c r="BM404" s="54"/>
      <c r="BN404" s="54"/>
      <c r="BO404" s="54"/>
    </row>
    <row r="405" spans="1:67" ht="16" thickBot="1">
      <c r="A405" s="57">
        <v>4</v>
      </c>
      <c r="B405" s="116" t="s">
        <v>538</v>
      </c>
      <c r="C405" s="96" t="s">
        <v>539</v>
      </c>
      <c r="D405" s="97">
        <v>5</v>
      </c>
      <c r="E405" s="94" t="s">
        <v>116</v>
      </c>
      <c r="F405" s="97">
        <v>2.5</v>
      </c>
      <c r="G405" s="97">
        <v>1</v>
      </c>
      <c r="H405" s="97"/>
      <c r="I405" s="97"/>
      <c r="J405" s="97"/>
      <c r="K405" s="97"/>
      <c r="L405" s="97"/>
      <c r="M405" s="61">
        <f t="shared" ref="M405:M466" si="79">2*(F405)+5*(G405)+3*(H405)+5*(I405)+5*(J405)+5*(K405)+5*(L405)</f>
        <v>10</v>
      </c>
      <c r="N405" s="484"/>
      <c r="O405" s="484"/>
      <c r="P405" s="484"/>
      <c r="Q405" s="484"/>
      <c r="R405" s="484"/>
      <c r="S405" s="484"/>
      <c r="T405" s="484"/>
      <c r="U405" s="61">
        <f t="shared" ref="U405:U466" si="80">2*(N405)+5*(O405)+3*(P405)+5*(Q405)+5*(R405)+5*(S405)+5*(T405)</f>
        <v>0</v>
      </c>
      <c r="V405" s="512">
        <v>1</v>
      </c>
      <c r="W405" s="512"/>
      <c r="X405" s="512"/>
      <c r="Y405" s="512"/>
      <c r="Z405" s="512"/>
      <c r="AA405" s="512"/>
      <c r="AB405" s="512"/>
      <c r="AC405" s="61">
        <f t="shared" ref="AC405:AC466" si="81">2*(V405)+5*(W405)+3*(X405)+5*(Y405)+5*(Z405)+5*(AA405)+5*(AB405)</f>
        <v>2</v>
      </c>
      <c r="AD405" s="512">
        <v>1</v>
      </c>
      <c r="AE405" s="512"/>
      <c r="AF405" s="512"/>
      <c r="AG405" s="512"/>
      <c r="AH405" s="512"/>
      <c r="AI405" s="512"/>
      <c r="AJ405" s="512"/>
      <c r="AK405" s="61">
        <f t="shared" ref="AK405:AK466" si="82">2*(AD405)+5*(AE405)+3*(AF405)+5*(AG405)+5*(AH405)+5*(AI405)+5*(AJ405)</f>
        <v>2</v>
      </c>
      <c r="AL405" s="114"/>
      <c r="AM405" s="114"/>
      <c r="AN405" s="114"/>
      <c r="AO405" s="114"/>
      <c r="AP405" s="114"/>
      <c r="AQ405" s="114"/>
      <c r="AR405" s="114"/>
      <c r="AS405" s="61">
        <f t="shared" ref="AS405:AS466" si="83">2*(AL405)+5*(AM405)+3*(AN405)+5*(AO405)+5*(AP405)+5*(AQ405)+5*(AR405)</f>
        <v>0</v>
      </c>
      <c r="AT405" s="114"/>
      <c r="AU405" s="114"/>
      <c r="AV405" s="114"/>
      <c r="AW405" s="114"/>
      <c r="AX405" s="114"/>
      <c r="AY405" s="114"/>
      <c r="AZ405" s="114"/>
      <c r="BA405" s="61">
        <f t="shared" ref="BA405:BA466" si="84">2*(AT405)+5*(AU405)+3*(AV405)+5*(AW405)+5*(AX405)+5*(AY405)+5*(AZ405)</f>
        <v>0</v>
      </c>
      <c r="BB405" s="114"/>
      <c r="BC405" s="114"/>
      <c r="BD405" s="114"/>
      <c r="BE405" s="114"/>
      <c r="BF405" s="114"/>
      <c r="BG405" s="114"/>
      <c r="BH405" s="114"/>
      <c r="BI405" s="61">
        <f t="shared" ref="BI405:BI466" si="85">2*(BB405)+5*(BC405)+3*(BD405)+5*(BE405)+5*(BF405)+5*(BG405)+5*(BH405)</f>
        <v>0</v>
      </c>
      <c r="BJ405" s="62">
        <f t="shared" ref="BJ405:BJ466" si="86">M405+U405+AC405+AK405+AS405+BA405+BI405</f>
        <v>14</v>
      </c>
      <c r="BK405" s="54"/>
      <c r="BL405" s="54"/>
      <c r="BM405" s="54"/>
      <c r="BN405" s="54"/>
      <c r="BO405" s="54"/>
    </row>
    <row r="406" spans="1:67" ht="16" thickBot="1">
      <c r="A406" s="57">
        <v>4</v>
      </c>
      <c r="B406" s="116" t="s">
        <v>540</v>
      </c>
      <c r="C406" s="96" t="s">
        <v>398</v>
      </c>
      <c r="D406" s="97">
        <v>6</v>
      </c>
      <c r="E406" s="94" t="s">
        <v>116</v>
      </c>
      <c r="F406" s="97">
        <v>1</v>
      </c>
      <c r="G406" s="97"/>
      <c r="H406" s="97"/>
      <c r="I406" s="97"/>
      <c r="J406" s="97"/>
      <c r="K406" s="97"/>
      <c r="L406" s="97"/>
      <c r="M406" s="61">
        <f t="shared" si="79"/>
        <v>2</v>
      </c>
      <c r="N406" s="484">
        <v>5.5</v>
      </c>
      <c r="O406" s="484"/>
      <c r="P406" s="484"/>
      <c r="Q406" s="484"/>
      <c r="R406" s="484"/>
      <c r="S406" s="484"/>
      <c r="T406" s="484"/>
      <c r="U406" s="61">
        <f t="shared" si="80"/>
        <v>11</v>
      </c>
      <c r="V406" s="512">
        <v>8.5</v>
      </c>
      <c r="W406" s="512"/>
      <c r="X406" s="512"/>
      <c r="Y406" s="512">
        <v>1</v>
      </c>
      <c r="Z406" s="512"/>
      <c r="AA406" s="512"/>
      <c r="AB406" s="512"/>
      <c r="AC406" s="61">
        <f t="shared" si="81"/>
        <v>22</v>
      </c>
      <c r="AD406" s="512">
        <v>3.5</v>
      </c>
      <c r="AE406" s="512"/>
      <c r="AF406" s="512"/>
      <c r="AG406" s="512"/>
      <c r="AH406" s="512"/>
      <c r="AI406" s="512"/>
      <c r="AJ406" s="512"/>
      <c r="AK406" s="61">
        <f t="shared" si="82"/>
        <v>7</v>
      </c>
      <c r="AL406" s="114"/>
      <c r="AM406" s="114"/>
      <c r="AN406" s="114"/>
      <c r="AO406" s="114"/>
      <c r="AP406" s="114"/>
      <c r="AQ406" s="114"/>
      <c r="AR406" s="114"/>
      <c r="AS406" s="61">
        <f t="shared" si="83"/>
        <v>0</v>
      </c>
      <c r="AT406" s="114"/>
      <c r="AU406" s="114"/>
      <c r="AV406" s="114"/>
      <c r="AW406" s="114"/>
      <c r="AX406" s="114"/>
      <c r="AY406" s="114"/>
      <c r="AZ406" s="114"/>
      <c r="BA406" s="61">
        <f t="shared" si="84"/>
        <v>0</v>
      </c>
      <c r="BB406" s="114"/>
      <c r="BC406" s="114"/>
      <c r="BD406" s="114"/>
      <c r="BE406" s="114"/>
      <c r="BF406" s="114"/>
      <c r="BG406" s="114"/>
      <c r="BH406" s="114"/>
      <c r="BI406" s="61">
        <f t="shared" si="85"/>
        <v>0</v>
      </c>
      <c r="BJ406" s="62">
        <f t="shared" si="86"/>
        <v>42</v>
      </c>
      <c r="BK406" s="54"/>
      <c r="BL406" s="54"/>
      <c r="BM406" s="54"/>
      <c r="BN406" s="54"/>
      <c r="BO406" s="54"/>
    </row>
    <row r="407" spans="1:67" ht="16" thickBot="1">
      <c r="A407" s="57">
        <v>4</v>
      </c>
      <c r="B407" s="116" t="s">
        <v>541</v>
      </c>
      <c r="C407" s="96" t="s">
        <v>542</v>
      </c>
      <c r="D407" s="97">
        <v>10</v>
      </c>
      <c r="E407" s="94" t="s">
        <v>116</v>
      </c>
      <c r="F407" s="97">
        <v>1</v>
      </c>
      <c r="G407" s="97"/>
      <c r="H407" s="97"/>
      <c r="I407" s="97"/>
      <c r="J407" s="97"/>
      <c r="K407" s="97"/>
      <c r="L407" s="97"/>
      <c r="M407" s="61">
        <f t="shared" si="79"/>
        <v>2</v>
      </c>
      <c r="N407" s="484">
        <v>4.5</v>
      </c>
      <c r="O407" s="484">
        <v>1</v>
      </c>
      <c r="P407" s="484"/>
      <c r="Q407" s="484"/>
      <c r="R407" s="484"/>
      <c r="S407" s="484"/>
      <c r="T407" s="484"/>
      <c r="U407" s="61">
        <f t="shared" si="80"/>
        <v>14</v>
      </c>
      <c r="V407" s="512">
        <v>1.5</v>
      </c>
      <c r="W407" s="512"/>
      <c r="X407" s="512"/>
      <c r="Y407" s="512"/>
      <c r="Z407" s="512"/>
      <c r="AA407" s="512"/>
      <c r="AB407" s="512"/>
      <c r="AC407" s="61">
        <f t="shared" si="81"/>
        <v>3</v>
      </c>
      <c r="AD407" s="512">
        <v>2</v>
      </c>
      <c r="AE407" s="512"/>
      <c r="AF407" s="512"/>
      <c r="AG407" s="512"/>
      <c r="AH407" s="512"/>
      <c r="AI407" s="512"/>
      <c r="AJ407" s="512"/>
      <c r="AK407" s="61">
        <f t="shared" si="82"/>
        <v>4</v>
      </c>
      <c r="AL407" s="114"/>
      <c r="AM407" s="114"/>
      <c r="AN407" s="114"/>
      <c r="AO407" s="114"/>
      <c r="AP407" s="114"/>
      <c r="AQ407" s="114"/>
      <c r="AR407" s="114"/>
      <c r="AS407" s="61">
        <f t="shared" si="83"/>
        <v>0</v>
      </c>
      <c r="AT407" s="114"/>
      <c r="AU407" s="114"/>
      <c r="AV407" s="114"/>
      <c r="AW407" s="114"/>
      <c r="AX407" s="114"/>
      <c r="AY407" s="114"/>
      <c r="AZ407" s="114"/>
      <c r="BA407" s="61">
        <f t="shared" si="84"/>
        <v>0</v>
      </c>
      <c r="BB407" s="114"/>
      <c r="BC407" s="114"/>
      <c r="BD407" s="114"/>
      <c r="BE407" s="114"/>
      <c r="BF407" s="114"/>
      <c r="BG407" s="114"/>
      <c r="BH407" s="114"/>
      <c r="BI407" s="61">
        <f t="shared" si="85"/>
        <v>0</v>
      </c>
      <c r="BJ407" s="62">
        <f t="shared" si="86"/>
        <v>23</v>
      </c>
      <c r="BK407" s="54"/>
      <c r="BL407" s="54"/>
      <c r="BM407" s="54"/>
      <c r="BN407" s="54"/>
      <c r="BO407" s="54"/>
    </row>
    <row r="408" spans="1:67" ht="16" thickBot="1">
      <c r="A408" s="57">
        <v>4</v>
      </c>
      <c r="B408" s="116" t="s">
        <v>543</v>
      </c>
      <c r="C408" s="96" t="s">
        <v>544</v>
      </c>
      <c r="D408" s="97">
        <v>12</v>
      </c>
      <c r="E408" s="94" t="s">
        <v>116</v>
      </c>
      <c r="F408" s="97">
        <v>1</v>
      </c>
      <c r="G408" s="97"/>
      <c r="H408" s="97"/>
      <c r="I408" s="97"/>
      <c r="J408" s="97"/>
      <c r="K408" s="97"/>
      <c r="L408" s="97"/>
      <c r="M408" s="61">
        <f t="shared" si="79"/>
        <v>2</v>
      </c>
      <c r="N408" s="484"/>
      <c r="O408" s="484"/>
      <c r="P408" s="484"/>
      <c r="Q408" s="484"/>
      <c r="R408" s="484"/>
      <c r="S408" s="484"/>
      <c r="T408" s="484"/>
      <c r="U408" s="61">
        <f t="shared" si="80"/>
        <v>0</v>
      </c>
      <c r="V408" s="512">
        <v>1</v>
      </c>
      <c r="W408" s="512"/>
      <c r="X408" s="512"/>
      <c r="Y408" s="512"/>
      <c r="Z408" s="512"/>
      <c r="AA408" s="512"/>
      <c r="AB408" s="512"/>
      <c r="AC408" s="61">
        <f t="shared" si="81"/>
        <v>2</v>
      </c>
      <c r="AD408" s="512">
        <v>3</v>
      </c>
      <c r="AE408" s="512"/>
      <c r="AF408" s="512">
        <v>1</v>
      </c>
      <c r="AG408" s="512"/>
      <c r="AH408" s="512"/>
      <c r="AI408" s="512"/>
      <c r="AJ408" s="512"/>
      <c r="AK408" s="61">
        <f t="shared" si="82"/>
        <v>9</v>
      </c>
      <c r="AL408" s="114"/>
      <c r="AM408" s="114"/>
      <c r="AN408" s="114"/>
      <c r="AO408" s="114"/>
      <c r="AP408" s="114"/>
      <c r="AQ408" s="114"/>
      <c r="AR408" s="114"/>
      <c r="AS408" s="61">
        <f t="shared" si="83"/>
        <v>0</v>
      </c>
      <c r="AT408" s="114"/>
      <c r="AU408" s="114"/>
      <c r="AV408" s="114"/>
      <c r="AW408" s="114"/>
      <c r="AX408" s="114"/>
      <c r="AY408" s="114"/>
      <c r="AZ408" s="114"/>
      <c r="BA408" s="61">
        <f t="shared" si="84"/>
        <v>0</v>
      </c>
      <c r="BB408" s="114"/>
      <c r="BC408" s="114"/>
      <c r="BD408" s="114"/>
      <c r="BE408" s="114"/>
      <c r="BF408" s="114"/>
      <c r="BG408" s="114"/>
      <c r="BH408" s="114"/>
      <c r="BI408" s="61">
        <f t="shared" si="85"/>
        <v>0</v>
      </c>
      <c r="BJ408" s="62">
        <f t="shared" si="86"/>
        <v>13</v>
      </c>
      <c r="BK408" s="54"/>
      <c r="BL408" s="54"/>
      <c r="BM408" s="54"/>
      <c r="BN408" s="54"/>
      <c r="BO408" s="54"/>
    </row>
    <row r="409" spans="1:67" ht="16" thickBot="1">
      <c r="A409" s="57">
        <v>4</v>
      </c>
      <c r="B409" s="116" t="s">
        <v>545</v>
      </c>
      <c r="C409" s="96" t="s">
        <v>546</v>
      </c>
      <c r="D409" s="97">
        <v>15</v>
      </c>
      <c r="E409" s="94" t="s">
        <v>116</v>
      </c>
      <c r="F409" s="97">
        <v>2</v>
      </c>
      <c r="G409" s="97"/>
      <c r="H409" s="97"/>
      <c r="I409" s="97"/>
      <c r="J409" s="97"/>
      <c r="K409" s="97"/>
      <c r="L409" s="97"/>
      <c r="M409" s="61">
        <f t="shared" si="79"/>
        <v>4</v>
      </c>
      <c r="N409" s="484"/>
      <c r="O409" s="484"/>
      <c r="P409" s="484"/>
      <c r="Q409" s="484"/>
      <c r="R409" s="484"/>
      <c r="S409" s="484"/>
      <c r="T409" s="484"/>
      <c r="U409" s="61">
        <f t="shared" si="80"/>
        <v>0</v>
      </c>
      <c r="V409" s="512"/>
      <c r="W409" s="512"/>
      <c r="X409" s="512"/>
      <c r="Y409" s="512"/>
      <c r="Z409" s="512"/>
      <c r="AA409" s="512"/>
      <c r="AB409" s="512"/>
      <c r="AC409" s="61">
        <f t="shared" si="81"/>
        <v>0</v>
      </c>
      <c r="AD409" s="512"/>
      <c r="AE409" s="512"/>
      <c r="AF409" s="512"/>
      <c r="AG409" s="512"/>
      <c r="AH409" s="512"/>
      <c r="AI409" s="512"/>
      <c r="AJ409" s="512"/>
      <c r="AK409" s="61">
        <f t="shared" si="82"/>
        <v>0</v>
      </c>
      <c r="AL409" s="114"/>
      <c r="AM409" s="114"/>
      <c r="AN409" s="114"/>
      <c r="AO409" s="114"/>
      <c r="AP409" s="114"/>
      <c r="AQ409" s="114"/>
      <c r="AR409" s="114"/>
      <c r="AS409" s="61">
        <f t="shared" si="83"/>
        <v>0</v>
      </c>
      <c r="AT409" s="114"/>
      <c r="AU409" s="114"/>
      <c r="AV409" s="114"/>
      <c r="AW409" s="114"/>
      <c r="AX409" s="114"/>
      <c r="AY409" s="114"/>
      <c r="AZ409" s="114"/>
      <c r="BA409" s="61">
        <f t="shared" si="84"/>
        <v>0</v>
      </c>
      <c r="BB409" s="114"/>
      <c r="BC409" s="114"/>
      <c r="BD409" s="114"/>
      <c r="BE409" s="114"/>
      <c r="BF409" s="114"/>
      <c r="BG409" s="114"/>
      <c r="BH409" s="114"/>
      <c r="BI409" s="61">
        <f t="shared" si="85"/>
        <v>0</v>
      </c>
      <c r="BJ409" s="62">
        <f t="shared" si="86"/>
        <v>4</v>
      </c>
      <c r="BK409" s="54"/>
      <c r="BL409" s="54"/>
      <c r="BM409" s="54"/>
      <c r="BN409" s="54"/>
      <c r="BO409" s="54"/>
    </row>
    <row r="410" spans="1:67" ht="16" thickBot="1">
      <c r="A410" s="57">
        <v>4</v>
      </c>
      <c r="B410" s="116" t="s">
        <v>547</v>
      </c>
      <c r="C410" s="96" t="s">
        <v>357</v>
      </c>
      <c r="D410" s="97">
        <v>17</v>
      </c>
      <c r="E410" s="94" t="s">
        <v>116</v>
      </c>
      <c r="F410" s="97">
        <v>1</v>
      </c>
      <c r="G410" s="97"/>
      <c r="H410" s="97">
        <v>1</v>
      </c>
      <c r="I410" s="97"/>
      <c r="J410" s="97"/>
      <c r="K410" s="97"/>
      <c r="L410" s="97"/>
      <c r="M410" s="61">
        <f t="shared" si="79"/>
        <v>5</v>
      </c>
      <c r="N410" s="484">
        <v>1</v>
      </c>
      <c r="O410" s="484"/>
      <c r="P410" s="484">
        <v>1</v>
      </c>
      <c r="Q410" s="484"/>
      <c r="R410" s="484"/>
      <c r="S410" s="484"/>
      <c r="T410" s="484"/>
      <c r="U410" s="61">
        <f t="shared" si="80"/>
        <v>5</v>
      </c>
      <c r="V410" s="512"/>
      <c r="W410" s="512"/>
      <c r="X410" s="512"/>
      <c r="Y410" s="512"/>
      <c r="Z410" s="512"/>
      <c r="AA410" s="512"/>
      <c r="AB410" s="512"/>
      <c r="AC410" s="61">
        <f t="shared" si="81"/>
        <v>0</v>
      </c>
      <c r="AD410" s="512"/>
      <c r="AE410" s="512"/>
      <c r="AF410" s="512"/>
      <c r="AG410" s="512"/>
      <c r="AH410" s="512"/>
      <c r="AI410" s="512"/>
      <c r="AJ410" s="512"/>
      <c r="AK410" s="61">
        <f t="shared" si="82"/>
        <v>0</v>
      </c>
      <c r="AL410" s="114"/>
      <c r="AM410" s="114"/>
      <c r="AN410" s="114"/>
      <c r="AO410" s="114"/>
      <c r="AP410" s="114"/>
      <c r="AQ410" s="114"/>
      <c r="AR410" s="114"/>
      <c r="AS410" s="61">
        <f t="shared" si="83"/>
        <v>0</v>
      </c>
      <c r="AT410" s="114"/>
      <c r="AU410" s="114"/>
      <c r="AV410" s="114"/>
      <c r="AW410" s="114"/>
      <c r="AX410" s="114"/>
      <c r="AY410" s="114"/>
      <c r="AZ410" s="114"/>
      <c r="BA410" s="61">
        <f t="shared" si="84"/>
        <v>0</v>
      </c>
      <c r="BB410" s="114"/>
      <c r="BC410" s="114"/>
      <c r="BD410" s="114"/>
      <c r="BE410" s="114"/>
      <c r="BF410" s="114"/>
      <c r="BG410" s="114"/>
      <c r="BH410" s="114"/>
      <c r="BI410" s="61">
        <f t="shared" si="85"/>
        <v>0</v>
      </c>
      <c r="BJ410" s="62">
        <f t="shared" si="86"/>
        <v>10</v>
      </c>
      <c r="BK410" s="54"/>
      <c r="BL410" s="54"/>
      <c r="BM410" s="54"/>
      <c r="BN410" s="54"/>
      <c r="BO410" s="54"/>
    </row>
    <row r="411" spans="1:67" ht="16" thickBot="1">
      <c r="A411" s="57">
        <v>4</v>
      </c>
      <c r="B411" s="116" t="s">
        <v>548</v>
      </c>
      <c r="C411" s="96" t="s">
        <v>549</v>
      </c>
      <c r="D411" s="97">
        <v>20</v>
      </c>
      <c r="E411" s="94" t="s">
        <v>116</v>
      </c>
      <c r="F411" s="97">
        <v>2.5</v>
      </c>
      <c r="G411" s="97"/>
      <c r="H411" s="97"/>
      <c r="I411" s="97"/>
      <c r="J411" s="97"/>
      <c r="K411" s="97"/>
      <c r="L411" s="97"/>
      <c r="M411" s="61">
        <f t="shared" si="79"/>
        <v>5</v>
      </c>
      <c r="N411" s="484">
        <v>3.5</v>
      </c>
      <c r="O411" s="484"/>
      <c r="P411" s="484"/>
      <c r="Q411" s="484"/>
      <c r="R411" s="484"/>
      <c r="S411" s="484"/>
      <c r="T411" s="484"/>
      <c r="U411" s="61">
        <f t="shared" si="80"/>
        <v>7</v>
      </c>
      <c r="V411" s="512">
        <v>6</v>
      </c>
      <c r="W411" s="512"/>
      <c r="X411" s="512"/>
      <c r="Y411" s="512"/>
      <c r="Z411" s="512"/>
      <c r="AA411" s="512"/>
      <c r="AB411" s="512"/>
      <c r="AC411" s="61">
        <f t="shared" si="81"/>
        <v>12</v>
      </c>
      <c r="AD411" s="512">
        <v>4</v>
      </c>
      <c r="AE411" s="512"/>
      <c r="AF411" s="512"/>
      <c r="AG411" s="512"/>
      <c r="AH411" s="512"/>
      <c r="AI411" s="512"/>
      <c r="AJ411" s="512"/>
      <c r="AK411" s="61">
        <f t="shared" si="82"/>
        <v>8</v>
      </c>
      <c r="AL411" s="114"/>
      <c r="AM411" s="114"/>
      <c r="AN411" s="114"/>
      <c r="AO411" s="114"/>
      <c r="AP411" s="114"/>
      <c r="AQ411" s="114"/>
      <c r="AR411" s="114"/>
      <c r="AS411" s="61">
        <f t="shared" si="83"/>
        <v>0</v>
      </c>
      <c r="AT411" s="114"/>
      <c r="AU411" s="114"/>
      <c r="AV411" s="114"/>
      <c r="AW411" s="114"/>
      <c r="AX411" s="114"/>
      <c r="AY411" s="114"/>
      <c r="AZ411" s="114"/>
      <c r="BA411" s="61">
        <f t="shared" si="84"/>
        <v>0</v>
      </c>
      <c r="BB411" s="114"/>
      <c r="BC411" s="114"/>
      <c r="BD411" s="114"/>
      <c r="BE411" s="114"/>
      <c r="BF411" s="114"/>
      <c r="BG411" s="114"/>
      <c r="BH411" s="114"/>
      <c r="BI411" s="61">
        <f t="shared" si="85"/>
        <v>0</v>
      </c>
      <c r="BJ411" s="62">
        <f t="shared" si="86"/>
        <v>32</v>
      </c>
      <c r="BK411" s="54"/>
      <c r="BL411" s="54"/>
      <c r="BM411" s="54"/>
      <c r="BN411" s="54"/>
      <c r="BO411" s="54"/>
    </row>
    <row r="412" spans="1:67" ht="16" thickBot="1">
      <c r="A412" s="57">
        <v>4</v>
      </c>
      <c r="B412" s="133" t="s">
        <v>550</v>
      </c>
      <c r="C412" s="96" t="s">
        <v>551</v>
      </c>
      <c r="D412" s="97">
        <v>21</v>
      </c>
      <c r="E412" s="94" t="s">
        <v>116</v>
      </c>
      <c r="F412" s="97">
        <v>8</v>
      </c>
      <c r="G412" s="97"/>
      <c r="H412" s="97"/>
      <c r="I412" s="97"/>
      <c r="J412" s="97"/>
      <c r="K412" s="97"/>
      <c r="L412" s="97"/>
      <c r="M412" s="61">
        <f t="shared" si="79"/>
        <v>16</v>
      </c>
      <c r="N412" s="484">
        <v>4</v>
      </c>
      <c r="O412" s="484"/>
      <c r="P412" s="484">
        <v>3</v>
      </c>
      <c r="Q412" s="484"/>
      <c r="R412" s="484"/>
      <c r="S412" s="484"/>
      <c r="T412" s="484"/>
      <c r="U412" s="61">
        <f t="shared" si="80"/>
        <v>17</v>
      </c>
      <c r="V412" s="512">
        <v>4</v>
      </c>
      <c r="W412" s="512"/>
      <c r="X412" s="512"/>
      <c r="Y412" s="512"/>
      <c r="Z412" s="512"/>
      <c r="AA412" s="512"/>
      <c r="AB412" s="512"/>
      <c r="AC412" s="61">
        <f t="shared" si="81"/>
        <v>8</v>
      </c>
      <c r="AD412" s="512">
        <v>7.5</v>
      </c>
      <c r="AE412" s="512"/>
      <c r="AF412" s="512"/>
      <c r="AG412" s="512"/>
      <c r="AH412" s="512"/>
      <c r="AI412" s="512"/>
      <c r="AJ412" s="512"/>
      <c r="AK412" s="61">
        <f t="shared" si="82"/>
        <v>15</v>
      </c>
      <c r="AL412" s="114"/>
      <c r="AM412" s="114"/>
      <c r="AN412" s="114"/>
      <c r="AO412" s="114"/>
      <c r="AP412" s="114"/>
      <c r="AQ412" s="114"/>
      <c r="AR412" s="114"/>
      <c r="AS412" s="61">
        <f t="shared" si="83"/>
        <v>0</v>
      </c>
      <c r="AT412" s="114"/>
      <c r="AU412" s="114"/>
      <c r="AV412" s="114"/>
      <c r="AW412" s="114"/>
      <c r="AX412" s="114"/>
      <c r="AY412" s="114"/>
      <c r="AZ412" s="114"/>
      <c r="BA412" s="61">
        <f t="shared" si="84"/>
        <v>0</v>
      </c>
      <c r="BB412" s="114"/>
      <c r="BC412" s="114"/>
      <c r="BD412" s="114"/>
      <c r="BE412" s="114"/>
      <c r="BF412" s="114"/>
      <c r="BG412" s="114"/>
      <c r="BH412" s="114"/>
      <c r="BI412" s="61">
        <f t="shared" si="85"/>
        <v>0</v>
      </c>
      <c r="BJ412" s="62">
        <f t="shared" si="86"/>
        <v>56</v>
      </c>
      <c r="BK412" s="54"/>
      <c r="BL412" s="54"/>
      <c r="BM412" s="54"/>
      <c r="BN412" s="54"/>
      <c r="BO412" s="54"/>
    </row>
    <row r="413" spans="1:67" ht="16" thickBot="1">
      <c r="A413" s="57">
        <v>4</v>
      </c>
      <c r="B413" s="116" t="s">
        <v>552</v>
      </c>
      <c r="C413" s="96" t="s">
        <v>393</v>
      </c>
      <c r="D413" s="97">
        <v>25</v>
      </c>
      <c r="E413" s="94" t="s">
        <v>116</v>
      </c>
      <c r="F413" s="97">
        <v>2.5</v>
      </c>
      <c r="G413" s="97"/>
      <c r="H413" s="97">
        <v>2</v>
      </c>
      <c r="I413" s="97"/>
      <c r="J413" s="97">
        <v>1</v>
      </c>
      <c r="K413" s="97"/>
      <c r="L413" s="97"/>
      <c r="M413" s="61">
        <f t="shared" si="79"/>
        <v>16</v>
      </c>
      <c r="N413" s="484">
        <v>6.5</v>
      </c>
      <c r="O413" s="484"/>
      <c r="P413" s="484"/>
      <c r="Q413" s="484"/>
      <c r="R413" s="484"/>
      <c r="S413" s="484"/>
      <c r="T413" s="484"/>
      <c r="U413" s="61">
        <f t="shared" si="80"/>
        <v>13</v>
      </c>
      <c r="V413" s="512"/>
      <c r="W413" s="512"/>
      <c r="X413" s="512"/>
      <c r="Y413" s="512"/>
      <c r="Z413" s="512"/>
      <c r="AA413" s="512"/>
      <c r="AB413" s="512"/>
      <c r="AC413" s="61">
        <f t="shared" si="81"/>
        <v>0</v>
      </c>
      <c r="AD413" s="512">
        <v>4</v>
      </c>
      <c r="AE413" s="512"/>
      <c r="AF413" s="512"/>
      <c r="AG413" s="512"/>
      <c r="AH413" s="512"/>
      <c r="AI413" s="512"/>
      <c r="AJ413" s="512"/>
      <c r="AK413" s="61">
        <f t="shared" si="82"/>
        <v>8</v>
      </c>
      <c r="AL413" s="114"/>
      <c r="AM413" s="114"/>
      <c r="AN413" s="114"/>
      <c r="AO413" s="114"/>
      <c r="AP413" s="114"/>
      <c r="AQ413" s="114"/>
      <c r="AR413" s="114"/>
      <c r="AS413" s="61">
        <f t="shared" si="83"/>
        <v>0</v>
      </c>
      <c r="AT413" s="114"/>
      <c r="AU413" s="114"/>
      <c r="AV413" s="114"/>
      <c r="AW413" s="114"/>
      <c r="AX413" s="114"/>
      <c r="AY413" s="114"/>
      <c r="AZ413" s="114"/>
      <c r="BA413" s="61">
        <f t="shared" si="84"/>
        <v>0</v>
      </c>
      <c r="BB413" s="114"/>
      <c r="BC413" s="114"/>
      <c r="BD413" s="114"/>
      <c r="BE413" s="114"/>
      <c r="BF413" s="114"/>
      <c r="BG413" s="114"/>
      <c r="BH413" s="114"/>
      <c r="BI413" s="61">
        <f t="shared" si="85"/>
        <v>0</v>
      </c>
      <c r="BJ413" s="62">
        <f t="shared" si="86"/>
        <v>37</v>
      </c>
      <c r="BK413" s="54"/>
      <c r="BL413" s="54"/>
      <c r="BM413" s="54"/>
      <c r="BN413" s="54"/>
      <c r="BO413" s="54"/>
    </row>
    <row r="414" spans="1:67" ht="16" thickBot="1">
      <c r="A414" s="57">
        <v>4</v>
      </c>
      <c r="B414" s="116" t="s">
        <v>553</v>
      </c>
      <c r="C414" s="96" t="s">
        <v>554</v>
      </c>
      <c r="D414" s="97">
        <v>27</v>
      </c>
      <c r="E414" s="94" t="s">
        <v>116</v>
      </c>
      <c r="F414" s="97">
        <v>5</v>
      </c>
      <c r="G414" s="97">
        <v>1</v>
      </c>
      <c r="H414" s="97"/>
      <c r="I414" s="97"/>
      <c r="J414" s="97"/>
      <c r="K414" s="97"/>
      <c r="L414" s="97"/>
      <c r="M414" s="61">
        <f t="shared" si="79"/>
        <v>15</v>
      </c>
      <c r="N414" s="484">
        <v>5.5</v>
      </c>
      <c r="O414" s="484"/>
      <c r="P414" s="484"/>
      <c r="Q414" s="484"/>
      <c r="R414" s="484"/>
      <c r="S414" s="484"/>
      <c r="T414" s="484"/>
      <c r="U414" s="61">
        <f t="shared" si="80"/>
        <v>11</v>
      </c>
      <c r="V414" s="512">
        <v>6</v>
      </c>
      <c r="W414" s="512"/>
      <c r="X414" s="512"/>
      <c r="Y414" s="512"/>
      <c r="Z414" s="512"/>
      <c r="AA414" s="512"/>
      <c r="AB414" s="512"/>
      <c r="AC414" s="61">
        <f t="shared" si="81"/>
        <v>12</v>
      </c>
      <c r="AD414" s="512">
        <v>1.5</v>
      </c>
      <c r="AE414" s="512"/>
      <c r="AF414" s="512"/>
      <c r="AG414" s="512"/>
      <c r="AH414" s="512"/>
      <c r="AI414" s="512"/>
      <c r="AJ414" s="512"/>
      <c r="AK414" s="61">
        <f t="shared" si="82"/>
        <v>3</v>
      </c>
      <c r="AL414" s="114"/>
      <c r="AM414" s="114"/>
      <c r="AN414" s="114"/>
      <c r="AO414" s="114"/>
      <c r="AP414" s="114"/>
      <c r="AQ414" s="114"/>
      <c r="AR414" s="114"/>
      <c r="AS414" s="61">
        <f t="shared" si="83"/>
        <v>0</v>
      </c>
      <c r="AT414" s="114"/>
      <c r="AU414" s="114"/>
      <c r="AV414" s="114"/>
      <c r="AW414" s="114"/>
      <c r="AX414" s="114"/>
      <c r="AY414" s="114"/>
      <c r="AZ414" s="114"/>
      <c r="BA414" s="61">
        <f t="shared" si="84"/>
        <v>0</v>
      </c>
      <c r="BB414" s="114"/>
      <c r="BC414" s="114"/>
      <c r="BD414" s="114"/>
      <c r="BE414" s="114"/>
      <c r="BF414" s="114"/>
      <c r="BG414" s="114"/>
      <c r="BH414" s="114"/>
      <c r="BI414" s="61">
        <f t="shared" si="85"/>
        <v>0</v>
      </c>
      <c r="BJ414" s="62">
        <f t="shared" si="86"/>
        <v>41</v>
      </c>
      <c r="BK414" s="54"/>
      <c r="BL414" s="54"/>
      <c r="BM414" s="54"/>
      <c r="BN414" s="54"/>
      <c r="BO414" s="54"/>
    </row>
    <row r="415" spans="1:67" ht="16" thickBot="1">
      <c r="A415" s="57">
        <v>4</v>
      </c>
      <c r="B415" s="116" t="s">
        <v>555</v>
      </c>
      <c r="C415" s="96" t="s">
        <v>556</v>
      </c>
      <c r="D415" s="97">
        <v>33</v>
      </c>
      <c r="E415" s="94" t="s">
        <v>116</v>
      </c>
      <c r="F415" s="97">
        <v>1</v>
      </c>
      <c r="G415" s="97"/>
      <c r="H415" s="97"/>
      <c r="I415" s="97"/>
      <c r="J415" s="97"/>
      <c r="K415" s="97"/>
      <c r="L415" s="97"/>
      <c r="M415" s="61">
        <f t="shared" si="79"/>
        <v>2</v>
      </c>
      <c r="N415" s="484">
        <v>1.5</v>
      </c>
      <c r="O415" s="484"/>
      <c r="P415" s="484"/>
      <c r="Q415" s="484"/>
      <c r="R415" s="484"/>
      <c r="S415" s="484"/>
      <c r="T415" s="484"/>
      <c r="U415" s="61">
        <f t="shared" si="80"/>
        <v>3</v>
      </c>
      <c r="V415" s="512">
        <v>3.5</v>
      </c>
      <c r="W415" s="512"/>
      <c r="X415" s="512"/>
      <c r="Y415" s="512"/>
      <c r="Z415" s="512"/>
      <c r="AA415" s="512"/>
      <c r="AB415" s="512"/>
      <c r="AC415" s="61">
        <f t="shared" si="81"/>
        <v>7</v>
      </c>
      <c r="AD415" s="512">
        <v>1</v>
      </c>
      <c r="AE415" s="512"/>
      <c r="AF415" s="512"/>
      <c r="AG415" s="512"/>
      <c r="AH415" s="512">
        <v>1</v>
      </c>
      <c r="AI415" s="512"/>
      <c r="AJ415" s="512"/>
      <c r="AK415" s="61">
        <f t="shared" si="82"/>
        <v>7</v>
      </c>
      <c r="AL415" s="114"/>
      <c r="AM415" s="114"/>
      <c r="AN415" s="114"/>
      <c r="AO415" s="114"/>
      <c r="AP415" s="114"/>
      <c r="AQ415" s="114"/>
      <c r="AR415" s="114"/>
      <c r="AS415" s="61">
        <f t="shared" si="83"/>
        <v>0</v>
      </c>
      <c r="AT415" s="114"/>
      <c r="AU415" s="114"/>
      <c r="AV415" s="114"/>
      <c r="AW415" s="114"/>
      <c r="AX415" s="114"/>
      <c r="AY415" s="114"/>
      <c r="AZ415" s="114"/>
      <c r="BA415" s="61">
        <f t="shared" si="84"/>
        <v>0</v>
      </c>
      <c r="BB415" s="114"/>
      <c r="BC415" s="114"/>
      <c r="BD415" s="114"/>
      <c r="BE415" s="114"/>
      <c r="BF415" s="114"/>
      <c r="BG415" s="114"/>
      <c r="BH415" s="114"/>
      <c r="BI415" s="61">
        <f t="shared" si="85"/>
        <v>0</v>
      </c>
      <c r="BJ415" s="62">
        <f t="shared" si="86"/>
        <v>19</v>
      </c>
      <c r="BK415" s="54"/>
      <c r="BL415" s="54"/>
      <c r="BM415" s="54"/>
      <c r="BN415" s="54"/>
      <c r="BO415" s="54"/>
    </row>
    <row r="416" spans="1:67" ht="16" thickBot="1">
      <c r="A416" s="57">
        <v>4</v>
      </c>
      <c r="B416" s="116" t="s">
        <v>557</v>
      </c>
      <c r="C416" s="96" t="s">
        <v>219</v>
      </c>
      <c r="D416" s="97">
        <v>34</v>
      </c>
      <c r="E416" s="94" t="s">
        <v>116</v>
      </c>
      <c r="F416" s="97">
        <v>1.5</v>
      </c>
      <c r="G416" s="97"/>
      <c r="H416" s="97"/>
      <c r="I416" s="97">
        <v>1</v>
      </c>
      <c r="J416" s="97">
        <v>1</v>
      </c>
      <c r="K416" s="97"/>
      <c r="L416" s="97"/>
      <c r="M416" s="61">
        <f t="shared" si="79"/>
        <v>13</v>
      </c>
      <c r="N416" s="484">
        <v>6.5</v>
      </c>
      <c r="O416" s="484"/>
      <c r="P416" s="484">
        <v>1</v>
      </c>
      <c r="Q416" s="484"/>
      <c r="R416" s="484"/>
      <c r="S416" s="484"/>
      <c r="T416" s="484"/>
      <c r="U416" s="61">
        <f t="shared" si="80"/>
        <v>16</v>
      </c>
      <c r="V416" s="512">
        <v>2.5</v>
      </c>
      <c r="W416" s="512"/>
      <c r="X416" s="512"/>
      <c r="Y416" s="512"/>
      <c r="Z416" s="512"/>
      <c r="AA416" s="512"/>
      <c r="AB416" s="512"/>
      <c r="AC416" s="61">
        <f t="shared" si="81"/>
        <v>5</v>
      </c>
      <c r="AD416" s="512">
        <v>3.5</v>
      </c>
      <c r="AE416" s="512"/>
      <c r="AF416" s="512"/>
      <c r="AG416" s="512"/>
      <c r="AH416" s="512"/>
      <c r="AI416" s="512"/>
      <c r="AJ416" s="512"/>
      <c r="AK416" s="61">
        <f t="shared" si="82"/>
        <v>7</v>
      </c>
      <c r="AL416" s="114"/>
      <c r="AM416" s="114"/>
      <c r="AN416" s="114"/>
      <c r="AO416" s="114"/>
      <c r="AP416" s="114"/>
      <c r="AQ416" s="114"/>
      <c r="AR416" s="114"/>
      <c r="AS416" s="61">
        <f t="shared" si="83"/>
        <v>0</v>
      </c>
      <c r="AT416" s="114"/>
      <c r="AU416" s="114"/>
      <c r="AV416" s="114"/>
      <c r="AW416" s="114"/>
      <c r="AX416" s="114"/>
      <c r="AY416" s="114"/>
      <c r="AZ416" s="114"/>
      <c r="BA416" s="61">
        <f t="shared" si="84"/>
        <v>0</v>
      </c>
      <c r="BB416" s="114"/>
      <c r="BC416" s="114"/>
      <c r="BD416" s="114"/>
      <c r="BE416" s="114"/>
      <c r="BF416" s="114"/>
      <c r="BG416" s="114"/>
      <c r="BH416" s="114"/>
      <c r="BI416" s="61">
        <f t="shared" si="85"/>
        <v>0</v>
      </c>
      <c r="BJ416" s="62">
        <f t="shared" si="86"/>
        <v>41</v>
      </c>
      <c r="BK416" s="54"/>
      <c r="BL416" s="54"/>
      <c r="BM416" s="54"/>
      <c r="BN416" s="54"/>
      <c r="BO416" s="54"/>
    </row>
    <row r="417" spans="1:67" ht="16" thickBot="1">
      <c r="A417" s="57">
        <v>4</v>
      </c>
      <c r="B417" s="116" t="s">
        <v>558</v>
      </c>
      <c r="C417" s="96" t="s">
        <v>559</v>
      </c>
      <c r="D417" s="97">
        <v>44</v>
      </c>
      <c r="E417" s="94" t="s">
        <v>116</v>
      </c>
      <c r="F417" s="97">
        <v>1</v>
      </c>
      <c r="G417" s="97"/>
      <c r="H417" s="97"/>
      <c r="I417" s="97"/>
      <c r="J417" s="97"/>
      <c r="K417" s="97"/>
      <c r="L417" s="97"/>
      <c r="M417" s="61">
        <f t="shared" si="79"/>
        <v>2</v>
      </c>
      <c r="N417" s="484"/>
      <c r="O417" s="484"/>
      <c r="P417" s="484"/>
      <c r="Q417" s="484"/>
      <c r="R417" s="484"/>
      <c r="S417" s="484"/>
      <c r="T417" s="484"/>
      <c r="U417" s="61">
        <f t="shared" si="80"/>
        <v>0</v>
      </c>
      <c r="V417" s="512"/>
      <c r="W417" s="512"/>
      <c r="X417" s="512"/>
      <c r="Y417" s="512"/>
      <c r="Z417" s="512"/>
      <c r="AA417" s="512"/>
      <c r="AB417" s="512"/>
      <c r="AC417" s="61">
        <f t="shared" si="81"/>
        <v>0</v>
      </c>
      <c r="AD417" s="512"/>
      <c r="AE417" s="512"/>
      <c r="AF417" s="512"/>
      <c r="AG417" s="512"/>
      <c r="AH417" s="512"/>
      <c r="AI417" s="512"/>
      <c r="AJ417" s="512"/>
      <c r="AK417" s="61">
        <f t="shared" si="82"/>
        <v>0</v>
      </c>
      <c r="AL417" s="114"/>
      <c r="AM417" s="114"/>
      <c r="AN417" s="114"/>
      <c r="AO417" s="114"/>
      <c r="AP417" s="114"/>
      <c r="AQ417" s="114"/>
      <c r="AR417" s="114"/>
      <c r="AS417" s="61">
        <f t="shared" si="83"/>
        <v>0</v>
      </c>
      <c r="AT417" s="114"/>
      <c r="AU417" s="114"/>
      <c r="AV417" s="114"/>
      <c r="AW417" s="114"/>
      <c r="AX417" s="114"/>
      <c r="AY417" s="114"/>
      <c r="AZ417" s="114"/>
      <c r="BA417" s="61">
        <f t="shared" si="84"/>
        <v>0</v>
      </c>
      <c r="BB417" s="114"/>
      <c r="BC417" s="114"/>
      <c r="BD417" s="114"/>
      <c r="BE417" s="114"/>
      <c r="BF417" s="114"/>
      <c r="BG417" s="114"/>
      <c r="BH417" s="114"/>
      <c r="BI417" s="61">
        <f t="shared" si="85"/>
        <v>0</v>
      </c>
      <c r="BJ417" s="62">
        <f t="shared" si="86"/>
        <v>2</v>
      </c>
      <c r="BK417" s="54"/>
      <c r="BL417" s="54"/>
      <c r="BM417" s="54"/>
      <c r="BN417" s="54"/>
      <c r="BO417" s="54"/>
    </row>
    <row r="418" spans="1:67" ht="16" thickBot="1">
      <c r="A418" s="57">
        <v>4</v>
      </c>
      <c r="B418" s="116" t="s">
        <v>560</v>
      </c>
      <c r="C418" s="96" t="s">
        <v>561</v>
      </c>
      <c r="D418" s="97">
        <v>56</v>
      </c>
      <c r="E418" s="94" t="s">
        <v>116</v>
      </c>
      <c r="F418" s="97">
        <v>1</v>
      </c>
      <c r="G418" s="97"/>
      <c r="H418" s="97"/>
      <c r="I418" s="97"/>
      <c r="J418" s="97"/>
      <c r="K418" s="97"/>
      <c r="L418" s="97"/>
      <c r="M418" s="61">
        <f t="shared" si="79"/>
        <v>2</v>
      </c>
      <c r="N418" s="484"/>
      <c r="O418" s="484"/>
      <c r="P418" s="484"/>
      <c r="Q418" s="484"/>
      <c r="R418" s="484"/>
      <c r="S418" s="484"/>
      <c r="T418" s="484"/>
      <c r="U418" s="61">
        <f t="shared" si="80"/>
        <v>0</v>
      </c>
      <c r="V418" s="512">
        <v>0.5</v>
      </c>
      <c r="W418" s="512"/>
      <c r="X418" s="512"/>
      <c r="Y418" s="512"/>
      <c r="Z418" s="512"/>
      <c r="AA418" s="512"/>
      <c r="AB418" s="512"/>
      <c r="AC418" s="61">
        <f t="shared" si="81"/>
        <v>1</v>
      </c>
      <c r="AD418" s="512"/>
      <c r="AE418" s="512"/>
      <c r="AF418" s="512"/>
      <c r="AG418" s="512"/>
      <c r="AH418" s="512"/>
      <c r="AI418" s="512"/>
      <c r="AJ418" s="512"/>
      <c r="AK418" s="61">
        <f t="shared" si="82"/>
        <v>0</v>
      </c>
      <c r="AL418" s="114"/>
      <c r="AM418" s="114"/>
      <c r="AN418" s="114"/>
      <c r="AO418" s="114"/>
      <c r="AP418" s="114"/>
      <c r="AQ418" s="114"/>
      <c r="AR418" s="114"/>
      <c r="AS418" s="61">
        <f t="shared" si="83"/>
        <v>0</v>
      </c>
      <c r="AT418" s="114"/>
      <c r="AU418" s="114"/>
      <c r="AV418" s="114"/>
      <c r="AW418" s="114"/>
      <c r="AX418" s="114"/>
      <c r="AY418" s="114"/>
      <c r="AZ418" s="114"/>
      <c r="BA418" s="61">
        <f t="shared" si="84"/>
        <v>0</v>
      </c>
      <c r="BB418" s="114"/>
      <c r="BC418" s="114"/>
      <c r="BD418" s="114"/>
      <c r="BE418" s="114"/>
      <c r="BF418" s="114"/>
      <c r="BG418" s="114"/>
      <c r="BH418" s="114"/>
      <c r="BI418" s="61">
        <f t="shared" si="85"/>
        <v>0</v>
      </c>
      <c r="BJ418" s="62">
        <f t="shared" si="86"/>
        <v>3</v>
      </c>
      <c r="BK418" s="54"/>
      <c r="BL418" s="54"/>
      <c r="BM418" s="54"/>
      <c r="BN418" s="54"/>
      <c r="BO418" s="54"/>
    </row>
    <row r="419" spans="1:67" ht="16" thickBot="1">
      <c r="A419" s="57">
        <v>4</v>
      </c>
      <c r="B419" s="116" t="s">
        <v>562</v>
      </c>
      <c r="C419" s="96" t="s">
        <v>563</v>
      </c>
      <c r="D419" s="97">
        <v>66</v>
      </c>
      <c r="E419" s="94" t="s">
        <v>116</v>
      </c>
      <c r="F419" s="97">
        <v>3.5</v>
      </c>
      <c r="G419" s="97"/>
      <c r="H419" s="97"/>
      <c r="I419" s="97"/>
      <c r="J419" s="97"/>
      <c r="K419" s="97"/>
      <c r="L419" s="97"/>
      <c r="M419" s="61">
        <f t="shared" si="79"/>
        <v>7</v>
      </c>
      <c r="N419" s="484">
        <v>6.5</v>
      </c>
      <c r="O419" s="484"/>
      <c r="P419" s="484"/>
      <c r="Q419" s="484"/>
      <c r="R419" s="484"/>
      <c r="S419" s="484"/>
      <c r="T419" s="484"/>
      <c r="U419" s="61">
        <f t="shared" si="80"/>
        <v>13</v>
      </c>
      <c r="V419" s="512"/>
      <c r="W419" s="512"/>
      <c r="X419" s="512"/>
      <c r="Y419" s="512"/>
      <c r="Z419" s="512"/>
      <c r="AA419" s="512"/>
      <c r="AB419" s="512"/>
      <c r="AC419" s="61">
        <f t="shared" si="81"/>
        <v>0</v>
      </c>
      <c r="AD419" s="512">
        <v>1.5</v>
      </c>
      <c r="AE419" s="512"/>
      <c r="AF419" s="512"/>
      <c r="AG419" s="512"/>
      <c r="AH419" s="512"/>
      <c r="AI419" s="512"/>
      <c r="AJ419" s="512"/>
      <c r="AK419" s="61">
        <f t="shared" si="82"/>
        <v>3</v>
      </c>
      <c r="AL419" s="114"/>
      <c r="AM419" s="114"/>
      <c r="AN419" s="114"/>
      <c r="AO419" s="114"/>
      <c r="AP419" s="114"/>
      <c r="AQ419" s="114"/>
      <c r="AR419" s="114"/>
      <c r="AS419" s="61">
        <f t="shared" si="83"/>
        <v>0</v>
      </c>
      <c r="AT419" s="114"/>
      <c r="AU419" s="114"/>
      <c r="AV419" s="114"/>
      <c r="AW419" s="114"/>
      <c r="AX419" s="114"/>
      <c r="AY419" s="114"/>
      <c r="AZ419" s="114"/>
      <c r="BA419" s="61">
        <f t="shared" si="84"/>
        <v>0</v>
      </c>
      <c r="BB419" s="114"/>
      <c r="BC419" s="114"/>
      <c r="BD419" s="114"/>
      <c r="BE419" s="114"/>
      <c r="BF419" s="114"/>
      <c r="BG419" s="114"/>
      <c r="BH419" s="114"/>
      <c r="BI419" s="61">
        <f t="shared" si="85"/>
        <v>0</v>
      </c>
      <c r="BJ419" s="62">
        <f t="shared" si="86"/>
        <v>23</v>
      </c>
      <c r="BK419" s="54"/>
      <c r="BL419" s="54"/>
      <c r="BM419" s="54"/>
      <c r="BN419" s="54"/>
      <c r="BO419" s="54"/>
    </row>
    <row r="420" spans="1:67" ht="16" thickBot="1">
      <c r="A420" s="57">
        <v>4</v>
      </c>
      <c r="B420" s="116" t="s">
        <v>564</v>
      </c>
      <c r="C420" s="96" t="s">
        <v>565</v>
      </c>
      <c r="D420" s="97">
        <v>69</v>
      </c>
      <c r="E420" s="94" t="s">
        <v>116</v>
      </c>
      <c r="F420" s="97">
        <v>1</v>
      </c>
      <c r="G420" s="97"/>
      <c r="H420" s="97"/>
      <c r="I420" s="97"/>
      <c r="J420" s="97"/>
      <c r="K420" s="97"/>
      <c r="L420" s="97"/>
      <c r="M420" s="61">
        <f t="shared" si="79"/>
        <v>2</v>
      </c>
      <c r="N420" s="484"/>
      <c r="O420" s="484"/>
      <c r="P420" s="484"/>
      <c r="Q420" s="484"/>
      <c r="R420" s="484"/>
      <c r="S420" s="484"/>
      <c r="T420" s="484"/>
      <c r="U420" s="61">
        <f t="shared" si="80"/>
        <v>0</v>
      </c>
      <c r="V420" s="512">
        <v>1.5</v>
      </c>
      <c r="W420" s="512"/>
      <c r="X420" s="512"/>
      <c r="Y420" s="512"/>
      <c r="Z420" s="512"/>
      <c r="AA420" s="512"/>
      <c r="AB420" s="512"/>
      <c r="AC420" s="61">
        <f t="shared" si="81"/>
        <v>3</v>
      </c>
      <c r="AD420" s="512"/>
      <c r="AE420" s="512"/>
      <c r="AF420" s="512"/>
      <c r="AG420" s="512"/>
      <c r="AH420" s="512"/>
      <c r="AI420" s="512"/>
      <c r="AJ420" s="512"/>
      <c r="AK420" s="61">
        <f t="shared" si="82"/>
        <v>0</v>
      </c>
      <c r="AL420" s="114"/>
      <c r="AM420" s="114"/>
      <c r="AN420" s="114"/>
      <c r="AO420" s="114"/>
      <c r="AP420" s="114"/>
      <c r="AQ420" s="114"/>
      <c r="AR420" s="114"/>
      <c r="AS420" s="61">
        <f t="shared" si="83"/>
        <v>0</v>
      </c>
      <c r="AT420" s="114"/>
      <c r="AU420" s="114"/>
      <c r="AV420" s="114"/>
      <c r="AW420" s="114"/>
      <c r="AX420" s="114"/>
      <c r="AY420" s="114"/>
      <c r="AZ420" s="114"/>
      <c r="BA420" s="61">
        <f t="shared" si="84"/>
        <v>0</v>
      </c>
      <c r="BB420" s="114"/>
      <c r="BC420" s="114"/>
      <c r="BD420" s="114"/>
      <c r="BE420" s="114"/>
      <c r="BF420" s="114"/>
      <c r="BG420" s="114"/>
      <c r="BH420" s="114"/>
      <c r="BI420" s="61">
        <f t="shared" si="85"/>
        <v>0</v>
      </c>
      <c r="BJ420" s="62">
        <f t="shared" si="86"/>
        <v>5</v>
      </c>
      <c r="BK420" s="54"/>
      <c r="BL420" s="54"/>
      <c r="BM420" s="54"/>
      <c r="BN420" s="54"/>
      <c r="BO420" s="54"/>
    </row>
    <row r="421" spans="1:67" ht="16" thickBot="1">
      <c r="A421" s="57">
        <v>4</v>
      </c>
      <c r="B421" s="116" t="s">
        <v>566</v>
      </c>
      <c r="C421" s="96" t="s">
        <v>567</v>
      </c>
      <c r="D421" s="97">
        <v>70</v>
      </c>
      <c r="E421" s="94" t="s">
        <v>116</v>
      </c>
      <c r="F421" s="97">
        <v>1</v>
      </c>
      <c r="G421" s="97"/>
      <c r="H421" s="97"/>
      <c r="I421" s="97"/>
      <c r="J421" s="97"/>
      <c r="K421" s="97"/>
      <c r="L421" s="97"/>
      <c r="M421" s="61">
        <f t="shared" si="79"/>
        <v>2</v>
      </c>
      <c r="N421" s="484"/>
      <c r="O421" s="484"/>
      <c r="P421" s="484"/>
      <c r="Q421" s="484"/>
      <c r="R421" s="484"/>
      <c r="S421" s="484"/>
      <c r="T421" s="484"/>
      <c r="U421" s="61">
        <f t="shared" si="80"/>
        <v>0</v>
      </c>
      <c r="V421" s="512"/>
      <c r="W421" s="512"/>
      <c r="X421" s="512"/>
      <c r="Y421" s="512"/>
      <c r="Z421" s="512"/>
      <c r="AA421" s="512"/>
      <c r="AB421" s="512"/>
      <c r="AC421" s="61">
        <f t="shared" si="81"/>
        <v>0</v>
      </c>
      <c r="AD421" s="512"/>
      <c r="AE421" s="512"/>
      <c r="AF421" s="512"/>
      <c r="AG421" s="512"/>
      <c r="AH421" s="512"/>
      <c r="AI421" s="512"/>
      <c r="AJ421" s="512"/>
      <c r="AK421" s="61">
        <f t="shared" si="82"/>
        <v>0</v>
      </c>
      <c r="AL421" s="114"/>
      <c r="AM421" s="114"/>
      <c r="AN421" s="114"/>
      <c r="AO421" s="114"/>
      <c r="AP421" s="114"/>
      <c r="AQ421" s="114"/>
      <c r="AR421" s="114"/>
      <c r="AS421" s="61">
        <f t="shared" si="83"/>
        <v>0</v>
      </c>
      <c r="AT421" s="114"/>
      <c r="AU421" s="114"/>
      <c r="AV421" s="114"/>
      <c r="AW421" s="114"/>
      <c r="AX421" s="114"/>
      <c r="AY421" s="114"/>
      <c r="AZ421" s="114"/>
      <c r="BA421" s="61">
        <f t="shared" si="84"/>
        <v>0</v>
      </c>
      <c r="BB421" s="114"/>
      <c r="BC421" s="114"/>
      <c r="BD421" s="114"/>
      <c r="BE421" s="114"/>
      <c r="BF421" s="114"/>
      <c r="BG421" s="114"/>
      <c r="BH421" s="114"/>
      <c r="BI421" s="61">
        <f t="shared" si="85"/>
        <v>0</v>
      </c>
      <c r="BJ421" s="62">
        <f t="shared" si="86"/>
        <v>2</v>
      </c>
      <c r="BK421" s="54"/>
      <c r="BL421" s="54"/>
      <c r="BM421" s="54"/>
      <c r="BN421" s="54"/>
      <c r="BO421" s="54"/>
    </row>
    <row r="422" spans="1:67" ht="16" thickBot="1">
      <c r="A422" s="57">
        <v>4</v>
      </c>
      <c r="B422" s="486" t="s">
        <v>761</v>
      </c>
      <c r="C422" s="485" t="s">
        <v>762</v>
      </c>
      <c r="D422" s="484">
        <v>51</v>
      </c>
      <c r="E422" s="484" t="s">
        <v>116</v>
      </c>
      <c r="F422" s="114"/>
      <c r="G422" s="114"/>
      <c r="H422" s="114"/>
      <c r="I422" s="114"/>
      <c r="J422" s="114"/>
      <c r="K422" s="114"/>
      <c r="L422" s="114"/>
      <c r="M422" s="61">
        <f t="shared" si="79"/>
        <v>0</v>
      </c>
      <c r="N422" s="484">
        <v>0.5</v>
      </c>
      <c r="O422" s="484"/>
      <c r="P422" s="484"/>
      <c r="Q422" s="484"/>
      <c r="R422" s="484"/>
      <c r="S422" s="484"/>
      <c r="T422" s="484"/>
      <c r="U422" s="61">
        <f t="shared" si="80"/>
        <v>1</v>
      </c>
      <c r="V422" s="512"/>
      <c r="W422" s="512"/>
      <c r="X422" s="512"/>
      <c r="Y422" s="512"/>
      <c r="Z422" s="512"/>
      <c r="AA422" s="512"/>
      <c r="AB422" s="512"/>
      <c r="AC422" s="61">
        <f t="shared" si="81"/>
        <v>0</v>
      </c>
      <c r="AD422" s="512"/>
      <c r="AE422" s="512"/>
      <c r="AF422" s="512"/>
      <c r="AG422" s="512"/>
      <c r="AH422" s="512"/>
      <c r="AI422" s="512"/>
      <c r="AJ422" s="512"/>
      <c r="AK422" s="61">
        <f t="shared" si="82"/>
        <v>0</v>
      </c>
      <c r="AL422" s="114"/>
      <c r="AM422" s="114"/>
      <c r="AN422" s="114"/>
      <c r="AO422" s="114"/>
      <c r="AP422" s="114"/>
      <c r="AQ422" s="114"/>
      <c r="AR422" s="114"/>
      <c r="AS422" s="61">
        <f t="shared" si="83"/>
        <v>0</v>
      </c>
      <c r="AT422" s="114"/>
      <c r="AU422" s="114"/>
      <c r="AV422" s="114"/>
      <c r="AW422" s="114"/>
      <c r="AX422" s="114"/>
      <c r="AY422" s="114"/>
      <c r="AZ422" s="114"/>
      <c r="BA422" s="61">
        <f t="shared" si="84"/>
        <v>0</v>
      </c>
      <c r="BB422" s="114"/>
      <c r="BC422" s="114"/>
      <c r="BD422" s="114"/>
      <c r="BE422" s="114"/>
      <c r="BF422" s="114"/>
      <c r="BG422" s="114"/>
      <c r="BH422" s="114"/>
      <c r="BI422" s="61">
        <f t="shared" si="85"/>
        <v>0</v>
      </c>
      <c r="BJ422" s="62">
        <f t="shared" si="86"/>
        <v>1</v>
      </c>
      <c r="BK422" s="54"/>
      <c r="BL422" s="54"/>
      <c r="BM422" s="54"/>
      <c r="BN422" s="54"/>
      <c r="BO422" s="54"/>
    </row>
    <row r="423" spans="1:67" ht="16" thickBot="1">
      <c r="A423" s="57">
        <v>4</v>
      </c>
      <c r="B423" s="486" t="s">
        <v>763</v>
      </c>
      <c r="C423" s="485" t="s">
        <v>229</v>
      </c>
      <c r="D423" s="484">
        <v>22</v>
      </c>
      <c r="E423" s="484" t="s">
        <v>116</v>
      </c>
      <c r="F423" s="114"/>
      <c r="G423" s="114"/>
      <c r="H423" s="114"/>
      <c r="I423" s="114"/>
      <c r="J423" s="114"/>
      <c r="K423" s="114"/>
      <c r="L423" s="114"/>
      <c r="M423" s="61">
        <f t="shared" si="79"/>
        <v>0</v>
      </c>
      <c r="N423" s="484">
        <v>1</v>
      </c>
      <c r="O423" s="484"/>
      <c r="P423" s="484"/>
      <c r="Q423" s="484"/>
      <c r="R423" s="484"/>
      <c r="S423" s="484"/>
      <c r="T423" s="484"/>
      <c r="U423" s="61">
        <f t="shared" si="80"/>
        <v>2</v>
      </c>
      <c r="V423" s="512">
        <v>1.5</v>
      </c>
      <c r="W423" s="512"/>
      <c r="X423" s="512"/>
      <c r="Y423" s="512"/>
      <c r="Z423" s="512"/>
      <c r="AA423" s="512"/>
      <c r="AB423" s="512"/>
      <c r="AC423" s="61">
        <f t="shared" si="81"/>
        <v>3</v>
      </c>
      <c r="AD423" s="512">
        <v>5</v>
      </c>
      <c r="AE423" s="512"/>
      <c r="AF423" s="512"/>
      <c r="AG423" s="512"/>
      <c r="AH423" s="512">
        <v>1</v>
      </c>
      <c r="AI423" s="512"/>
      <c r="AJ423" s="512"/>
      <c r="AK423" s="61">
        <f t="shared" si="82"/>
        <v>15</v>
      </c>
      <c r="AL423" s="114"/>
      <c r="AM423" s="114"/>
      <c r="AN423" s="114"/>
      <c r="AO423" s="114"/>
      <c r="AP423" s="114"/>
      <c r="AQ423" s="114"/>
      <c r="AR423" s="114"/>
      <c r="AS423" s="61">
        <f t="shared" si="83"/>
        <v>0</v>
      </c>
      <c r="AT423" s="114"/>
      <c r="AU423" s="114"/>
      <c r="AV423" s="114"/>
      <c r="AW423" s="114"/>
      <c r="AX423" s="114"/>
      <c r="AY423" s="114"/>
      <c r="AZ423" s="114"/>
      <c r="BA423" s="61">
        <f t="shared" si="84"/>
        <v>0</v>
      </c>
      <c r="BB423" s="114"/>
      <c r="BC423" s="114"/>
      <c r="BD423" s="114"/>
      <c r="BE423" s="114"/>
      <c r="BF423" s="114"/>
      <c r="BG423" s="114"/>
      <c r="BH423" s="114"/>
      <c r="BI423" s="61">
        <f t="shared" si="85"/>
        <v>0</v>
      </c>
      <c r="BJ423" s="62">
        <f t="shared" si="86"/>
        <v>20</v>
      </c>
      <c r="BK423" s="54"/>
      <c r="BL423" s="54"/>
      <c r="BM423" s="54"/>
      <c r="BN423" s="54"/>
      <c r="BO423" s="54"/>
    </row>
    <row r="424" spans="1:67" ht="16" thickBot="1">
      <c r="A424" s="57">
        <v>4</v>
      </c>
      <c r="B424" s="486" t="s">
        <v>764</v>
      </c>
      <c r="C424" s="485" t="s">
        <v>765</v>
      </c>
      <c r="D424" s="484">
        <v>65</v>
      </c>
      <c r="E424" s="484" t="s">
        <v>116</v>
      </c>
      <c r="F424" s="114"/>
      <c r="G424" s="114"/>
      <c r="H424" s="114"/>
      <c r="I424" s="114"/>
      <c r="J424" s="114"/>
      <c r="K424" s="114"/>
      <c r="L424" s="114"/>
      <c r="M424" s="61">
        <f t="shared" si="79"/>
        <v>0</v>
      </c>
      <c r="N424" s="484">
        <v>1</v>
      </c>
      <c r="O424" s="484"/>
      <c r="P424" s="484"/>
      <c r="Q424" s="484"/>
      <c r="R424" s="484"/>
      <c r="S424" s="484"/>
      <c r="T424" s="484"/>
      <c r="U424" s="61">
        <f t="shared" si="80"/>
        <v>2</v>
      </c>
      <c r="V424" s="512"/>
      <c r="W424" s="512"/>
      <c r="X424" s="512"/>
      <c r="Y424" s="512"/>
      <c r="Z424" s="512"/>
      <c r="AA424" s="512"/>
      <c r="AB424" s="512"/>
      <c r="AC424" s="61">
        <f t="shared" si="81"/>
        <v>0</v>
      </c>
      <c r="AD424" s="512">
        <v>1</v>
      </c>
      <c r="AE424" s="512"/>
      <c r="AF424" s="512"/>
      <c r="AG424" s="512"/>
      <c r="AH424" s="512"/>
      <c r="AI424" s="512"/>
      <c r="AJ424" s="512"/>
      <c r="AK424" s="61">
        <f t="shared" si="82"/>
        <v>2</v>
      </c>
      <c r="AL424" s="114"/>
      <c r="AM424" s="114"/>
      <c r="AN424" s="114"/>
      <c r="AO424" s="114"/>
      <c r="AP424" s="114"/>
      <c r="AQ424" s="114"/>
      <c r="AR424" s="114"/>
      <c r="AS424" s="61">
        <f t="shared" si="83"/>
        <v>0</v>
      </c>
      <c r="AT424" s="114"/>
      <c r="AU424" s="114"/>
      <c r="AV424" s="114"/>
      <c r="AW424" s="114"/>
      <c r="AX424" s="114"/>
      <c r="AY424" s="114"/>
      <c r="AZ424" s="114"/>
      <c r="BA424" s="61">
        <f t="shared" si="84"/>
        <v>0</v>
      </c>
      <c r="BB424" s="114"/>
      <c r="BC424" s="114"/>
      <c r="BD424" s="114"/>
      <c r="BE424" s="114"/>
      <c r="BF424" s="114"/>
      <c r="BG424" s="114"/>
      <c r="BH424" s="114"/>
      <c r="BI424" s="61">
        <f t="shared" si="85"/>
        <v>0</v>
      </c>
      <c r="BJ424" s="62">
        <f t="shared" si="86"/>
        <v>4</v>
      </c>
      <c r="BK424" s="54"/>
      <c r="BL424" s="54"/>
      <c r="BM424" s="54"/>
      <c r="BN424" s="54"/>
      <c r="BO424" s="54"/>
    </row>
    <row r="425" spans="1:67" ht="16" thickBot="1">
      <c r="A425" s="57">
        <v>4</v>
      </c>
      <c r="B425" s="486" t="s">
        <v>809</v>
      </c>
      <c r="C425" s="504" t="s">
        <v>579</v>
      </c>
      <c r="D425" s="512">
        <v>37</v>
      </c>
      <c r="E425" s="512" t="s">
        <v>116</v>
      </c>
      <c r="F425" s="114"/>
      <c r="G425" s="114"/>
      <c r="H425" s="114"/>
      <c r="I425" s="114"/>
      <c r="J425" s="114"/>
      <c r="K425" s="114"/>
      <c r="L425" s="114"/>
      <c r="M425" s="61">
        <f t="shared" si="79"/>
        <v>0</v>
      </c>
      <c r="N425" s="114"/>
      <c r="O425" s="114"/>
      <c r="P425" s="114"/>
      <c r="Q425" s="114"/>
      <c r="R425" s="114"/>
      <c r="S425" s="114"/>
      <c r="T425" s="114"/>
      <c r="U425" s="61">
        <f t="shared" si="80"/>
        <v>0</v>
      </c>
      <c r="V425" s="512">
        <v>2</v>
      </c>
      <c r="W425" s="512"/>
      <c r="X425" s="512"/>
      <c r="Y425" s="512"/>
      <c r="Z425" s="512"/>
      <c r="AA425" s="512"/>
      <c r="AB425" s="512"/>
      <c r="AC425" s="61">
        <f t="shared" si="81"/>
        <v>4</v>
      </c>
      <c r="AD425" s="512"/>
      <c r="AE425" s="512"/>
      <c r="AF425" s="512"/>
      <c r="AG425" s="512"/>
      <c r="AH425" s="512"/>
      <c r="AI425" s="512"/>
      <c r="AJ425" s="512"/>
      <c r="AK425" s="61">
        <f t="shared" si="82"/>
        <v>0</v>
      </c>
      <c r="AL425" s="114"/>
      <c r="AM425" s="114"/>
      <c r="AN425" s="114"/>
      <c r="AO425" s="114"/>
      <c r="AP425" s="114"/>
      <c r="AQ425" s="114"/>
      <c r="AR425" s="114"/>
      <c r="AS425" s="61">
        <f t="shared" si="83"/>
        <v>0</v>
      </c>
      <c r="AT425" s="114"/>
      <c r="AU425" s="114"/>
      <c r="AV425" s="114"/>
      <c r="AW425" s="114"/>
      <c r="AX425" s="114"/>
      <c r="AY425" s="114"/>
      <c r="AZ425" s="114"/>
      <c r="BA425" s="61">
        <f t="shared" si="84"/>
        <v>0</v>
      </c>
      <c r="BB425" s="114"/>
      <c r="BC425" s="114"/>
      <c r="BD425" s="114"/>
      <c r="BE425" s="114"/>
      <c r="BF425" s="114"/>
      <c r="BG425" s="114"/>
      <c r="BH425" s="114"/>
      <c r="BI425" s="61">
        <f t="shared" si="85"/>
        <v>0</v>
      </c>
      <c r="BJ425" s="62">
        <f t="shared" si="86"/>
        <v>4</v>
      </c>
      <c r="BK425" s="54"/>
      <c r="BL425" s="54"/>
      <c r="BM425" s="54"/>
      <c r="BN425" s="54"/>
      <c r="BO425" s="54"/>
    </row>
    <row r="426" spans="1:67" ht="16" thickBot="1">
      <c r="A426" s="57">
        <v>4</v>
      </c>
      <c r="B426" s="486" t="s">
        <v>810</v>
      </c>
      <c r="C426" s="504" t="s">
        <v>811</v>
      </c>
      <c r="D426" s="512">
        <v>45</v>
      </c>
      <c r="E426" s="512" t="s">
        <v>116</v>
      </c>
      <c r="F426" s="114"/>
      <c r="G426" s="114"/>
      <c r="H426" s="114"/>
      <c r="I426" s="114"/>
      <c r="J426" s="114"/>
      <c r="K426" s="114"/>
      <c r="L426" s="114"/>
      <c r="M426" s="61">
        <f t="shared" si="79"/>
        <v>0</v>
      </c>
      <c r="N426" s="114"/>
      <c r="O426" s="114"/>
      <c r="P426" s="114"/>
      <c r="Q426" s="114"/>
      <c r="R426" s="114"/>
      <c r="S426" s="114"/>
      <c r="T426" s="114"/>
      <c r="U426" s="61">
        <f t="shared" si="80"/>
        <v>0</v>
      </c>
      <c r="V426" s="512">
        <v>0.5</v>
      </c>
      <c r="W426" s="512"/>
      <c r="X426" s="512"/>
      <c r="Y426" s="512"/>
      <c r="Z426" s="512"/>
      <c r="AA426" s="512"/>
      <c r="AB426" s="512"/>
      <c r="AC426" s="61">
        <f t="shared" si="81"/>
        <v>1</v>
      </c>
      <c r="AD426" s="512"/>
      <c r="AE426" s="512"/>
      <c r="AF426" s="512"/>
      <c r="AG426" s="512"/>
      <c r="AH426" s="512"/>
      <c r="AI426" s="512"/>
      <c r="AJ426" s="512"/>
      <c r="AK426" s="61">
        <f t="shared" si="82"/>
        <v>0</v>
      </c>
      <c r="AL426" s="114"/>
      <c r="AM426" s="114"/>
      <c r="AN426" s="114"/>
      <c r="AO426" s="114"/>
      <c r="AP426" s="114"/>
      <c r="AQ426" s="114"/>
      <c r="AR426" s="114"/>
      <c r="AS426" s="61">
        <f t="shared" si="83"/>
        <v>0</v>
      </c>
      <c r="AT426" s="114"/>
      <c r="AU426" s="114"/>
      <c r="AV426" s="114"/>
      <c r="AW426" s="114"/>
      <c r="AX426" s="114"/>
      <c r="AY426" s="114"/>
      <c r="AZ426" s="114"/>
      <c r="BA426" s="61">
        <f t="shared" si="84"/>
        <v>0</v>
      </c>
      <c r="BB426" s="114"/>
      <c r="BC426" s="114"/>
      <c r="BD426" s="114"/>
      <c r="BE426" s="114"/>
      <c r="BF426" s="114"/>
      <c r="BG426" s="114"/>
      <c r="BH426" s="114"/>
      <c r="BI426" s="61">
        <f t="shared" si="85"/>
        <v>0</v>
      </c>
      <c r="BJ426" s="62">
        <f t="shared" si="86"/>
        <v>1</v>
      </c>
      <c r="BK426" s="54"/>
      <c r="BL426" s="54"/>
      <c r="BM426" s="54"/>
      <c r="BN426" s="54"/>
      <c r="BO426" s="54"/>
    </row>
    <row r="427" spans="1:67" ht="16" thickBot="1">
      <c r="A427" s="57">
        <v>4</v>
      </c>
      <c r="B427" s="486" t="s">
        <v>118</v>
      </c>
      <c r="C427" s="504" t="s">
        <v>676</v>
      </c>
      <c r="D427" s="512">
        <v>88</v>
      </c>
      <c r="E427" s="512" t="s">
        <v>116</v>
      </c>
      <c r="F427" s="114"/>
      <c r="G427" s="114"/>
      <c r="H427" s="114"/>
      <c r="I427" s="114"/>
      <c r="J427" s="114"/>
      <c r="K427" s="114"/>
      <c r="L427" s="114"/>
      <c r="M427" s="61">
        <f t="shared" si="79"/>
        <v>0</v>
      </c>
      <c r="N427" s="114"/>
      <c r="O427" s="114"/>
      <c r="P427" s="114"/>
      <c r="Q427" s="114"/>
      <c r="R427" s="114"/>
      <c r="S427" s="114"/>
      <c r="T427" s="114"/>
      <c r="U427" s="61">
        <f t="shared" si="80"/>
        <v>0</v>
      </c>
      <c r="V427" s="114"/>
      <c r="W427" s="114"/>
      <c r="X427" s="114"/>
      <c r="Y427" s="114"/>
      <c r="Z427" s="114"/>
      <c r="AA427" s="114"/>
      <c r="AB427" s="114"/>
      <c r="AC427" s="61">
        <f t="shared" si="81"/>
        <v>0</v>
      </c>
      <c r="AD427" s="512">
        <v>1</v>
      </c>
      <c r="AE427" s="512"/>
      <c r="AF427" s="512"/>
      <c r="AG427" s="512"/>
      <c r="AH427" s="512"/>
      <c r="AI427" s="512"/>
      <c r="AJ427" s="512"/>
      <c r="AK427" s="61">
        <f t="shared" si="82"/>
        <v>2</v>
      </c>
      <c r="AL427" s="114"/>
      <c r="AM427" s="114"/>
      <c r="AN427" s="114"/>
      <c r="AO427" s="114"/>
      <c r="AP427" s="114"/>
      <c r="AQ427" s="114"/>
      <c r="AR427" s="114"/>
      <c r="AS427" s="61">
        <f t="shared" si="83"/>
        <v>0</v>
      </c>
      <c r="AT427" s="114"/>
      <c r="AU427" s="114"/>
      <c r="AV427" s="114"/>
      <c r="AW427" s="114"/>
      <c r="AX427" s="114"/>
      <c r="AY427" s="114"/>
      <c r="AZ427" s="114"/>
      <c r="BA427" s="61">
        <f t="shared" si="84"/>
        <v>0</v>
      </c>
      <c r="BB427" s="114"/>
      <c r="BC427" s="114"/>
      <c r="BD427" s="114"/>
      <c r="BE427" s="114"/>
      <c r="BF427" s="114"/>
      <c r="BG427" s="114"/>
      <c r="BH427" s="114"/>
      <c r="BI427" s="61">
        <f t="shared" si="85"/>
        <v>0</v>
      </c>
      <c r="BJ427" s="62">
        <f t="shared" si="86"/>
        <v>2</v>
      </c>
      <c r="BK427" s="54"/>
      <c r="BL427" s="54"/>
      <c r="BM427" s="54"/>
      <c r="BN427" s="54"/>
      <c r="BO427" s="54"/>
    </row>
    <row r="428" spans="1:67" ht="16" thickBot="1">
      <c r="A428" s="57">
        <v>4</v>
      </c>
      <c r="B428" s="486" t="s">
        <v>828</v>
      </c>
      <c r="C428" s="504" t="s">
        <v>197</v>
      </c>
      <c r="D428" s="512">
        <v>59</v>
      </c>
      <c r="E428" s="512" t="s">
        <v>116</v>
      </c>
      <c r="F428" s="114"/>
      <c r="G428" s="114"/>
      <c r="H428" s="114"/>
      <c r="I428" s="114"/>
      <c r="J428" s="114"/>
      <c r="K428" s="114"/>
      <c r="L428" s="114"/>
      <c r="M428" s="61">
        <f t="shared" si="79"/>
        <v>0</v>
      </c>
      <c r="N428" s="114"/>
      <c r="O428" s="114"/>
      <c r="P428" s="114"/>
      <c r="Q428" s="114"/>
      <c r="R428" s="114"/>
      <c r="S428" s="114"/>
      <c r="T428" s="114"/>
      <c r="U428" s="61">
        <f t="shared" si="80"/>
        <v>0</v>
      </c>
      <c r="V428" s="114"/>
      <c r="W428" s="114"/>
      <c r="X428" s="114"/>
      <c r="Y428" s="114"/>
      <c r="Z428" s="114"/>
      <c r="AA428" s="114"/>
      <c r="AB428" s="114"/>
      <c r="AC428" s="61">
        <f t="shared" si="81"/>
        <v>0</v>
      </c>
      <c r="AD428" s="512"/>
      <c r="AE428" s="512">
        <v>1</v>
      </c>
      <c r="AF428" s="512"/>
      <c r="AG428" s="512"/>
      <c r="AH428" s="512"/>
      <c r="AI428" s="512"/>
      <c r="AJ428" s="512"/>
      <c r="AK428" s="61">
        <f t="shared" si="82"/>
        <v>5</v>
      </c>
      <c r="AL428" s="114"/>
      <c r="AM428" s="114"/>
      <c r="AN428" s="114"/>
      <c r="AO428" s="114"/>
      <c r="AP428" s="114"/>
      <c r="AQ428" s="114"/>
      <c r="AR428" s="114"/>
      <c r="AS428" s="61">
        <f t="shared" si="83"/>
        <v>0</v>
      </c>
      <c r="AT428" s="114"/>
      <c r="AU428" s="114"/>
      <c r="AV428" s="114"/>
      <c r="AW428" s="114"/>
      <c r="AX428" s="114"/>
      <c r="AY428" s="114"/>
      <c r="AZ428" s="114"/>
      <c r="BA428" s="61">
        <f t="shared" si="84"/>
        <v>0</v>
      </c>
      <c r="BB428" s="114"/>
      <c r="BC428" s="114"/>
      <c r="BD428" s="114"/>
      <c r="BE428" s="114"/>
      <c r="BF428" s="114"/>
      <c r="BG428" s="114"/>
      <c r="BH428" s="114"/>
      <c r="BI428" s="61">
        <f t="shared" si="85"/>
        <v>0</v>
      </c>
      <c r="BJ428" s="62">
        <f t="shared" si="86"/>
        <v>5</v>
      </c>
      <c r="BK428" s="54"/>
      <c r="BL428" s="54"/>
      <c r="BM428" s="54"/>
      <c r="BN428" s="54"/>
      <c r="BO428" s="54"/>
    </row>
    <row r="429" spans="1:67" ht="16" thickBot="1">
      <c r="A429" s="57">
        <v>4</v>
      </c>
      <c r="B429" s="112"/>
      <c r="C429" s="113"/>
      <c r="D429" s="114"/>
      <c r="E429" s="114" t="s">
        <v>116</v>
      </c>
      <c r="F429" s="114"/>
      <c r="G429" s="114"/>
      <c r="H429" s="114"/>
      <c r="I429" s="114"/>
      <c r="J429" s="114"/>
      <c r="K429" s="114"/>
      <c r="L429" s="114"/>
      <c r="M429" s="61">
        <f t="shared" si="79"/>
        <v>0</v>
      </c>
      <c r="N429" s="114"/>
      <c r="O429" s="114"/>
      <c r="P429" s="114"/>
      <c r="Q429" s="114"/>
      <c r="R429" s="114"/>
      <c r="S429" s="114"/>
      <c r="T429" s="114"/>
      <c r="U429" s="61">
        <f t="shared" si="80"/>
        <v>0</v>
      </c>
      <c r="V429" s="114"/>
      <c r="W429" s="114"/>
      <c r="X429" s="114"/>
      <c r="Y429" s="114"/>
      <c r="Z429" s="114"/>
      <c r="AA429" s="114"/>
      <c r="AB429" s="114"/>
      <c r="AC429" s="61">
        <f t="shared" si="81"/>
        <v>0</v>
      </c>
      <c r="AD429" s="114"/>
      <c r="AE429" s="114"/>
      <c r="AF429" s="114"/>
      <c r="AG429" s="114"/>
      <c r="AH429" s="114"/>
      <c r="AI429" s="114"/>
      <c r="AJ429" s="114"/>
      <c r="AK429" s="61">
        <f t="shared" si="82"/>
        <v>0</v>
      </c>
      <c r="AL429" s="114"/>
      <c r="AM429" s="114"/>
      <c r="AN429" s="114"/>
      <c r="AO429" s="114"/>
      <c r="AP429" s="114"/>
      <c r="AQ429" s="114"/>
      <c r="AR429" s="114"/>
      <c r="AS429" s="61">
        <f t="shared" si="83"/>
        <v>0</v>
      </c>
      <c r="AT429" s="114"/>
      <c r="AU429" s="114"/>
      <c r="AV429" s="114"/>
      <c r="AW429" s="114"/>
      <c r="AX429" s="114"/>
      <c r="AY429" s="114"/>
      <c r="AZ429" s="114"/>
      <c r="BA429" s="61">
        <f t="shared" si="84"/>
        <v>0</v>
      </c>
      <c r="BB429" s="114"/>
      <c r="BC429" s="114"/>
      <c r="BD429" s="114"/>
      <c r="BE429" s="114"/>
      <c r="BF429" s="114"/>
      <c r="BG429" s="114"/>
      <c r="BH429" s="114"/>
      <c r="BI429" s="61">
        <f t="shared" si="85"/>
        <v>0</v>
      </c>
      <c r="BJ429" s="62">
        <f t="shared" si="86"/>
        <v>0</v>
      </c>
      <c r="BK429" s="54"/>
      <c r="BL429" s="54"/>
      <c r="BM429" s="54"/>
      <c r="BN429" s="54"/>
      <c r="BO429" s="54"/>
    </row>
    <row r="430" spans="1:67" ht="16" thickBot="1">
      <c r="A430" s="57">
        <v>4</v>
      </c>
      <c r="B430" s="112"/>
      <c r="C430" s="113"/>
      <c r="D430" s="114"/>
      <c r="E430" s="114" t="s">
        <v>116</v>
      </c>
      <c r="F430" s="114"/>
      <c r="G430" s="114"/>
      <c r="H430" s="114"/>
      <c r="I430" s="114"/>
      <c r="J430" s="114"/>
      <c r="K430" s="114"/>
      <c r="L430" s="114"/>
      <c r="M430" s="61">
        <f t="shared" si="79"/>
        <v>0</v>
      </c>
      <c r="N430" s="114"/>
      <c r="O430" s="114"/>
      <c r="P430" s="114"/>
      <c r="Q430" s="114"/>
      <c r="R430" s="114"/>
      <c r="S430" s="114"/>
      <c r="T430" s="114"/>
      <c r="U430" s="61">
        <f t="shared" si="80"/>
        <v>0</v>
      </c>
      <c r="V430" s="114"/>
      <c r="W430" s="114"/>
      <c r="X430" s="114"/>
      <c r="Y430" s="114"/>
      <c r="Z430" s="114"/>
      <c r="AA430" s="114"/>
      <c r="AB430" s="114"/>
      <c r="AC430" s="61">
        <f t="shared" si="81"/>
        <v>0</v>
      </c>
      <c r="AD430" s="114"/>
      <c r="AE430" s="114"/>
      <c r="AF430" s="114"/>
      <c r="AG430" s="114"/>
      <c r="AH430" s="114"/>
      <c r="AI430" s="114"/>
      <c r="AJ430" s="114"/>
      <c r="AK430" s="61">
        <f t="shared" si="82"/>
        <v>0</v>
      </c>
      <c r="AL430" s="114"/>
      <c r="AM430" s="114"/>
      <c r="AN430" s="114"/>
      <c r="AO430" s="114"/>
      <c r="AP430" s="114"/>
      <c r="AQ430" s="114"/>
      <c r="AR430" s="114"/>
      <c r="AS430" s="61">
        <f t="shared" si="83"/>
        <v>0</v>
      </c>
      <c r="AT430" s="114"/>
      <c r="AU430" s="114"/>
      <c r="AV430" s="114"/>
      <c r="AW430" s="114"/>
      <c r="AX430" s="114"/>
      <c r="AY430" s="114"/>
      <c r="AZ430" s="114"/>
      <c r="BA430" s="61">
        <f t="shared" si="84"/>
        <v>0</v>
      </c>
      <c r="BB430" s="114"/>
      <c r="BC430" s="114"/>
      <c r="BD430" s="114"/>
      <c r="BE430" s="114"/>
      <c r="BF430" s="114"/>
      <c r="BG430" s="114"/>
      <c r="BH430" s="114"/>
      <c r="BI430" s="61">
        <f t="shared" si="85"/>
        <v>0</v>
      </c>
      <c r="BJ430" s="62">
        <f t="shared" si="86"/>
        <v>0</v>
      </c>
      <c r="BK430" s="54"/>
      <c r="BL430" s="54"/>
      <c r="BM430" s="54"/>
      <c r="BN430" s="54"/>
      <c r="BO430" s="54"/>
    </row>
    <row r="431" spans="1:67" ht="16" thickBot="1">
      <c r="A431" s="57">
        <v>4</v>
      </c>
      <c r="B431" s="112"/>
      <c r="C431" s="113"/>
      <c r="D431" s="114"/>
      <c r="E431" s="114" t="s">
        <v>116</v>
      </c>
      <c r="F431" s="114"/>
      <c r="G431" s="114"/>
      <c r="H431" s="114"/>
      <c r="I431" s="114"/>
      <c r="J431" s="114"/>
      <c r="K431" s="114"/>
      <c r="L431" s="114"/>
      <c r="M431" s="61">
        <f t="shared" si="79"/>
        <v>0</v>
      </c>
      <c r="N431" s="114"/>
      <c r="O431" s="114"/>
      <c r="P431" s="114"/>
      <c r="Q431" s="114"/>
      <c r="R431" s="114"/>
      <c r="S431" s="114"/>
      <c r="T431" s="114"/>
      <c r="U431" s="61">
        <f t="shared" si="80"/>
        <v>0</v>
      </c>
      <c r="V431" s="114"/>
      <c r="W431" s="114"/>
      <c r="X431" s="114"/>
      <c r="Y431" s="114"/>
      <c r="Z431" s="114"/>
      <c r="AA431" s="114"/>
      <c r="AB431" s="114"/>
      <c r="AC431" s="61">
        <f t="shared" si="81"/>
        <v>0</v>
      </c>
      <c r="AD431" s="114"/>
      <c r="AE431" s="114"/>
      <c r="AF431" s="114"/>
      <c r="AG431" s="114"/>
      <c r="AH431" s="114"/>
      <c r="AI431" s="114"/>
      <c r="AJ431" s="114"/>
      <c r="AK431" s="61">
        <f t="shared" si="82"/>
        <v>0</v>
      </c>
      <c r="AL431" s="114"/>
      <c r="AM431" s="114"/>
      <c r="AN431" s="114"/>
      <c r="AO431" s="114"/>
      <c r="AP431" s="114"/>
      <c r="AQ431" s="114"/>
      <c r="AR431" s="114"/>
      <c r="AS431" s="61">
        <f t="shared" si="83"/>
        <v>0</v>
      </c>
      <c r="AT431" s="114"/>
      <c r="AU431" s="114"/>
      <c r="AV431" s="114"/>
      <c r="AW431" s="114"/>
      <c r="AX431" s="114"/>
      <c r="AY431" s="114"/>
      <c r="AZ431" s="114"/>
      <c r="BA431" s="61">
        <f t="shared" si="84"/>
        <v>0</v>
      </c>
      <c r="BB431" s="114"/>
      <c r="BC431" s="114"/>
      <c r="BD431" s="114"/>
      <c r="BE431" s="114"/>
      <c r="BF431" s="114"/>
      <c r="BG431" s="114"/>
      <c r="BH431" s="114"/>
      <c r="BI431" s="61">
        <f t="shared" si="85"/>
        <v>0</v>
      </c>
      <c r="BJ431" s="62">
        <f t="shared" si="86"/>
        <v>0</v>
      </c>
      <c r="BK431" s="54"/>
      <c r="BL431" s="54"/>
      <c r="BM431" s="54"/>
      <c r="BN431" s="54"/>
      <c r="BO431" s="54"/>
    </row>
    <row r="432" spans="1:67" ht="16" thickBot="1">
      <c r="A432" s="57">
        <v>4</v>
      </c>
      <c r="B432" s="112"/>
      <c r="C432" s="113"/>
      <c r="D432" s="114"/>
      <c r="E432" s="114" t="s">
        <v>116</v>
      </c>
      <c r="F432" s="114"/>
      <c r="G432" s="114"/>
      <c r="H432" s="114"/>
      <c r="I432" s="114"/>
      <c r="J432" s="114"/>
      <c r="K432" s="114"/>
      <c r="L432" s="114"/>
      <c r="M432" s="61">
        <f t="shared" si="79"/>
        <v>0</v>
      </c>
      <c r="N432" s="114"/>
      <c r="O432" s="114"/>
      <c r="P432" s="114"/>
      <c r="Q432" s="114"/>
      <c r="R432" s="114"/>
      <c r="S432" s="114"/>
      <c r="T432" s="114"/>
      <c r="U432" s="61">
        <f t="shared" si="80"/>
        <v>0</v>
      </c>
      <c r="V432" s="114"/>
      <c r="W432" s="114"/>
      <c r="X432" s="114"/>
      <c r="Y432" s="114"/>
      <c r="Z432" s="114"/>
      <c r="AA432" s="114"/>
      <c r="AB432" s="114"/>
      <c r="AC432" s="61">
        <f t="shared" si="81"/>
        <v>0</v>
      </c>
      <c r="AD432" s="114"/>
      <c r="AE432" s="114"/>
      <c r="AF432" s="114"/>
      <c r="AG432" s="114"/>
      <c r="AH432" s="114"/>
      <c r="AI432" s="114"/>
      <c r="AJ432" s="114"/>
      <c r="AK432" s="61">
        <f t="shared" si="82"/>
        <v>0</v>
      </c>
      <c r="AL432" s="114"/>
      <c r="AM432" s="114"/>
      <c r="AN432" s="114"/>
      <c r="AO432" s="114"/>
      <c r="AP432" s="114"/>
      <c r="AQ432" s="114"/>
      <c r="AR432" s="114"/>
      <c r="AS432" s="61">
        <f t="shared" si="83"/>
        <v>0</v>
      </c>
      <c r="AT432" s="114"/>
      <c r="AU432" s="114"/>
      <c r="AV432" s="114"/>
      <c r="AW432" s="114"/>
      <c r="AX432" s="114"/>
      <c r="AY432" s="114"/>
      <c r="AZ432" s="114"/>
      <c r="BA432" s="61">
        <f t="shared" si="84"/>
        <v>0</v>
      </c>
      <c r="BB432" s="114"/>
      <c r="BC432" s="114"/>
      <c r="BD432" s="114"/>
      <c r="BE432" s="114"/>
      <c r="BF432" s="114"/>
      <c r="BG432" s="114"/>
      <c r="BH432" s="114"/>
      <c r="BI432" s="61">
        <f t="shared" si="85"/>
        <v>0</v>
      </c>
      <c r="BJ432" s="62">
        <f t="shared" si="86"/>
        <v>0</v>
      </c>
      <c r="BK432" s="54"/>
      <c r="BL432" s="54"/>
      <c r="BM432" s="54"/>
      <c r="BN432" s="54"/>
      <c r="BO432" s="54"/>
    </row>
    <row r="433" spans="1:67" ht="16" thickBot="1">
      <c r="A433" s="57">
        <v>4</v>
      </c>
      <c r="B433" s="112"/>
      <c r="C433" s="113"/>
      <c r="D433" s="114"/>
      <c r="E433" s="114" t="s">
        <v>116</v>
      </c>
      <c r="F433" s="114"/>
      <c r="G433" s="114"/>
      <c r="H433" s="114"/>
      <c r="I433" s="114"/>
      <c r="J433" s="114"/>
      <c r="K433" s="114"/>
      <c r="L433" s="114"/>
      <c r="M433" s="61">
        <f t="shared" si="79"/>
        <v>0</v>
      </c>
      <c r="N433" s="114"/>
      <c r="O433" s="114"/>
      <c r="P433" s="114"/>
      <c r="Q433" s="114"/>
      <c r="R433" s="114"/>
      <c r="S433" s="114"/>
      <c r="T433" s="114"/>
      <c r="U433" s="61">
        <f t="shared" si="80"/>
        <v>0</v>
      </c>
      <c r="V433" s="114"/>
      <c r="W433" s="114"/>
      <c r="X433" s="114"/>
      <c r="Y433" s="114"/>
      <c r="Z433" s="114"/>
      <c r="AA433" s="114"/>
      <c r="AB433" s="114"/>
      <c r="AC433" s="61">
        <f t="shared" si="81"/>
        <v>0</v>
      </c>
      <c r="AD433" s="114"/>
      <c r="AE433" s="114"/>
      <c r="AF433" s="114"/>
      <c r="AG433" s="114"/>
      <c r="AH433" s="114"/>
      <c r="AI433" s="114"/>
      <c r="AJ433" s="114"/>
      <c r="AK433" s="61">
        <f t="shared" si="82"/>
        <v>0</v>
      </c>
      <c r="AL433" s="114"/>
      <c r="AM433" s="114"/>
      <c r="AN433" s="114"/>
      <c r="AO433" s="114"/>
      <c r="AP433" s="114"/>
      <c r="AQ433" s="114"/>
      <c r="AR433" s="114"/>
      <c r="AS433" s="61">
        <f t="shared" si="83"/>
        <v>0</v>
      </c>
      <c r="AT433" s="114"/>
      <c r="AU433" s="114"/>
      <c r="AV433" s="114"/>
      <c r="AW433" s="114"/>
      <c r="AX433" s="114"/>
      <c r="AY433" s="114"/>
      <c r="AZ433" s="114"/>
      <c r="BA433" s="61">
        <f t="shared" si="84"/>
        <v>0</v>
      </c>
      <c r="BB433" s="114"/>
      <c r="BC433" s="114"/>
      <c r="BD433" s="114"/>
      <c r="BE433" s="114"/>
      <c r="BF433" s="114"/>
      <c r="BG433" s="114"/>
      <c r="BH433" s="114"/>
      <c r="BI433" s="61">
        <f t="shared" si="85"/>
        <v>0</v>
      </c>
      <c r="BJ433" s="62">
        <f t="shared" si="86"/>
        <v>0</v>
      </c>
      <c r="BK433" s="54"/>
      <c r="BL433" s="54"/>
      <c r="BM433" s="54"/>
      <c r="BN433" s="54"/>
      <c r="BO433" s="54"/>
    </row>
    <row r="434" spans="1:67" ht="16" thickBot="1">
      <c r="A434" s="57">
        <v>4</v>
      </c>
      <c r="B434" s="112"/>
      <c r="C434" s="113"/>
      <c r="D434" s="114"/>
      <c r="E434" s="114" t="s">
        <v>116</v>
      </c>
      <c r="F434" s="114"/>
      <c r="G434" s="114"/>
      <c r="H434" s="114"/>
      <c r="I434" s="114"/>
      <c r="J434" s="114"/>
      <c r="K434" s="114"/>
      <c r="L434" s="114"/>
      <c r="M434" s="61">
        <f t="shared" si="79"/>
        <v>0</v>
      </c>
      <c r="N434" s="114"/>
      <c r="O434" s="114"/>
      <c r="P434" s="114"/>
      <c r="Q434" s="114"/>
      <c r="R434" s="114"/>
      <c r="S434" s="114"/>
      <c r="T434" s="114"/>
      <c r="U434" s="61">
        <f t="shared" si="80"/>
        <v>0</v>
      </c>
      <c r="V434" s="114"/>
      <c r="W434" s="114"/>
      <c r="X434" s="114"/>
      <c r="Y434" s="114"/>
      <c r="Z434" s="114"/>
      <c r="AA434" s="114"/>
      <c r="AB434" s="114"/>
      <c r="AC434" s="61">
        <f t="shared" si="81"/>
        <v>0</v>
      </c>
      <c r="AD434" s="114"/>
      <c r="AE434" s="114"/>
      <c r="AF434" s="114"/>
      <c r="AG434" s="114"/>
      <c r="AH434" s="114"/>
      <c r="AI434" s="114"/>
      <c r="AJ434" s="114"/>
      <c r="AK434" s="61">
        <f t="shared" si="82"/>
        <v>0</v>
      </c>
      <c r="AL434" s="114"/>
      <c r="AM434" s="114"/>
      <c r="AN434" s="114"/>
      <c r="AO434" s="114"/>
      <c r="AP434" s="114"/>
      <c r="AQ434" s="114"/>
      <c r="AR434" s="114"/>
      <c r="AS434" s="61">
        <f t="shared" si="83"/>
        <v>0</v>
      </c>
      <c r="AT434" s="114"/>
      <c r="AU434" s="114"/>
      <c r="AV434" s="114"/>
      <c r="AW434" s="114"/>
      <c r="AX434" s="114"/>
      <c r="AY434" s="114"/>
      <c r="AZ434" s="114"/>
      <c r="BA434" s="61">
        <f t="shared" si="84"/>
        <v>0</v>
      </c>
      <c r="BB434" s="114"/>
      <c r="BC434" s="114"/>
      <c r="BD434" s="114"/>
      <c r="BE434" s="114"/>
      <c r="BF434" s="114"/>
      <c r="BG434" s="114"/>
      <c r="BH434" s="114"/>
      <c r="BI434" s="61">
        <f t="shared" si="85"/>
        <v>0</v>
      </c>
      <c r="BJ434" s="62">
        <f t="shared" si="86"/>
        <v>0</v>
      </c>
      <c r="BK434" s="54"/>
      <c r="BL434" s="54"/>
      <c r="BM434" s="54"/>
      <c r="BN434" s="54"/>
      <c r="BO434" s="54"/>
    </row>
    <row r="435" spans="1:67" ht="16" thickBot="1">
      <c r="A435" s="57">
        <v>4</v>
      </c>
      <c r="B435" s="112"/>
      <c r="C435" s="113"/>
      <c r="D435" s="114"/>
      <c r="E435" s="114"/>
      <c r="F435" s="114"/>
      <c r="G435" s="114"/>
      <c r="H435" s="114"/>
      <c r="I435" s="114"/>
      <c r="J435" s="114"/>
      <c r="K435" s="114"/>
      <c r="L435" s="114"/>
      <c r="M435" s="61">
        <f t="shared" si="79"/>
        <v>0</v>
      </c>
      <c r="N435" s="114"/>
      <c r="O435" s="114"/>
      <c r="P435" s="114"/>
      <c r="Q435" s="114"/>
      <c r="R435" s="114"/>
      <c r="S435" s="114"/>
      <c r="T435" s="114"/>
      <c r="U435" s="61">
        <f t="shared" si="80"/>
        <v>0</v>
      </c>
      <c r="V435" s="114"/>
      <c r="W435" s="114"/>
      <c r="X435" s="114"/>
      <c r="Y435" s="114"/>
      <c r="Z435" s="114"/>
      <c r="AA435" s="114"/>
      <c r="AB435" s="114"/>
      <c r="AC435" s="61">
        <f t="shared" si="81"/>
        <v>0</v>
      </c>
      <c r="AD435" s="114"/>
      <c r="AE435" s="114"/>
      <c r="AF435" s="114"/>
      <c r="AG435" s="114"/>
      <c r="AH435" s="114"/>
      <c r="AI435" s="114"/>
      <c r="AJ435" s="114"/>
      <c r="AK435" s="61">
        <f t="shared" si="82"/>
        <v>0</v>
      </c>
      <c r="AL435" s="114"/>
      <c r="AM435" s="114"/>
      <c r="AN435" s="114"/>
      <c r="AO435" s="114"/>
      <c r="AP435" s="114"/>
      <c r="AQ435" s="114"/>
      <c r="AR435" s="114"/>
      <c r="AS435" s="61">
        <f t="shared" si="83"/>
        <v>0</v>
      </c>
      <c r="AT435" s="114"/>
      <c r="AU435" s="114"/>
      <c r="AV435" s="114"/>
      <c r="AW435" s="114"/>
      <c r="AX435" s="114"/>
      <c r="AY435" s="114"/>
      <c r="AZ435" s="114"/>
      <c r="BA435" s="61">
        <f t="shared" si="84"/>
        <v>0</v>
      </c>
      <c r="BB435" s="114"/>
      <c r="BC435" s="114"/>
      <c r="BD435" s="114"/>
      <c r="BE435" s="114"/>
      <c r="BF435" s="114"/>
      <c r="BG435" s="114"/>
      <c r="BH435" s="114"/>
      <c r="BI435" s="61">
        <f t="shared" si="85"/>
        <v>0</v>
      </c>
      <c r="BJ435" s="62">
        <f t="shared" si="86"/>
        <v>0</v>
      </c>
      <c r="BK435" s="54"/>
      <c r="BL435" s="54"/>
      <c r="BM435" s="54"/>
      <c r="BN435" s="54"/>
      <c r="BO435" s="54"/>
    </row>
    <row r="436" spans="1:67" ht="16" thickBot="1">
      <c r="A436" s="57">
        <v>4</v>
      </c>
      <c r="B436" s="112"/>
      <c r="C436" s="113"/>
      <c r="D436" s="114"/>
      <c r="E436" s="114"/>
      <c r="F436" s="114"/>
      <c r="G436" s="114"/>
      <c r="H436" s="114"/>
      <c r="I436" s="114"/>
      <c r="J436" s="114"/>
      <c r="K436" s="114"/>
      <c r="L436" s="114"/>
      <c r="M436" s="61">
        <f t="shared" si="79"/>
        <v>0</v>
      </c>
      <c r="N436" s="114"/>
      <c r="O436" s="114"/>
      <c r="P436" s="114"/>
      <c r="Q436" s="114"/>
      <c r="R436" s="114"/>
      <c r="S436" s="114"/>
      <c r="T436" s="114"/>
      <c r="U436" s="61">
        <f t="shared" si="80"/>
        <v>0</v>
      </c>
      <c r="V436" s="114"/>
      <c r="W436" s="114"/>
      <c r="X436" s="114"/>
      <c r="Y436" s="114"/>
      <c r="Z436" s="114"/>
      <c r="AA436" s="114"/>
      <c r="AB436" s="114"/>
      <c r="AC436" s="61">
        <f t="shared" si="81"/>
        <v>0</v>
      </c>
      <c r="AD436" s="114"/>
      <c r="AE436" s="114"/>
      <c r="AF436" s="114"/>
      <c r="AG436" s="114"/>
      <c r="AH436" s="114"/>
      <c r="AI436" s="114"/>
      <c r="AJ436" s="114"/>
      <c r="AK436" s="61">
        <f t="shared" si="82"/>
        <v>0</v>
      </c>
      <c r="AL436" s="114"/>
      <c r="AM436" s="114"/>
      <c r="AN436" s="114"/>
      <c r="AO436" s="114"/>
      <c r="AP436" s="114"/>
      <c r="AQ436" s="114"/>
      <c r="AR436" s="114"/>
      <c r="AS436" s="61">
        <f t="shared" si="83"/>
        <v>0</v>
      </c>
      <c r="AT436" s="114"/>
      <c r="AU436" s="114"/>
      <c r="AV436" s="114"/>
      <c r="AW436" s="114"/>
      <c r="AX436" s="114"/>
      <c r="AY436" s="114"/>
      <c r="AZ436" s="114"/>
      <c r="BA436" s="61">
        <f t="shared" si="84"/>
        <v>0</v>
      </c>
      <c r="BB436" s="114"/>
      <c r="BC436" s="114"/>
      <c r="BD436" s="114"/>
      <c r="BE436" s="114"/>
      <c r="BF436" s="114"/>
      <c r="BG436" s="114"/>
      <c r="BH436" s="114"/>
      <c r="BI436" s="61">
        <f t="shared" si="85"/>
        <v>0</v>
      </c>
      <c r="BJ436" s="62">
        <f t="shared" si="86"/>
        <v>0</v>
      </c>
      <c r="BK436" s="54"/>
      <c r="BL436" s="54"/>
      <c r="BM436" s="54"/>
      <c r="BN436" s="54"/>
      <c r="BO436" s="54"/>
    </row>
    <row r="437" spans="1:67" ht="16" thickBot="1">
      <c r="A437" s="57">
        <v>4</v>
      </c>
      <c r="B437" s="115" t="s">
        <v>571</v>
      </c>
      <c r="C437" s="93" t="s">
        <v>572</v>
      </c>
      <c r="D437" s="94">
        <v>9</v>
      </c>
      <c r="E437" s="94" t="s">
        <v>121</v>
      </c>
      <c r="F437" s="94"/>
      <c r="G437" s="94"/>
      <c r="H437" s="94"/>
      <c r="I437" s="94"/>
      <c r="J437" s="94"/>
      <c r="K437" s="94"/>
      <c r="L437" s="94"/>
      <c r="M437" s="61">
        <f t="shared" si="79"/>
        <v>0</v>
      </c>
      <c r="N437" s="483"/>
      <c r="O437" s="483"/>
      <c r="P437" s="483"/>
      <c r="Q437" s="483"/>
      <c r="R437" s="483"/>
      <c r="S437" s="483"/>
      <c r="T437" s="483"/>
      <c r="U437" s="61">
        <f t="shared" si="80"/>
        <v>0</v>
      </c>
      <c r="V437" s="511"/>
      <c r="W437" s="511"/>
      <c r="X437" s="511"/>
      <c r="Y437" s="511"/>
      <c r="Z437" s="511"/>
      <c r="AA437" s="511"/>
      <c r="AB437" s="511"/>
      <c r="AC437" s="61">
        <f t="shared" si="81"/>
        <v>0</v>
      </c>
      <c r="AD437" s="511"/>
      <c r="AE437" s="511"/>
      <c r="AF437" s="511"/>
      <c r="AG437" s="511"/>
      <c r="AH437" s="511"/>
      <c r="AI437" s="511"/>
      <c r="AJ437" s="511"/>
      <c r="AK437" s="61">
        <f t="shared" si="82"/>
        <v>0</v>
      </c>
      <c r="AL437" s="114"/>
      <c r="AM437" s="114"/>
      <c r="AN437" s="114"/>
      <c r="AO437" s="114"/>
      <c r="AP437" s="114"/>
      <c r="AQ437" s="114"/>
      <c r="AR437" s="114"/>
      <c r="AS437" s="61">
        <f t="shared" si="83"/>
        <v>0</v>
      </c>
      <c r="AT437" s="114"/>
      <c r="AU437" s="114"/>
      <c r="AV437" s="114"/>
      <c r="AW437" s="114"/>
      <c r="AX437" s="114"/>
      <c r="AY437" s="114"/>
      <c r="AZ437" s="114"/>
      <c r="BA437" s="61">
        <f t="shared" si="84"/>
        <v>0</v>
      </c>
      <c r="BB437" s="114"/>
      <c r="BC437" s="114"/>
      <c r="BD437" s="114"/>
      <c r="BE437" s="114"/>
      <c r="BF437" s="114"/>
      <c r="BG437" s="114"/>
      <c r="BH437" s="114"/>
      <c r="BI437" s="61">
        <f t="shared" si="85"/>
        <v>0</v>
      </c>
      <c r="BJ437" s="62">
        <f t="shared" si="86"/>
        <v>0</v>
      </c>
      <c r="BK437" s="54"/>
      <c r="BL437" s="54"/>
      <c r="BM437" s="54"/>
      <c r="BN437" s="54"/>
      <c r="BO437" s="54"/>
    </row>
    <row r="438" spans="1:67" ht="16" thickBot="1">
      <c r="A438" s="57">
        <v>4</v>
      </c>
      <c r="B438" s="116" t="s">
        <v>573</v>
      </c>
      <c r="C438" s="96" t="s">
        <v>574</v>
      </c>
      <c r="D438" s="97">
        <v>66</v>
      </c>
      <c r="E438" s="94" t="s">
        <v>121</v>
      </c>
      <c r="F438" s="97">
        <v>1</v>
      </c>
      <c r="G438" s="97"/>
      <c r="H438" s="97"/>
      <c r="I438" s="97"/>
      <c r="J438" s="97"/>
      <c r="K438" s="97"/>
      <c r="L438" s="97"/>
      <c r="M438" s="61">
        <f t="shared" si="79"/>
        <v>2</v>
      </c>
      <c r="N438" s="484"/>
      <c r="O438" s="484"/>
      <c r="P438" s="484"/>
      <c r="Q438" s="484"/>
      <c r="R438" s="484"/>
      <c r="S438" s="484"/>
      <c r="T438" s="484"/>
      <c r="U438" s="61">
        <f t="shared" si="80"/>
        <v>0</v>
      </c>
      <c r="V438" s="512">
        <v>3</v>
      </c>
      <c r="W438" s="512"/>
      <c r="X438" s="512"/>
      <c r="Y438" s="512"/>
      <c r="Z438" s="512"/>
      <c r="AA438" s="512"/>
      <c r="AB438" s="512"/>
      <c r="AC438" s="61">
        <f t="shared" si="81"/>
        <v>6</v>
      </c>
      <c r="AD438" s="512">
        <v>4</v>
      </c>
      <c r="AE438" s="512"/>
      <c r="AF438" s="512"/>
      <c r="AG438" s="512"/>
      <c r="AH438" s="512"/>
      <c r="AI438" s="512"/>
      <c r="AJ438" s="512"/>
      <c r="AK438" s="61">
        <f t="shared" si="82"/>
        <v>8</v>
      </c>
      <c r="AL438" s="114"/>
      <c r="AM438" s="114"/>
      <c r="AN438" s="114"/>
      <c r="AO438" s="114"/>
      <c r="AP438" s="114"/>
      <c r="AQ438" s="114"/>
      <c r="AR438" s="114"/>
      <c r="AS438" s="61">
        <f t="shared" si="83"/>
        <v>0</v>
      </c>
      <c r="AT438" s="114"/>
      <c r="AU438" s="114"/>
      <c r="AV438" s="114"/>
      <c r="AW438" s="114"/>
      <c r="AX438" s="114"/>
      <c r="AY438" s="114"/>
      <c r="AZ438" s="114"/>
      <c r="BA438" s="61">
        <f t="shared" si="84"/>
        <v>0</v>
      </c>
      <c r="BB438" s="114"/>
      <c r="BC438" s="114"/>
      <c r="BD438" s="114"/>
      <c r="BE438" s="114"/>
      <c r="BF438" s="114"/>
      <c r="BG438" s="114"/>
      <c r="BH438" s="114"/>
      <c r="BI438" s="61">
        <f t="shared" si="85"/>
        <v>0</v>
      </c>
      <c r="BJ438" s="62">
        <f t="shared" si="86"/>
        <v>16</v>
      </c>
      <c r="BK438" s="54"/>
      <c r="BL438" s="54"/>
      <c r="BM438" s="54"/>
      <c r="BN438" s="54"/>
      <c r="BO438" s="54"/>
    </row>
    <row r="439" spans="1:67" ht="16" thickBot="1">
      <c r="A439" s="57">
        <v>4</v>
      </c>
      <c r="B439" s="116" t="s">
        <v>575</v>
      </c>
      <c r="C439" s="96" t="s">
        <v>393</v>
      </c>
      <c r="D439" s="97">
        <v>52</v>
      </c>
      <c r="E439" s="94" t="s">
        <v>121</v>
      </c>
      <c r="F439" s="97">
        <v>3</v>
      </c>
      <c r="G439" s="97"/>
      <c r="H439" s="97"/>
      <c r="I439" s="97"/>
      <c r="J439" s="97"/>
      <c r="K439" s="97"/>
      <c r="L439" s="97"/>
      <c r="M439" s="61">
        <f t="shared" si="79"/>
        <v>6</v>
      </c>
      <c r="N439" s="484"/>
      <c r="O439" s="484"/>
      <c r="P439" s="484"/>
      <c r="Q439" s="484"/>
      <c r="R439" s="484"/>
      <c r="S439" s="484"/>
      <c r="T439" s="484"/>
      <c r="U439" s="61">
        <f t="shared" si="80"/>
        <v>0</v>
      </c>
      <c r="V439" s="512">
        <v>3</v>
      </c>
      <c r="W439" s="512"/>
      <c r="X439" s="512"/>
      <c r="Y439" s="512"/>
      <c r="Z439" s="512"/>
      <c r="AA439" s="512"/>
      <c r="AB439" s="512"/>
      <c r="AC439" s="61">
        <f t="shared" si="81"/>
        <v>6</v>
      </c>
      <c r="AD439" s="512"/>
      <c r="AE439" s="512">
        <v>1</v>
      </c>
      <c r="AF439" s="512"/>
      <c r="AG439" s="512"/>
      <c r="AH439" s="512"/>
      <c r="AI439" s="512"/>
      <c r="AJ439" s="512"/>
      <c r="AK439" s="61">
        <f t="shared" si="82"/>
        <v>5</v>
      </c>
      <c r="AL439" s="114"/>
      <c r="AM439" s="114"/>
      <c r="AN439" s="114"/>
      <c r="AO439" s="114"/>
      <c r="AP439" s="114"/>
      <c r="AQ439" s="114"/>
      <c r="AR439" s="114"/>
      <c r="AS439" s="61">
        <f t="shared" si="83"/>
        <v>0</v>
      </c>
      <c r="AT439" s="114"/>
      <c r="AU439" s="114"/>
      <c r="AV439" s="114"/>
      <c r="AW439" s="114"/>
      <c r="AX439" s="114"/>
      <c r="AY439" s="114"/>
      <c r="AZ439" s="114"/>
      <c r="BA439" s="61">
        <f t="shared" si="84"/>
        <v>0</v>
      </c>
      <c r="BB439" s="114"/>
      <c r="BC439" s="114"/>
      <c r="BD439" s="114"/>
      <c r="BE439" s="114"/>
      <c r="BF439" s="114"/>
      <c r="BG439" s="114"/>
      <c r="BH439" s="114"/>
      <c r="BI439" s="61">
        <f t="shared" si="85"/>
        <v>0</v>
      </c>
      <c r="BJ439" s="62">
        <f t="shared" si="86"/>
        <v>17</v>
      </c>
      <c r="BK439" s="54"/>
      <c r="BL439" s="54"/>
      <c r="BM439" s="54"/>
      <c r="BN439" s="54"/>
      <c r="BO439" s="54"/>
    </row>
    <row r="440" spans="1:67" ht="16" thickBot="1">
      <c r="A440" s="57">
        <v>4</v>
      </c>
      <c r="B440" s="116" t="s">
        <v>576</v>
      </c>
      <c r="C440" s="96" t="s">
        <v>433</v>
      </c>
      <c r="D440" s="97">
        <v>32</v>
      </c>
      <c r="E440" s="94" t="s">
        <v>121</v>
      </c>
      <c r="F440" s="97">
        <v>3</v>
      </c>
      <c r="G440" s="97"/>
      <c r="H440" s="97"/>
      <c r="I440" s="97"/>
      <c r="J440" s="97"/>
      <c r="K440" s="97"/>
      <c r="L440" s="97"/>
      <c r="M440" s="61">
        <f t="shared" si="79"/>
        <v>6</v>
      </c>
      <c r="N440" s="484">
        <v>4</v>
      </c>
      <c r="O440" s="484"/>
      <c r="P440" s="484">
        <v>1</v>
      </c>
      <c r="Q440" s="484"/>
      <c r="R440" s="484"/>
      <c r="S440" s="484"/>
      <c r="T440" s="484"/>
      <c r="U440" s="61">
        <f t="shared" si="80"/>
        <v>11</v>
      </c>
      <c r="V440" s="512"/>
      <c r="W440" s="512"/>
      <c r="X440" s="512">
        <v>1</v>
      </c>
      <c r="Y440" s="512"/>
      <c r="Z440" s="512">
        <v>1</v>
      </c>
      <c r="AA440" s="512"/>
      <c r="AB440" s="512"/>
      <c r="AC440" s="61">
        <f t="shared" si="81"/>
        <v>8</v>
      </c>
      <c r="AD440" s="512">
        <v>6</v>
      </c>
      <c r="AE440" s="512"/>
      <c r="AF440" s="512"/>
      <c r="AG440" s="512"/>
      <c r="AH440" s="512"/>
      <c r="AI440" s="512"/>
      <c r="AJ440" s="512"/>
      <c r="AK440" s="61">
        <f t="shared" si="82"/>
        <v>12</v>
      </c>
      <c r="AL440" s="114"/>
      <c r="AM440" s="114"/>
      <c r="AN440" s="114"/>
      <c r="AO440" s="114"/>
      <c r="AP440" s="114"/>
      <c r="AQ440" s="114"/>
      <c r="AR440" s="114"/>
      <c r="AS440" s="61">
        <f t="shared" si="83"/>
        <v>0</v>
      </c>
      <c r="AT440" s="114"/>
      <c r="AU440" s="114"/>
      <c r="AV440" s="114"/>
      <c r="AW440" s="114"/>
      <c r="AX440" s="114"/>
      <c r="AY440" s="114"/>
      <c r="AZ440" s="114"/>
      <c r="BA440" s="61">
        <f t="shared" si="84"/>
        <v>0</v>
      </c>
      <c r="BB440" s="114"/>
      <c r="BC440" s="114"/>
      <c r="BD440" s="114"/>
      <c r="BE440" s="114"/>
      <c r="BF440" s="114"/>
      <c r="BG440" s="114"/>
      <c r="BH440" s="114"/>
      <c r="BI440" s="61">
        <f t="shared" si="85"/>
        <v>0</v>
      </c>
      <c r="BJ440" s="62">
        <f t="shared" si="86"/>
        <v>37</v>
      </c>
      <c r="BK440" s="54"/>
      <c r="BL440" s="54"/>
      <c r="BM440" s="54"/>
      <c r="BN440" s="54"/>
      <c r="BO440" s="54"/>
    </row>
    <row r="441" spans="1:67" ht="16" thickBot="1">
      <c r="A441" s="57">
        <v>4</v>
      </c>
      <c r="B441" s="116" t="s">
        <v>577</v>
      </c>
      <c r="C441" s="96" t="s">
        <v>219</v>
      </c>
      <c r="D441" s="97">
        <v>10</v>
      </c>
      <c r="E441" s="94" t="s">
        <v>121</v>
      </c>
      <c r="F441" s="97">
        <v>1</v>
      </c>
      <c r="G441" s="97"/>
      <c r="H441" s="97"/>
      <c r="I441" s="97"/>
      <c r="J441" s="97"/>
      <c r="K441" s="97"/>
      <c r="L441" s="97"/>
      <c r="M441" s="61">
        <f t="shared" si="79"/>
        <v>2</v>
      </c>
      <c r="N441" s="484">
        <v>1</v>
      </c>
      <c r="O441" s="484"/>
      <c r="P441" s="484"/>
      <c r="Q441" s="484"/>
      <c r="R441" s="484"/>
      <c r="S441" s="484"/>
      <c r="T441" s="484"/>
      <c r="U441" s="61">
        <f t="shared" si="80"/>
        <v>2</v>
      </c>
      <c r="V441" s="512"/>
      <c r="W441" s="512"/>
      <c r="X441" s="512"/>
      <c r="Y441" s="512"/>
      <c r="Z441" s="512"/>
      <c r="AA441" s="512"/>
      <c r="AB441" s="512"/>
      <c r="AC441" s="61">
        <f t="shared" si="81"/>
        <v>0</v>
      </c>
      <c r="AD441" s="512">
        <v>1</v>
      </c>
      <c r="AE441" s="512"/>
      <c r="AF441" s="512"/>
      <c r="AG441" s="512"/>
      <c r="AH441" s="512"/>
      <c r="AI441" s="512"/>
      <c r="AJ441" s="512"/>
      <c r="AK441" s="61">
        <f t="shared" si="82"/>
        <v>2</v>
      </c>
      <c r="AL441" s="114"/>
      <c r="AM441" s="114"/>
      <c r="AN441" s="114"/>
      <c r="AO441" s="114"/>
      <c r="AP441" s="114"/>
      <c r="AQ441" s="114"/>
      <c r="AR441" s="114"/>
      <c r="AS441" s="61">
        <f t="shared" si="83"/>
        <v>0</v>
      </c>
      <c r="AT441" s="114"/>
      <c r="AU441" s="114"/>
      <c r="AV441" s="114"/>
      <c r="AW441" s="114"/>
      <c r="AX441" s="114"/>
      <c r="AY441" s="114"/>
      <c r="AZ441" s="114"/>
      <c r="BA441" s="61">
        <f t="shared" si="84"/>
        <v>0</v>
      </c>
      <c r="BB441" s="114"/>
      <c r="BC441" s="114"/>
      <c r="BD441" s="114"/>
      <c r="BE441" s="114"/>
      <c r="BF441" s="114"/>
      <c r="BG441" s="114"/>
      <c r="BH441" s="114"/>
      <c r="BI441" s="61">
        <f t="shared" si="85"/>
        <v>0</v>
      </c>
      <c r="BJ441" s="62">
        <f t="shared" si="86"/>
        <v>6</v>
      </c>
      <c r="BK441" s="54"/>
      <c r="BL441" s="54"/>
      <c r="BM441" s="54"/>
      <c r="BN441" s="54"/>
      <c r="BO441" s="54"/>
    </row>
    <row r="442" spans="1:67" ht="16" thickBot="1">
      <c r="A442" s="57">
        <v>4</v>
      </c>
      <c r="B442" s="116" t="s">
        <v>578</v>
      </c>
      <c r="C442" s="96" t="s">
        <v>579</v>
      </c>
      <c r="D442" s="97">
        <v>16</v>
      </c>
      <c r="E442" s="94" t="s">
        <v>121</v>
      </c>
      <c r="F442" s="97"/>
      <c r="G442" s="97"/>
      <c r="H442" s="97"/>
      <c r="I442" s="97"/>
      <c r="J442" s="97"/>
      <c r="K442" s="97"/>
      <c r="L442" s="97"/>
      <c r="M442" s="61">
        <f t="shared" si="79"/>
        <v>0</v>
      </c>
      <c r="N442" s="484">
        <v>1</v>
      </c>
      <c r="O442" s="484"/>
      <c r="P442" s="484"/>
      <c r="Q442" s="484"/>
      <c r="R442" s="484"/>
      <c r="S442" s="484"/>
      <c r="T442" s="484"/>
      <c r="U442" s="61">
        <f t="shared" si="80"/>
        <v>2</v>
      </c>
      <c r="V442" s="512"/>
      <c r="W442" s="512"/>
      <c r="X442" s="512"/>
      <c r="Y442" s="512"/>
      <c r="Z442" s="512"/>
      <c r="AA442" s="512"/>
      <c r="AB442" s="512"/>
      <c r="AC442" s="61">
        <f t="shared" si="81"/>
        <v>0</v>
      </c>
      <c r="AD442" s="512"/>
      <c r="AE442" s="512"/>
      <c r="AF442" s="512"/>
      <c r="AG442" s="512"/>
      <c r="AH442" s="512"/>
      <c r="AI442" s="512"/>
      <c r="AJ442" s="512"/>
      <c r="AK442" s="61">
        <f t="shared" si="82"/>
        <v>0</v>
      </c>
      <c r="AL442" s="114"/>
      <c r="AM442" s="114"/>
      <c r="AN442" s="114"/>
      <c r="AO442" s="114"/>
      <c r="AP442" s="114"/>
      <c r="AQ442" s="114"/>
      <c r="AR442" s="114"/>
      <c r="AS442" s="61">
        <f t="shared" si="83"/>
        <v>0</v>
      </c>
      <c r="AT442" s="114"/>
      <c r="AU442" s="114"/>
      <c r="AV442" s="114"/>
      <c r="AW442" s="114"/>
      <c r="AX442" s="114"/>
      <c r="AY442" s="114"/>
      <c r="AZ442" s="114"/>
      <c r="BA442" s="61">
        <f t="shared" si="84"/>
        <v>0</v>
      </c>
      <c r="BB442" s="114"/>
      <c r="BC442" s="114"/>
      <c r="BD442" s="114"/>
      <c r="BE442" s="114"/>
      <c r="BF442" s="114"/>
      <c r="BG442" s="114"/>
      <c r="BH442" s="114"/>
      <c r="BI442" s="61">
        <f t="shared" si="85"/>
        <v>0</v>
      </c>
      <c r="BJ442" s="62">
        <f t="shared" si="86"/>
        <v>2</v>
      </c>
      <c r="BK442" s="54"/>
      <c r="BL442" s="54"/>
      <c r="BM442" s="54"/>
      <c r="BN442" s="54"/>
      <c r="BO442" s="54"/>
    </row>
    <row r="443" spans="1:67" ht="16" thickBot="1">
      <c r="A443" s="57">
        <v>4</v>
      </c>
      <c r="B443" s="116" t="s">
        <v>580</v>
      </c>
      <c r="C443" s="96" t="s">
        <v>270</v>
      </c>
      <c r="D443" s="97">
        <v>21</v>
      </c>
      <c r="E443" s="94" t="s">
        <v>121</v>
      </c>
      <c r="F443" s="97">
        <v>3</v>
      </c>
      <c r="G443" s="97"/>
      <c r="H443" s="97"/>
      <c r="I443" s="97"/>
      <c r="J443" s="97"/>
      <c r="K443" s="97"/>
      <c r="L443" s="97"/>
      <c r="M443" s="61">
        <f t="shared" si="79"/>
        <v>6</v>
      </c>
      <c r="N443" s="484">
        <v>4</v>
      </c>
      <c r="O443" s="484"/>
      <c r="P443" s="484"/>
      <c r="Q443" s="484"/>
      <c r="R443" s="484"/>
      <c r="S443" s="484"/>
      <c r="T443" s="484"/>
      <c r="U443" s="61">
        <f t="shared" si="80"/>
        <v>8</v>
      </c>
      <c r="V443" s="512">
        <v>1</v>
      </c>
      <c r="W443" s="512"/>
      <c r="X443" s="512"/>
      <c r="Y443" s="512"/>
      <c r="Z443" s="512"/>
      <c r="AA443" s="512"/>
      <c r="AB443" s="512"/>
      <c r="AC443" s="61">
        <f t="shared" si="81"/>
        <v>2</v>
      </c>
      <c r="AD443" s="512">
        <v>4</v>
      </c>
      <c r="AE443" s="512"/>
      <c r="AF443" s="512"/>
      <c r="AG443" s="512"/>
      <c r="AH443" s="512">
        <v>2</v>
      </c>
      <c r="AI443" s="512"/>
      <c r="AJ443" s="512"/>
      <c r="AK443" s="61">
        <f t="shared" si="82"/>
        <v>18</v>
      </c>
      <c r="AL443" s="114"/>
      <c r="AM443" s="114"/>
      <c r="AN443" s="114"/>
      <c r="AO443" s="114"/>
      <c r="AP443" s="114"/>
      <c r="AQ443" s="114"/>
      <c r="AR443" s="114"/>
      <c r="AS443" s="61">
        <f t="shared" si="83"/>
        <v>0</v>
      </c>
      <c r="AT443" s="114"/>
      <c r="AU443" s="114"/>
      <c r="AV443" s="114"/>
      <c r="AW443" s="114"/>
      <c r="AX443" s="114"/>
      <c r="AY443" s="114"/>
      <c r="AZ443" s="114"/>
      <c r="BA443" s="61">
        <f t="shared" si="84"/>
        <v>0</v>
      </c>
      <c r="BB443" s="114"/>
      <c r="BC443" s="114"/>
      <c r="BD443" s="114"/>
      <c r="BE443" s="114"/>
      <c r="BF443" s="114"/>
      <c r="BG443" s="114"/>
      <c r="BH443" s="114"/>
      <c r="BI443" s="61">
        <f t="shared" si="85"/>
        <v>0</v>
      </c>
      <c r="BJ443" s="62">
        <f t="shared" si="86"/>
        <v>34</v>
      </c>
      <c r="BK443" s="54"/>
      <c r="BL443" s="54"/>
      <c r="BM443" s="54"/>
      <c r="BN443" s="54"/>
      <c r="BO443" s="54"/>
    </row>
    <row r="444" spans="1:67" ht="16" thickBot="1">
      <c r="A444" s="57">
        <v>4</v>
      </c>
      <c r="B444" s="116" t="s">
        <v>581</v>
      </c>
      <c r="C444" s="96" t="s">
        <v>582</v>
      </c>
      <c r="D444" s="97">
        <v>54</v>
      </c>
      <c r="E444" s="94" t="s">
        <v>121</v>
      </c>
      <c r="F444" s="97">
        <v>3</v>
      </c>
      <c r="G444" s="97"/>
      <c r="H444" s="97"/>
      <c r="I444" s="97"/>
      <c r="J444" s="97">
        <v>1</v>
      </c>
      <c r="K444" s="97"/>
      <c r="L444" s="97"/>
      <c r="M444" s="61">
        <f t="shared" si="79"/>
        <v>11</v>
      </c>
      <c r="N444" s="484">
        <v>1</v>
      </c>
      <c r="O444" s="484"/>
      <c r="P444" s="484"/>
      <c r="Q444" s="484"/>
      <c r="R444" s="484"/>
      <c r="S444" s="484"/>
      <c r="T444" s="484"/>
      <c r="U444" s="61">
        <f t="shared" si="80"/>
        <v>2</v>
      </c>
      <c r="V444" s="512">
        <v>2</v>
      </c>
      <c r="W444" s="512"/>
      <c r="X444" s="512"/>
      <c r="Y444" s="512"/>
      <c r="Z444" s="512"/>
      <c r="AA444" s="512"/>
      <c r="AB444" s="512"/>
      <c r="AC444" s="61">
        <f t="shared" si="81"/>
        <v>4</v>
      </c>
      <c r="AD444" s="512">
        <v>1</v>
      </c>
      <c r="AE444" s="512"/>
      <c r="AF444" s="512"/>
      <c r="AG444" s="512"/>
      <c r="AH444" s="512"/>
      <c r="AI444" s="512"/>
      <c r="AJ444" s="512"/>
      <c r="AK444" s="61">
        <f t="shared" si="82"/>
        <v>2</v>
      </c>
      <c r="AL444" s="114"/>
      <c r="AM444" s="114"/>
      <c r="AN444" s="114"/>
      <c r="AO444" s="114"/>
      <c r="AP444" s="114"/>
      <c r="AQ444" s="114"/>
      <c r="AR444" s="114"/>
      <c r="AS444" s="61">
        <f t="shared" si="83"/>
        <v>0</v>
      </c>
      <c r="AT444" s="114"/>
      <c r="AU444" s="114"/>
      <c r="AV444" s="114"/>
      <c r="AW444" s="114"/>
      <c r="AX444" s="114"/>
      <c r="AY444" s="114"/>
      <c r="AZ444" s="114"/>
      <c r="BA444" s="61">
        <f t="shared" si="84"/>
        <v>0</v>
      </c>
      <c r="BB444" s="114"/>
      <c r="BC444" s="114"/>
      <c r="BD444" s="114"/>
      <c r="BE444" s="114"/>
      <c r="BF444" s="114"/>
      <c r="BG444" s="114"/>
      <c r="BH444" s="114"/>
      <c r="BI444" s="61">
        <f t="shared" si="85"/>
        <v>0</v>
      </c>
      <c r="BJ444" s="62">
        <f t="shared" si="86"/>
        <v>19</v>
      </c>
      <c r="BK444" s="54"/>
      <c r="BL444" s="54"/>
      <c r="BM444" s="54"/>
      <c r="BN444" s="54"/>
      <c r="BO444" s="54"/>
    </row>
    <row r="445" spans="1:67" ht="16" thickBot="1">
      <c r="A445" s="57">
        <v>4</v>
      </c>
      <c r="B445" s="116" t="s">
        <v>440</v>
      </c>
      <c r="C445" s="96" t="s">
        <v>235</v>
      </c>
      <c r="D445" s="97">
        <v>24</v>
      </c>
      <c r="E445" s="94" t="s">
        <v>121</v>
      </c>
      <c r="F445" s="97">
        <v>1</v>
      </c>
      <c r="G445" s="97"/>
      <c r="H445" s="97"/>
      <c r="I445" s="97"/>
      <c r="J445" s="97"/>
      <c r="K445" s="97"/>
      <c r="L445" s="97"/>
      <c r="M445" s="61">
        <f t="shared" si="79"/>
        <v>2</v>
      </c>
      <c r="N445" s="484">
        <v>5</v>
      </c>
      <c r="O445" s="484"/>
      <c r="P445" s="484"/>
      <c r="Q445" s="484"/>
      <c r="R445" s="484"/>
      <c r="S445" s="484"/>
      <c r="T445" s="484"/>
      <c r="U445" s="61">
        <f t="shared" si="80"/>
        <v>10</v>
      </c>
      <c r="V445" s="512">
        <v>7</v>
      </c>
      <c r="W445" s="512"/>
      <c r="X445" s="512"/>
      <c r="Y445" s="512"/>
      <c r="Z445" s="512"/>
      <c r="AA445" s="512"/>
      <c r="AB445" s="512"/>
      <c r="AC445" s="61">
        <f t="shared" si="81"/>
        <v>14</v>
      </c>
      <c r="AD445" s="512">
        <v>2</v>
      </c>
      <c r="AE445" s="512"/>
      <c r="AF445" s="512"/>
      <c r="AG445" s="512"/>
      <c r="AH445" s="512"/>
      <c r="AI445" s="512"/>
      <c r="AJ445" s="512"/>
      <c r="AK445" s="61">
        <f t="shared" si="82"/>
        <v>4</v>
      </c>
      <c r="AL445" s="114"/>
      <c r="AM445" s="114"/>
      <c r="AN445" s="114"/>
      <c r="AO445" s="114"/>
      <c r="AP445" s="114"/>
      <c r="AQ445" s="114"/>
      <c r="AR445" s="114"/>
      <c r="AS445" s="61">
        <f t="shared" si="83"/>
        <v>0</v>
      </c>
      <c r="AT445" s="114"/>
      <c r="AU445" s="114"/>
      <c r="AV445" s="114"/>
      <c r="AW445" s="114"/>
      <c r="AX445" s="114"/>
      <c r="AY445" s="114"/>
      <c r="AZ445" s="114"/>
      <c r="BA445" s="61">
        <f t="shared" si="84"/>
        <v>0</v>
      </c>
      <c r="BB445" s="114"/>
      <c r="BC445" s="114"/>
      <c r="BD445" s="114"/>
      <c r="BE445" s="114"/>
      <c r="BF445" s="114"/>
      <c r="BG445" s="114"/>
      <c r="BH445" s="114"/>
      <c r="BI445" s="61">
        <f t="shared" si="85"/>
        <v>0</v>
      </c>
      <c r="BJ445" s="62">
        <f t="shared" si="86"/>
        <v>30</v>
      </c>
      <c r="BK445" s="54"/>
      <c r="BL445" s="54"/>
      <c r="BM445" s="54"/>
      <c r="BN445" s="54"/>
      <c r="BO445" s="54"/>
    </row>
    <row r="446" spans="1:67" ht="16" thickBot="1">
      <c r="A446" s="57">
        <v>4</v>
      </c>
      <c r="B446" s="116" t="s">
        <v>583</v>
      </c>
      <c r="C446" s="96" t="s">
        <v>308</v>
      </c>
      <c r="D446" s="97">
        <v>1</v>
      </c>
      <c r="E446" s="94" t="s">
        <v>121</v>
      </c>
      <c r="F446" s="97">
        <v>1</v>
      </c>
      <c r="G446" s="97"/>
      <c r="H446" s="97"/>
      <c r="I446" s="97"/>
      <c r="J446" s="97"/>
      <c r="K446" s="97"/>
      <c r="L446" s="97"/>
      <c r="M446" s="61">
        <f t="shared" si="79"/>
        <v>2</v>
      </c>
      <c r="N446" s="484">
        <v>2</v>
      </c>
      <c r="O446" s="484"/>
      <c r="P446" s="484">
        <v>1</v>
      </c>
      <c r="Q446" s="484"/>
      <c r="R446" s="484"/>
      <c r="S446" s="484"/>
      <c r="T446" s="484"/>
      <c r="U446" s="61">
        <f t="shared" si="80"/>
        <v>7</v>
      </c>
      <c r="V446" s="512">
        <v>2</v>
      </c>
      <c r="W446" s="512"/>
      <c r="X446" s="512"/>
      <c r="Y446" s="512"/>
      <c r="Z446" s="512"/>
      <c r="AA446" s="512"/>
      <c r="AB446" s="512"/>
      <c r="AC446" s="61">
        <f t="shared" si="81"/>
        <v>4</v>
      </c>
      <c r="AD446" s="512">
        <v>3</v>
      </c>
      <c r="AE446" s="512"/>
      <c r="AF446" s="512"/>
      <c r="AG446" s="512"/>
      <c r="AH446" s="512"/>
      <c r="AI446" s="512"/>
      <c r="AJ446" s="512"/>
      <c r="AK446" s="61">
        <f t="shared" si="82"/>
        <v>6</v>
      </c>
      <c r="AL446" s="114"/>
      <c r="AM446" s="114"/>
      <c r="AN446" s="114"/>
      <c r="AO446" s="114"/>
      <c r="AP446" s="114"/>
      <c r="AQ446" s="114"/>
      <c r="AR446" s="114"/>
      <c r="AS446" s="61">
        <f t="shared" si="83"/>
        <v>0</v>
      </c>
      <c r="AT446" s="114"/>
      <c r="AU446" s="114"/>
      <c r="AV446" s="114"/>
      <c r="AW446" s="114"/>
      <c r="AX446" s="114"/>
      <c r="AY446" s="114"/>
      <c r="AZ446" s="114"/>
      <c r="BA446" s="61">
        <f t="shared" si="84"/>
        <v>0</v>
      </c>
      <c r="BB446" s="114"/>
      <c r="BC446" s="114"/>
      <c r="BD446" s="114"/>
      <c r="BE446" s="114"/>
      <c r="BF446" s="114"/>
      <c r="BG446" s="114"/>
      <c r="BH446" s="114"/>
      <c r="BI446" s="61">
        <f t="shared" si="85"/>
        <v>0</v>
      </c>
      <c r="BJ446" s="62">
        <f t="shared" si="86"/>
        <v>19</v>
      </c>
      <c r="BK446" s="54"/>
      <c r="BL446" s="54"/>
      <c r="BM446" s="54"/>
      <c r="BN446" s="54"/>
      <c r="BO446" s="54"/>
    </row>
    <row r="447" spans="1:67" ht="16" thickBot="1">
      <c r="A447" s="57">
        <v>4</v>
      </c>
      <c r="B447" s="116" t="s">
        <v>584</v>
      </c>
      <c r="C447" s="96" t="s">
        <v>585</v>
      </c>
      <c r="D447" s="97">
        <v>80</v>
      </c>
      <c r="E447" s="94" t="s">
        <v>121</v>
      </c>
      <c r="F447" s="97">
        <v>1</v>
      </c>
      <c r="G447" s="97"/>
      <c r="H447" s="97"/>
      <c r="I447" s="97"/>
      <c r="J447" s="97"/>
      <c r="K447" s="97"/>
      <c r="L447" s="97"/>
      <c r="M447" s="61">
        <f t="shared" si="79"/>
        <v>2</v>
      </c>
      <c r="N447" s="484"/>
      <c r="O447" s="484"/>
      <c r="P447" s="484"/>
      <c r="Q447" s="484"/>
      <c r="R447" s="484"/>
      <c r="S447" s="484"/>
      <c r="T447" s="484"/>
      <c r="U447" s="61">
        <f t="shared" si="80"/>
        <v>0</v>
      </c>
      <c r="V447" s="512"/>
      <c r="W447" s="512"/>
      <c r="X447" s="512"/>
      <c r="Y447" s="512"/>
      <c r="Z447" s="512"/>
      <c r="AA447" s="512"/>
      <c r="AB447" s="512"/>
      <c r="AC447" s="61">
        <f t="shared" si="81"/>
        <v>0</v>
      </c>
      <c r="AD447" s="512"/>
      <c r="AE447" s="512"/>
      <c r="AF447" s="512"/>
      <c r="AG447" s="512"/>
      <c r="AH447" s="512"/>
      <c r="AI447" s="512"/>
      <c r="AJ447" s="512"/>
      <c r="AK447" s="61">
        <f t="shared" si="82"/>
        <v>0</v>
      </c>
      <c r="AL447" s="114"/>
      <c r="AM447" s="114"/>
      <c r="AN447" s="114"/>
      <c r="AO447" s="114"/>
      <c r="AP447" s="114"/>
      <c r="AQ447" s="114"/>
      <c r="AR447" s="114"/>
      <c r="AS447" s="61">
        <f t="shared" si="83"/>
        <v>0</v>
      </c>
      <c r="AT447" s="114"/>
      <c r="AU447" s="114"/>
      <c r="AV447" s="114"/>
      <c r="AW447" s="114"/>
      <c r="AX447" s="114"/>
      <c r="AY447" s="114"/>
      <c r="AZ447" s="114"/>
      <c r="BA447" s="61">
        <f t="shared" si="84"/>
        <v>0</v>
      </c>
      <c r="BB447" s="114"/>
      <c r="BC447" s="114"/>
      <c r="BD447" s="114"/>
      <c r="BE447" s="114"/>
      <c r="BF447" s="114"/>
      <c r="BG447" s="114"/>
      <c r="BH447" s="114"/>
      <c r="BI447" s="61">
        <f t="shared" si="85"/>
        <v>0</v>
      </c>
      <c r="BJ447" s="62">
        <f t="shared" si="86"/>
        <v>2</v>
      </c>
      <c r="BK447" s="54"/>
      <c r="BL447" s="54"/>
      <c r="BM447" s="54"/>
      <c r="BN447" s="54"/>
      <c r="BO447" s="54"/>
    </row>
    <row r="448" spans="1:67" ht="16" thickBot="1">
      <c r="A448" s="57">
        <v>4</v>
      </c>
      <c r="B448" s="116" t="s">
        <v>586</v>
      </c>
      <c r="C448" s="96" t="s">
        <v>381</v>
      </c>
      <c r="D448" s="97">
        <v>8</v>
      </c>
      <c r="E448" s="94" t="s">
        <v>121</v>
      </c>
      <c r="F448" s="97">
        <v>2</v>
      </c>
      <c r="G448" s="97"/>
      <c r="H448" s="97"/>
      <c r="I448" s="97"/>
      <c r="J448" s="97"/>
      <c r="K448" s="97"/>
      <c r="L448" s="97"/>
      <c r="M448" s="61">
        <f t="shared" si="79"/>
        <v>4</v>
      </c>
      <c r="N448" s="484">
        <v>1</v>
      </c>
      <c r="O448" s="484"/>
      <c r="P448" s="484"/>
      <c r="Q448" s="484"/>
      <c r="R448" s="484"/>
      <c r="S448" s="484"/>
      <c r="T448" s="484"/>
      <c r="U448" s="61">
        <f t="shared" si="80"/>
        <v>2</v>
      </c>
      <c r="V448" s="512">
        <v>1</v>
      </c>
      <c r="W448" s="512"/>
      <c r="X448" s="512"/>
      <c r="Y448" s="512"/>
      <c r="Z448" s="512"/>
      <c r="AA448" s="512"/>
      <c r="AB448" s="512"/>
      <c r="AC448" s="61">
        <f t="shared" si="81"/>
        <v>2</v>
      </c>
      <c r="AD448" s="512">
        <v>1</v>
      </c>
      <c r="AE448" s="512"/>
      <c r="AF448" s="512"/>
      <c r="AG448" s="512"/>
      <c r="AH448" s="512"/>
      <c r="AI448" s="512"/>
      <c r="AJ448" s="512"/>
      <c r="AK448" s="61">
        <f t="shared" si="82"/>
        <v>2</v>
      </c>
      <c r="AL448" s="114"/>
      <c r="AM448" s="114"/>
      <c r="AN448" s="114"/>
      <c r="AO448" s="114"/>
      <c r="AP448" s="114"/>
      <c r="AQ448" s="114"/>
      <c r="AR448" s="114"/>
      <c r="AS448" s="61">
        <f t="shared" si="83"/>
        <v>0</v>
      </c>
      <c r="AT448" s="114"/>
      <c r="AU448" s="114"/>
      <c r="AV448" s="114"/>
      <c r="AW448" s="114"/>
      <c r="AX448" s="114"/>
      <c r="AY448" s="114"/>
      <c r="AZ448" s="114"/>
      <c r="BA448" s="61">
        <f t="shared" si="84"/>
        <v>0</v>
      </c>
      <c r="BB448" s="114"/>
      <c r="BC448" s="114"/>
      <c r="BD448" s="114"/>
      <c r="BE448" s="114"/>
      <c r="BF448" s="114"/>
      <c r="BG448" s="114"/>
      <c r="BH448" s="114"/>
      <c r="BI448" s="61">
        <f t="shared" si="85"/>
        <v>0</v>
      </c>
      <c r="BJ448" s="62">
        <f t="shared" si="86"/>
        <v>10</v>
      </c>
      <c r="BK448" s="54"/>
      <c r="BL448" s="54"/>
      <c r="BM448" s="54"/>
      <c r="BN448" s="54"/>
      <c r="BO448" s="54"/>
    </row>
    <row r="449" spans="1:67" ht="16" thickBot="1">
      <c r="A449" s="57">
        <v>4</v>
      </c>
      <c r="B449" s="116" t="s">
        <v>587</v>
      </c>
      <c r="C449" s="96" t="s">
        <v>588</v>
      </c>
      <c r="D449" s="97">
        <v>23</v>
      </c>
      <c r="E449" s="94" t="s">
        <v>121</v>
      </c>
      <c r="F449" s="97">
        <v>3</v>
      </c>
      <c r="G449" s="97"/>
      <c r="H449" s="97">
        <v>1</v>
      </c>
      <c r="I449" s="97"/>
      <c r="J449" s="97"/>
      <c r="K449" s="97"/>
      <c r="L449" s="97"/>
      <c r="M449" s="61">
        <f t="shared" si="79"/>
        <v>9</v>
      </c>
      <c r="N449" s="484">
        <v>4</v>
      </c>
      <c r="O449" s="484"/>
      <c r="P449" s="484">
        <v>1</v>
      </c>
      <c r="Q449" s="484"/>
      <c r="R449" s="484"/>
      <c r="S449" s="484"/>
      <c r="T449" s="484"/>
      <c r="U449" s="61">
        <f t="shared" si="80"/>
        <v>11</v>
      </c>
      <c r="V449" s="512">
        <v>2</v>
      </c>
      <c r="W449" s="512"/>
      <c r="X449" s="512"/>
      <c r="Y449" s="512"/>
      <c r="Z449" s="512"/>
      <c r="AA449" s="512"/>
      <c r="AB449" s="512"/>
      <c r="AC449" s="61">
        <f t="shared" si="81"/>
        <v>4</v>
      </c>
      <c r="AD449" s="512">
        <v>3</v>
      </c>
      <c r="AE449" s="512"/>
      <c r="AF449" s="512"/>
      <c r="AG449" s="512"/>
      <c r="AH449" s="512"/>
      <c r="AI449" s="512"/>
      <c r="AJ449" s="512"/>
      <c r="AK449" s="61">
        <f t="shared" si="82"/>
        <v>6</v>
      </c>
      <c r="AL449" s="114"/>
      <c r="AM449" s="114"/>
      <c r="AN449" s="114"/>
      <c r="AO449" s="114"/>
      <c r="AP449" s="114"/>
      <c r="AQ449" s="114"/>
      <c r="AR449" s="114"/>
      <c r="AS449" s="61">
        <f t="shared" si="83"/>
        <v>0</v>
      </c>
      <c r="AT449" s="114"/>
      <c r="AU449" s="114"/>
      <c r="AV449" s="114"/>
      <c r="AW449" s="114"/>
      <c r="AX449" s="114"/>
      <c r="AY449" s="114"/>
      <c r="AZ449" s="114"/>
      <c r="BA449" s="61">
        <f t="shared" si="84"/>
        <v>0</v>
      </c>
      <c r="BB449" s="114"/>
      <c r="BC449" s="114"/>
      <c r="BD449" s="114"/>
      <c r="BE449" s="114"/>
      <c r="BF449" s="114"/>
      <c r="BG449" s="114"/>
      <c r="BH449" s="114"/>
      <c r="BI449" s="61">
        <f t="shared" si="85"/>
        <v>0</v>
      </c>
      <c r="BJ449" s="62">
        <f t="shared" si="86"/>
        <v>30</v>
      </c>
      <c r="BK449" s="54"/>
      <c r="BL449" s="54"/>
      <c r="BM449" s="54"/>
      <c r="BN449" s="54"/>
      <c r="BO449" s="54"/>
    </row>
    <row r="450" spans="1:67" ht="16" thickBot="1">
      <c r="A450" s="57">
        <v>4</v>
      </c>
      <c r="B450" s="116" t="s">
        <v>444</v>
      </c>
      <c r="C450" s="96" t="s">
        <v>589</v>
      </c>
      <c r="D450" s="97">
        <v>61</v>
      </c>
      <c r="E450" s="94" t="s">
        <v>121</v>
      </c>
      <c r="F450" s="97">
        <v>1</v>
      </c>
      <c r="G450" s="97"/>
      <c r="H450" s="97"/>
      <c r="I450" s="97"/>
      <c r="J450" s="97"/>
      <c r="K450" s="97"/>
      <c r="L450" s="97"/>
      <c r="M450" s="61">
        <f t="shared" si="79"/>
        <v>2</v>
      </c>
      <c r="N450" s="484">
        <v>2</v>
      </c>
      <c r="O450" s="484">
        <v>1</v>
      </c>
      <c r="P450" s="484"/>
      <c r="Q450" s="484"/>
      <c r="R450" s="484"/>
      <c r="S450" s="484"/>
      <c r="T450" s="484"/>
      <c r="U450" s="61">
        <f t="shared" si="80"/>
        <v>9</v>
      </c>
      <c r="V450" s="512">
        <v>2</v>
      </c>
      <c r="W450" s="512">
        <v>1</v>
      </c>
      <c r="X450" s="512"/>
      <c r="Y450" s="512"/>
      <c r="Z450" s="512"/>
      <c r="AA450" s="512"/>
      <c r="AB450" s="512"/>
      <c r="AC450" s="61">
        <f t="shared" si="81"/>
        <v>9</v>
      </c>
      <c r="AD450" s="512"/>
      <c r="AE450" s="512"/>
      <c r="AF450" s="512"/>
      <c r="AG450" s="512"/>
      <c r="AH450" s="512"/>
      <c r="AI450" s="512"/>
      <c r="AJ450" s="512"/>
      <c r="AK450" s="61">
        <f t="shared" si="82"/>
        <v>0</v>
      </c>
      <c r="AL450" s="114"/>
      <c r="AM450" s="114"/>
      <c r="AN450" s="114"/>
      <c r="AO450" s="114"/>
      <c r="AP450" s="114"/>
      <c r="AQ450" s="114"/>
      <c r="AR450" s="114"/>
      <c r="AS450" s="61">
        <f t="shared" si="83"/>
        <v>0</v>
      </c>
      <c r="AT450" s="114"/>
      <c r="AU450" s="114"/>
      <c r="AV450" s="114"/>
      <c r="AW450" s="114"/>
      <c r="AX450" s="114"/>
      <c r="AY450" s="114"/>
      <c r="AZ450" s="114"/>
      <c r="BA450" s="61">
        <f t="shared" si="84"/>
        <v>0</v>
      </c>
      <c r="BB450" s="114"/>
      <c r="BC450" s="114"/>
      <c r="BD450" s="114"/>
      <c r="BE450" s="114"/>
      <c r="BF450" s="114"/>
      <c r="BG450" s="114"/>
      <c r="BH450" s="114"/>
      <c r="BI450" s="61">
        <f t="shared" si="85"/>
        <v>0</v>
      </c>
      <c r="BJ450" s="62">
        <f t="shared" si="86"/>
        <v>20</v>
      </c>
      <c r="BK450" s="54"/>
      <c r="BL450" s="54"/>
      <c r="BM450" s="54"/>
      <c r="BN450" s="54"/>
      <c r="BO450" s="54"/>
    </row>
    <row r="451" spans="1:67" ht="16" thickBot="1">
      <c r="A451" s="57">
        <v>4</v>
      </c>
      <c r="B451" s="116" t="s">
        <v>590</v>
      </c>
      <c r="C451" s="96" t="s">
        <v>591</v>
      </c>
      <c r="D451" s="97">
        <v>17</v>
      </c>
      <c r="E451" s="94" t="s">
        <v>121</v>
      </c>
      <c r="F451" s="97">
        <v>2</v>
      </c>
      <c r="G451" s="97"/>
      <c r="H451" s="97"/>
      <c r="I451" s="97"/>
      <c r="J451" s="97"/>
      <c r="K451" s="97"/>
      <c r="L451" s="97"/>
      <c r="M451" s="61">
        <f t="shared" si="79"/>
        <v>4</v>
      </c>
      <c r="N451" s="484">
        <v>2</v>
      </c>
      <c r="O451" s="484"/>
      <c r="P451" s="484"/>
      <c r="Q451" s="484"/>
      <c r="R451" s="484"/>
      <c r="S451" s="484"/>
      <c r="T451" s="484"/>
      <c r="U451" s="61">
        <f t="shared" si="80"/>
        <v>4</v>
      </c>
      <c r="V451" s="512">
        <v>3</v>
      </c>
      <c r="W451" s="512"/>
      <c r="X451" s="512"/>
      <c r="Y451" s="512"/>
      <c r="Z451" s="512"/>
      <c r="AA451" s="512"/>
      <c r="AB451" s="512"/>
      <c r="AC451" s="61">
        <f t="shared" si="81"/>
        <v>6</v>
      </c>
      <c r="AD451" s="512">
        <v>1</v>
      </c>
      <c r="AE451" s="512">
        <v>1</v>
      </c>
      <c r="AF451" s="512"/>
      <c r="AG451" s="512"/>
      <c r="AH451" s="512"/>
      <c r="AI451" s="512"/>
      <c r="AJ451" s="512"/>
      <c r="AK451" s="61">
        <f t="shared" si="82"/>
        <v>7</v>
      </c>
      <c r="AL451" s="114"/>
      <c r="AM451" s="114"/>
      <c r="AN451" s="114"/>
      <c r="AO451" s="114"/>
      <c r="AP451" s="114"/>
      <c r="AQ451" s="114"/>
      <c r="AR451" s="114"/>
      <c r="AS451" s="61">
        <f t="shared" si="83"/>
        <v>0</v>
      </c>
      <c r="AT451" s="114"/>
      <c r="AU451" s="114"/>
      <c r="AV451" s="114"/>
      <c r="AW451" s="114"/>
      <c r="AX451" s="114"/>
      <c r="AY451" s="114"/>
      <c r="AZ451" s="114"/>
      <c r="BA451" s="61">
        <f t="shared" si="84"/>
        <v>0</v>
      </c>
      <c r="BB451" s="114"/>
      <c r="BC451" s="114"/>
      <c r="BD451" s="114"/>
      <c r="BE451" s="114"/>
      <c r="BF451" s="114"/>
      <c r="BG451" s="114"/>
      <c r="BH451" s="114"/>
      <c r="BI451" s="61">
        <f t="shared" si="85"/>
        <v>0</v>
      </c>
      <c r="BJ451" s="62">
        <f t="shared" si="86"/>
        <v>21</v>
      </c>
      <c r="BK451" s="54"/>
      <c r="BL451" s="54"/>
      <c r="BM451" s="54"/>
      <c r="BN451" s="54"/>
      <c r="BO451" s="54"/>
    </row>
    <row r="452" spans="1:67" ht="16" thickBot="1">
      <c r="A452" s="57">
        <v>4</v>
      </c>
      <c r="B452" s="116" t="s">
        <v>592</v>
      </c>
      <c r="C452" s="96" t="s">
        <v>593</v>
      </c>
      <c r="D452" s="97">
        <v>58</v>
      </c>
      <c r="E452" s="94" t="s">
        <v>121</v>
      </c>
      <c r="F452" s="97"/>
      <c r="G452" s="97"/>
      <c r="H452" s="97"/>
      <c r="I452" s="97"/>
      <c r="J452" s="97"/>
      <c r="K452" s="97"/>
      <c r="L452" s="97"/>
      <c r="M452" s="61">
        <f t="shared" si="79"/>
        <v>0</v>
      </c>
      <c r="N452" s="484"/>
      <c r="O452" s="484"/>
      <c r="P452" s="484"/>
      <c r="Q452" s="484"/>
      <c r="R452" s="484"/>
      <c r="S452" s="484"/>
      <c r="T452" s="484"/>
      <c r="U452" s="61">
        <f t="shared" si="80"/>
        <v>0</v>
      </c>
      <c r="V452" s="512"/>
      <c r="W452" s="512"/>
      <c r="X452" s="512"/>
      <c r="Y452" s="512"/>
      <c r="Z452" s="512"/>
      <c r="AA452" s="512"/>
      <c r="AB452" s="512"/>
      <c r="AC452" s="61">
        <f t="shared" si="81"/>
        <v>0</v>
      </c>
      <c r="AD452" s="512"/>
      <c r="AE452" s="512"/>
      <c r="AF452" s="512"/>
      <c r="AG452" s="512"/>
      <c r="AH452" s="512"/>
      <c r="AI452" s="512"/>
      <c r="AJ452" s="512"/>
      <c r="AK452" s="61">
        <f t="shared" si="82"/>
        <v>0</v>
      </c>
      <c r="AL452" s="114"/>
      <c r="AM452" s="114"/>
      <c r="AN452" s="114"/>
      <c r="AO452" s="114"/>
      <c r="AP452" s="114"/>
      <c r="AQ452" s="114"/>
      <c r="AR452" s="114"/>
      <c r="AS452" s="61">
        <f t="shared" si="83"/>
        <v>0</v>
      </c>
      <c r="AT452" s="114"/>
      <c r="AU452" s="114"/>
      <c r="AV452" s="114"/>
      <c r="AW452" s="114"/>
      <c r="AX452" s="114"/>
      <c r="AY452" s="114"/>
      <c r="AZ452" s="114"/>
      <c r="BA452" s="61">
        <f t="shared" si="84"/>
        <v>0</v>
      </c>
      <c r="BB452" s="114"/>
      <c r="BC452" s="114"/>
      <c r="BD452" s="114"/>
      <c r="BE452" s="114"/>
      <c r="BF452" s="114"/>
      <c r="BG452" s="114"/>
      <c r="BH452" s="114"/>
      <c r="BI452" s="61">
        <f t="shared" si="85"/>
        <v>0</v>
      </c>
      <c r="BJ452" s="62">
        <f t="shared" si="86"/>
        <v>0</v>
      </c>
      <c r="BK452" s="54"/>
      <c r="BL452" s="54"/>
      <c r="BM452" s="54"/>
      <c r="BN452" s="54"/>
      <c r="BO452" s="54"/>
    </row>
    <row r="453" spans="1:67" ht="16" thickBot="1">
      <c r="A453" s="57">
        <v>4</v>
      </c>
      <c r="B453" s="116" t="s">
        <v>594</v>
      </c>
      <c r="C453" s="96" t="s">
        <v>460</v>
      </c>
      <c r="D453" s="97">
        <v>50</v>
      </c>
      <c r="E453" s="94" t="s">
        <v>121</v>
      </c>
      <c r="F453" s="97">
        <v>2</v>
      </c>
      <c r="G453" s="97"/>
      <c r="H453" s="97"/>
      <c r="I453" s="97"/>
      <c r="J453" s="97"/>
      <c r="K453" s="97"/>
      <c r="L453" s="97"/>
      <c r="M453" s="61">
        <f t="shared" si="79"/>
        <v>4</v>
      </c>
      <c r="N453" s="484">
        <v>2</v>
      </c>
      <c r="O453" s="484"/>
      <c r="P453" s="484"/>
      <c r="Q453" s="484"/>
      <c r="R453" s="484"/>
      <c r="S453" s="484"/>
      <c r="T453" s="484"/>
      <c r="U453" s="61">
        <f t="shared" si="80"/>
        <v>4</v>
      </c>
      <c r="V453" s="512">
        <v>3</v>
      </c>
      <c r="W453" s="512"/>
      <c r="X453" s="512"/>
      <c r="Y453" s="512"/>
      <c r="Z453" s="512">
        <v>1</v>
      </c>
      <c r="AA453" s="512"/>
      <c r="AB453" s="512">
        <v>1</v>
      </c>
      <c r="AC453" s="61">
        <f t="shared" si="81"/>
        <v>16</v>
      </c>
      <c r="AD453" s="512">
        <v>1</v>
      </c>
      <c r="AE453" s="512">
        <v>1</v>
      </c>
      <c r="AF453" s="512"/>
      <c r="AG453" s="512"/>
      <c r="AH453" s="512"/>
      <c r="AI453" s="512"/>
      <c r="AJ453" s="512"/>
      <c r="AK453" s="61">
        <f t="shared" si="82"/>
        <v>7</v>
      </c>
      <c r="AL453" s="114"/>
      <c r="AM453" s="114"/>
      <c r="AN453" s="114"/>
      <c r="AO453" s="114"/>
      <c r="AP453" s="114"/>
      <c r="AQ453" s="114"/>
      <c r="AR453" s="114"/>
      <c r="AS453" s="61">
        <f t="shared" si="83"/>
        <v>0</v>
      </c>
      <c r="AT453" s="114"/>
      <c r="AU453" s="114"/>
      <c r="AV453" s="114"/>
      <c r="AW453" s="114"/>
      <c r="AX453" s="114"/>
      <c r="AY453" s="114"/>
      <c r="AZ453" s="114"/>
      <c r="BA453" s="61">
        <f t="shared" si="84"/>
        <v>0</v>
      </c>
      <c r="BB453" s="114"/>
      <c r="BC453" s="114"/>
      <c r="BD453" s="114"/>
      <c r="BE453" s="114"/>
      <c r="BF453" s="114"/>
      <c r="BG453" s="114"/>
      <c r="BH453" s="114"/>
      <c r="BI453" s="61">
        <f t="shared" si="85"/>
        <v>0</v>
      </c>
      <c r="BJ453" s="62">
        <f t="shared" si="86"/>
        <v>31</v>
      </c>
      <c r="BK453" s="54"/>
      <c r="BL453" s="54"/>
      <c r="BM453" s="54"/>
      <c r="BN453" s="54"/>
      <c r="BO453" s="54"/>
    </row>
    <row r="454" spans="1:67" ht="16" thickBot="1">
      <c r="A454" s="57">
        <v>4</v>
      </c>
      <c r="B454" s="133" t="s">
        <v>595</v>
      </c>
      <c r="C454" s="96" t="s">
        <v>596</v>
      </c>
      <c r="D454" s="97">
        <v>12</v>
      </c>
      <c r="E454" s="94" t="s">
        <v>121</v>
      </c>
      <c r="F454" s="97">
        <v>9</v>
      </c>
      <c r="G454" s="97"/>
      <c r="H454" s="97">
        <v>1</v>
      </c>
      <c r="I454" s="97"/>
      <c r="J454" s="97"/>
      <c r="K454" s="97"/>
      <c r="L454" s="97"/>
      <c r="M454" s="61">
        <f t="shared" si="79"/>
        <v>21</v>
      </c>
      <c r="N454" s="484">
        <v>3</v>
      </c>
      <c r="O454" s="484"/>
      <c r="P454" s="484"/>
      <c r="Q454" s="484"/>
      <c r="R454" s="484"/>
      <c r="S454" s="484"/>
      <c r="T454" s="484"/>
      <c r="U454" s="61">
        <f t="shared" si="80"/>
        <v>6</v>
      </c>
      <c r="V454" s="512"/>
      <c r="W454" s="512"/>
      <c r="X454" s="512"/>
      <c r="Y454" s="512"/>
      <c r="Z454" s="512"/>
      <c r="AA454" s="512"/>
      <c r="AB454" s="512"/>
      <c r="AC454" s="61">
        <f t="shared" si="81"/>
        <v>0</v>
      </c>
      <c r="AD454" s="512">
        <v>5</v>
      </c>
      <c r="AE454" s="512"/>
      <c r="AF454" s="512"/>
      <c r="AG454" s="512"/>
      <c r="AH454" s="512"/>
      <c r="AI454" s="512"/>
      <c r="AJ454" s="512"/>
      <c r="AK454" s="61">
        <f t="shared" si="82"/>
        <v>10</v>
      </c>
      <c r="AL454" s="114"/>
      <c r="AM454" s="114"/>
      <c r="AN454" s="114"/>
      <c r="AO454" s="114"/>
      <c r="AP454" s="114"/>
      <c r="AQ454" s="114"/>
      <c r="AR454" s="114"/>
      <c r="AS454" s="61">
        <f t="shared" si="83"/>
        <v>0</v>
      </c>
      <c r="AT454" s="114"/>
      <c r="AU454" s="114"/>
      <c r="AV454" s="114"/>
      <c r="AW454" s="114"/>
      <c r="AX454" s="114"/>
      <c r="AY454" s="114"/>
      <c r="AZ454" s="114"/>
      <c r="BA454" s="61">
        <f t="shared" si="84"/>
        <v>0</v>
      </c>
      <c r="BB454" s="114"/>
      <c r="BC454" s="114"/>
      <c r="BD454" s="114"/>
      <c r="BE454" s="114"/>
      <c r="BF454" s="114"/>
      <c r="BG454" s="114"/>
      <c r="BH454" s="114"/>
      <c r="BI454" s="61">
        <f t="shared" si="85"/>
        <v>0</v>
      </c>
      <c r="BJ454" s="62">
        <f t="shared" si="86"/>
        <v>37</v>
      </c>
      <c r="BK454" s="54"/>
      <c r="BL454" s="54"/>
      <c r="BM454" s="54"/>
      <c r="BN454" s="54"/>
      <c r="BO454" s="54"/>
    </row>
    <row r="455" spans="1:67" ht="16" thickBot="1">
      <c r="A455" s="57">
        <v>4</v>
      </c>
      <c r="B455" s="133" t="s">
        <v>597</v>
      </c>
      <c r="C455" s="96" t="s">
        <v>189</v>
      </c>
      <c r="D455" s="97">
        <v>28</v>
      </c>
      <c r="E455" s="94" t="s">
        <v>121</v>
      </c>
      <c r="F455" s="97">
        <v>2</v>
      </c>
      <c r="G455" s="97"/>
      <c r="H455" s="97"/>
      <c r="I455" s="97"/>
      <c r="J455" s="97"/>
      <c r="K455" s="97"/>
      <c r="L455" s="97"/>
      <c r="M455" s="61">
        <f t="shared" si="79"/>
        <v>4</v>
      </c>
      <c r="N455" s="484">
        <v>1</v>
      </c>
      <c r="O455" s="484"/>
      <c r="P455" s="484"/>
      <c r="Q455" s="484"/>
      <c r="R455" s="484"/>
      <c r="S455" s="484"/>
      <c r="T455" s="484"/>
      <c r="U455" s="61">
        <f t="shared" si="80"/>
        <v>2</v>
      </c>
      <c r="V455" s="512"/>
      <c r="W455" s="512"/>
      <c r="X455" s="512"/>
      <c r="Y455" s="512"/>
      <c r="Z455" s="512"/>
      <c r="AA455" s="512"/>
      <c r="AB455" s="512"/>
      <c r="AC455" s="61">
        <f t="shared" si="81"/>
        <v>0</v>
      </c>
      <c r="AD455" s="512">
        <v>1</v>
      </c>
      <c r="AE455" s="512"/>
      <c r="AF455" s="512">
        <v>1</v>
      </c>
      <c r="AG455" s="512"/>
      <c r="AH455" s="512"/>
      <c r="AI455" s="512"/>
      <c r="AJ455" s="512"/>
      <c r="AK455" s="61">
        <f t="shared" si="82"/>
        <v>5</v>
      </c>
      <c r="AL455" s="114"/>
      <c r="AM455" s="114"/>
      <c r="AN455" s="114"/>
      <c r="AO455" s="114"/>
      <c r="AP455" s="114"/>
      <c r="AQ455" s="114"/>
      <c r="AR455" s="114"/>
      <c r="AS455" s="61">
        <f t="shared" si="83"/>
        <v>0</v>
      </c>
      <c r="AT455" s="114"/>
      <c r="AU455" s="114"/>
      <c r="AV455" s="114"/>
      <c r="AW455" s="114"/>
      <c r="AX455" s="114"/>
      <c r="AY455" s="114"/>
      <c r="AZ455" s="114"/>
      <c r="BA455" s="61">
        <f t="shared" si="84"/>
        <v>0</v>
      </c>
      <c r="BB455" s="114"/>
      <c r="BC455" s="114"/>
      <c r="BD455" s="114"/>
      <c r="BE455" s="114"/>
      <c r="BF455" s="114"/>
      <c r="BG455" s="114"/>
      <c r="BH455" s="114"/>
      <c r="BI455" s="61">
        <f t="shared" si="85"/>
        <v>0</v>
      </c>
      <c r="BJ455" s="62">
        <f t="shared" si="86"/>
        <v>11</v>
      </c>
      <c r="BK455" s="54"/>
      <c r="BL455" s="54"/>
      <c r="BM455" s="54"/>
      <c r="BN455" s="54"/>
      <c r="BO455" s="54"/>
    </row>
    <row r="456" spans="1:67" ht="16" thickBot="1">
      <c r="A456" s="57">
        <v>4</v>
      </c>
      <c r="B456" s="490" t="s">
        <v>744</v>
      </c>
      <c r="C456" s="485" t="s">
        <v>745</v>
      </c>
      <c r="D456" s="484">
        <v>41</v>
      </c>
      <c r="E456" s="483" t="s">
        <v>121</v>
      </c>
      <c r="F456" s="114"/>
      <c r="G456" s="114"/>
      <c r="H456" s="114"/>
      <c r="I456" s="114"/>
      <c r="J456" s="114"/>
      <c r="K456" s="114"/>
      <c r="L456" s="114"/>
      <c r="M456" s="61">
        <f t="shared" si="79"/>
        <v>0</v>
      </c>
      <c r="N456" s="484">
        <v>2</v>
      </c>
      <c r="O456" s="484"/>
      <c r="P456" s="484"/>
      <c r="Q456" s="484"/>
      <c r="R456" s="484"/>
      <c r="S456" s="484"/>
      <c r="T456" s="484"/>
      <c r="U456" s="61">
        <f t="shared" si="80"/>
        <v>4</v>
      </c>
      <c r="V456" s="512">
        <v>1</v>
      </c>
      <c r="W456" s="512"/>
      <c r="X456" s="512"/>
      <c r="Y456" s="512"/>
      <c r="Z456" s="512"/>
      <c r="AA456" s="512"/>
      <c r="AB456" s="512"/>
      <c r="AC456" s="61">
        <f t="shared" si="81"/>
        <v>2</v>
      </c>
      <c r="AD456" s="512">
        <v>2</v>
      </c>
      <c r="AE456" s="512"/>
      <c r="AF456" s="512"/>
      <c r="AG456" s="512"/>
      <c r="AH456" s="512"/>
      <c r="AI456" s="512"/>
      <c r="AJ456" s="512"/>
      <c r="AK456" s="61">
        <f t="shared" si="82"/>
        <v>4</v>
      </c>
      <c r="AL456" s="114"/>
      <c r="AM456" s="114"/>
      <c r="AN456" s="114"/>
      <c r="AO456" s="114"/>
      <c r="AP456" s="114"/>
      <c r="AQ456" s="114"/>
      <c r="AR456" s="114"/>
      <c r="AS456" s="61">
        <f t="shared" si="83"/>
        <v>0</v>
      </c>
      <c r="AT456" s="114"/>
      <c r="AU456" s="114"/>
      <c r="AV456" s="114"/>
      <c r="AW456" s="114"/>
      <c r="AX456" s="114"/>
      <c r="AY456" s="114"/>
      <c r="AZ456" s="114"/>
      <c r="BA456" s="61">
        <f t="shared" si="84"/>
        <v>0</v>
      </c>
      <c r="BB456" s="114"/>
      <c r="BC456" s="114"/>
      <c r="BD456" s="114"/>
      <c r="BE456" s="114"/>
      <c r="BF456" s="114"/>
      <c r="BG456" s="114"/>
      <c r="BH456" s="114"/>
      <c r="BI456" s="61">
        <f t="shared" si="85"/>
        <v>0</v>
      </c>
      <c r="BJ456" s="62">
        <f t="shared" si="86"/>
        <v>10</v>
      </c>
      <c r="BK456" s="54"/>
      <c r="BL456" s="54"/>
      <c r="BM456" s="54"/>
      <c r="BN456" s="54"/>
      <c r="BO456" s="54"/>
    </row>
    <row r="457" spans="1:67" ht="16" thickBot="1">
      <c r="A457" s="57">
        <v>4</v>
      </c>
      <c r="B457" s="490" t="s">
        <v>746</v>
      </c>
      <c r="C457" s="485" t="s">
        <v>747</v>
      </c>
      <c r="D457" s="484">
        <v>40</v>
      </c>
      <c r="E457" s="483" t="s">
        <v>121</v>
      </c>
      <c r="F457" s="114"/>
      <c r="G457" s="114"/>
      <c r="H457" s="114"/>
      <c r="I457" s="114"/>
      <c r="J457" s="114"/>
      <c r="K457" s="114"/>
      <c r="L457" s="114"/>
      <c r="M457" s="61">
        <f t="shared" si="79"/>
        <v>0</v>
      </c>
      <c r="N457" s="484">
        <v>1</v>
      </c>
      <c r="O457" s="484"/>
      <c r="P457" s="484"/>
      <c r="Q457" s="484"/>
      <c r="R457" s="484"/>
      <c r="S457" s="484"/>
      <c r="T457" s="484"/>
      <c r="U457" s="61">
        <f t="shared" si="80"/>
        <v>2</v>
      </c>
      <c r="V457" s="512"/>
      <c r="W457" s="512"/>
      <c r="X457" s="512"/>
      <c r="Y457" s="512"/>
      <c r="Z457" s="512"/>
      <c r="AA457" s="512"/>
      <c r="AB457" s="512"/>
      <c r="AC457" s="61">
        <f t="shared" si="81"/>
        <v>0</v>
      </c>
      <c r="AD457" s="512">
        <v>1</v>
      </c>
      <c r="AE457" s="512"/>
      <c r="AF457" s="512"/>
      <c r="AG457" s="512"/>
      <c r="AH457" s="512"/>
      <c r="AI457" s="512"/>
      <c r="AJ457" s="512"/>
      <c r="AK457" s="61">
        <f t="shared" si="82"/>
        <v>2</v>
      </c>
      <c r="AL457" s="114"/>
      <c r="AM457" s="114"/>
      <c r="AN457" s="114"/>
      <c r="AO457" s="114"/>
      <c r="AP457" s="114"/>
      <c r="AQ457" s="114"/>
      <c r="AR457" s="114"/>
      <c r="AS457" s="61">
        <f t="shared" si="83"/>
        <v>0</v>
      </c>
      <c r="AT457" s="114"/>
      <c r="AU457" s="114"/>
      <c r="AV457" s="114"/>
      <c r="AW457" s="114"/>
      <c r="AX457" s="114"/>
      <c r="AY457" s="114"/>
      <c r="AZ457" s="114"/>
      <c r="BA457" s="61">
        <f t="shared" si="84"/>
        <v>0</v>
      </c>
      <c r="BB457" s="114"/>
      <c r="BC457" s="114"/>
      <c r="BD457" s="114"/>
      <c r="BE457" s="114"/>
      <c r="BF457" s="114"/>
      <c r="BG457" s="114"/>
      <c r="BH457" s="114"/>
      <c r="BI457" s="61">
        <f t="shared" si="85"/>
        <v>0</v>
      </c>
      <c r="BJ457" s="62">
        <f t="shared" si="86"/>
        <v>4</v>
      </c>
      <c r="BK457" s="54"/>
      <c r="BL457" s="54"/>
      <c r="BM457" s="54"/>
      <c r="BN457" s="54"/>
      <c r="BO457" s="54"/>
    </row>
    <row r="458" spans="1:67" ht="16" thickBot="1">
      <c r="A458" s="57">
        <v>4</v>
      </c>
      <c r="B458" s="490" t="s">
        <v>599</v>
      </c>
      <c r="C458" s="485" t="s">
        <v>409</v>
      </c>
      <c r="D458" s="484">
        <v>4</v>
      </c>
      <c r="E458" s="483" t="s">
        <v>121</v>
      </c>
      <c r="F458" s="114"/>
      <c r="G458" s="114"/>
      <c r="H458" s="114"/>
      <c r="I458" s="114"/>
      <c r="J458" s="114"/>
      <c r="K458" s="114"/>
      <c r="L458" s="114"/>
      <c r="M458" s="61">
        <f t="shared" si="79"/>
        <v>0</v>
      </c>
      <c r="N458" s="484">
        <v>1</v>
      </c>
      <c r="O458" s="484"/>
      <c r="P458" s="484"/>
      <c r="Q458" s="484"/>
      <c r="R458" s="484"/>
      <c r="S458" s="484"/>
      <c r="T458" s="484"/>
      <c r="U458" s="61">
        <f t="shared" si="80"/>
        <v>2</v>
      </c>
      <c r="V458" s="512"/>
      <c r="W458" s="512"/>
      <c r="X458" s="512"/>
      <c r="Y458" s="512"/>
      <c r="Z458" s="512"/>
      <c r="AA458" s="512"/>
      <c r="AB458" s="512"/>
      <c r="AC458" s="61">
        <f t="shared" si="81"/>
        <v>0</v>
      </c>
      <c r="AD458" s="512">
        <v>1</v>
      </c>
      <c r="AE458" s="512"/>
      <c r="AF458" s="512"/>
      <c r="AG458" s="512"/>
      <c r="AH458" s="512"/>
      <c r="AI458" s="512"/>
      <c r="AJ458" s="512"/>
      <c r="AK458" s="61">
        <f t="shared" si="82"/>
        <v>2</v>
      </c>
      <c r="AL458" s="114"/>
      <c r="AM458" s="114"/>
      <c r="AN458" s="114"/>
      <c r="AO458" s="114"/>
      <c r="AP458" s="114"/>
      <c r="AQ458" s="114"/>
      <c r="AR458" s="114"/>
      <c r="AS458" s="61">
        <f t="shared" si="83"/>
        <v>0</v>
      </c>
      <c r="AT458" s="114"/>
      <c r="AU458" s="114"/>
      <c r="AV458" s="114"/>
      <c r="AW458" s="114"/>
      <c r="AX458" s="114"/>
      <c r="AY458" s="114"/>
      <c r="AZ458" s="114"/>
      <c r="BA458" s="61">
        <f t="shared" si="84"/>
        <v>0</v>
      </c>
      <c r="BB458" s="114"/>
      <c r="BC458" s="114"/>
      <c r="BD458" s="114"/>
      <c r="BE458" s="114"/>
      <c r="BF458" s="114"/>
      <c r="BG458" s="114"/>
      <c r="BH458" s="114"/>
      <c r="BI458" s="61">
        <f t="shared" si="85"/>
        <v>0</v>
      </c>
      <c r="BJ458" s="62">
        <f t="shared" si="86"/>
        <v>4</v>
      </c>
      <c r="BK458" s="54"/>
      <c r="BL458" s="54"/>
      <c r="BM458" s="54"/>
      <c r="BN458" s="54"/>
      <c r="BO458" s="54"/>
    </row>
    <row r="459" spans="1:67" ht="16" thickBot="1">
      <c r="A459" s="57">
        <v>4</v>
      </c>
      <c r="B459" s="490" t="s">
        <v>748</v>
      </c>
      <c r="C459" s="485" t="s">
        <v>235</v>
      </c>
      <c r="D459" s="484">
        <v>81</v>
      </c>
      <c r="E459" s="483" t="s">
        <v>121</v>
      </c>
      <c r="F459" s="114"/>
      <c r="G459" s="114"/>
      <c r="H459" s="114"/>
      <c r="I459" s="114"/>
      <c r="J459" s="114"/>
      <c r="K459" s="114"/>
      <c r="L459" s="114"/>
      <c r="M459" s="61">
        <f t="shared" si="79"/>
        <v>0</v>
      </c>
      <c r="N459" s="484">
        <v>1</v>
      </c>
      <c r="O459" s="484"/>
      <c r="P459" s="484"/>
      <c r="Q459" s="484"/>
      <c r="R459" s="484"/>
      <c r="S459" s="484"/>
      <c r="T459" s="484"/>
      <c r="U459" s="61">
        <f t="shared" si="80"/>
        <v>2</v>
      </c>
      <c r="V459" s="512"/>
      <c r="W459" s="512"/>
      <c r="X459" s="512"/>
      <c r="Y459" s="512"/>
      <c r="Z459" s="512"/>
      <c r="AA459" s="512"/>
      <c r="AB459" s="512"/>
      <c r="AC459" s="61">
        <f t="shared" si="81"/>
        <v>0</v>
      </c>
      <c r="AD459" s="512"/>
      <c r="AE459" s="512"/>
      <c r="AF459" s="512"/>
      <c r="AG459" s="512"/>
      <c r="AH459" s="512"/>
      <c r="AI459" s="512"/>
      <c r="AJ459" s="512"/>
      <c r="AK459" s="61">
        <f t="shared" si="82"/>
        <v>0</v>
      </c>
      <c r="AL459" s="114"/>
      <c r="AM459" s="114"/>
      <c r="AN459" s="114"/>
      <c r="AO459" s="114"/>
      <c r="AP459" s="114"/>
      <c r="AQ459" s="114"/>
      <c r="AR459" s="114"/>
      <c r="AS459" s="61">
        <f t="shared" si="83"/>
        <v>0</v>
      </c>
      <c r="AT459" s="114"/>
      <c r="AU459" s="114"/>
      <c r="AV459" s="114"/>
      <c r="AW459" s="114"/>
      <c r="AX459" s="114"/>
      <c r="AY459" s="114"/>
      <c r="AZ459" s="114"/>
      <c r="BA459" s="61">
        <f t="shared" si="84"/>
        <v>0</v>
      </c>
      <c r="BB459" s="114"/>
      <c r="BC459" s="114"/>
      <c r="BD459" s="114"/>
      <c r="BE459" s="114"/>
      <c r="BF459" s="114"/>
      <c r="BG459" s="114"/>
      <c r="BH459" s="114"/>
      <c r="BI459" s="61">
        <f t="shared" si="85"/>
        <v>0</v>
      </c>
      <c r="BJ459" s="62">
        <f t="shared" si="86"/>
        <v>2</v>
      </c>
      <c r="BK459" s="54"/>
      <c r="BL459" s="54"/>
      <c r="BM459" s="54"/>
      <c r="BN459" s="54"/>
      <c r="BO459" s="54"/>
    </row>
    <row r="460" spans="1:67" ht="16" thickBot="1">
      <c r="A460" s="57">
        <v>4</v>
      </c>
      <c r="B460" s="491" t="s">
        <v>749</v>
      </c>
      <c r="C460" s="485" t="s">
        <v>750</v>
      </c>
      <c r="D460" s="484">
        <v>45</v>
      </c>
      <c r="E460" s="483" t="s">
        <v>121</v>
      </c>
      <c r="F460" s="114"/>
      <c r="G460" s="114"/>
      <c r="H460" s="114"/>
      <c r="I460" s="114"/>
      <c r="J460" s="114"/>
      <c r="K460" s="114"/>
      <c r="L460" s="114"/>
      <c r="M460" s="61">
        <f t="shared" si="79"/>
        <v>0</v>
      </c>
      <c r="N460" s="484">
        <v>1</v>
      </c>
      <c r="O460" s="484"/>
      <c r="P460" s="484"/>
      <c r="Q460" s="484"/>
      <c r="R460" s="484"/>
      <c r="S460" s="484"/>
      <c r="T460" s="484"/>
      <c r="U460" s="61">
        <f t="shared" si="80"/>
        <v>2</v>
      </c>
      <c r="V460" s="512"/>
      <c r="W460" s="512"/>
      <c r="X460" s="512"/>
      <c r="Y460" s="512"/>
      <c r="Z460" s="512"/>
      <c r="AA460" s="512"/>
      <c r="AB460" s="512"/>
      <c r="AC460" s="61">
        <f t="shared" si="81"/>
        <v>0</v>
      </c>
      <c r="AD460" s="512"/>
      <c r="AE460" s="512"/>
      <c r="AF460" s="512"/>
      <c r="AG460" s="512"/>
      <c r="AH460" s="512"/>
      <c r="AI460" s="512"/>
      <c r="AJ460" s="512"/>
      <c r="AK460" s="61">
        <f t="shared" si="82"/>
        <v>0</v>
      </c>
      <c r="AL460" s="114"/>
      <c r="AM460" s="114"/>
      <c r="AN460" s="114"/>
      <c r="AO460" s="114"/>
      <c r="AP460" s="114"/>
      <c r="AQ460" s="114"/>
      <c r="AR460" s="114"/>
      <c r="AS460" s="61">
        <f t="shared" si="83"/>
        <v>0</v>
      </c>
      <c r="AT460" s="114"/>
      <c r="AU460" s="114"/>
      <c r="AV460" s="114"/>
      <c r="AW460" s="114"/>
      <c r="AX460" s="114"/>
      <c r="AY460" s="114"/>
      <c r="AZ460" s="114"/>
      <c r="BA460" s="61">
        <f t="shared" si="84"/>
        <v>0</v>
      </c>
      <c r="BB460" s="114"/>
      <c r="BC460" s="114"/>
      <c r="BD460" s="114"/>
      <c r="BE460" s="114"/>
      <c r="BF460" s="114"/>
      <c r="BG460" s="114"/>
      <c r="BH460" s="114"/>
      <c r="BI460" s="61">
        <f t="shared" si="85"/>
        <v>0</v>
      </c>
      <c r="BJ460" s="62">
        <f t="shared" si="86"/>
        <v>2</v>
      </c>
      <c r="BK460" s="54"/>
      <c r="BL460" s="54"/>
      <c r="BM460" s="54"/>
      <c r="BN460" s="54"/>
      <c r="BO460" s="54"/>
    </row>
    <row r="461" spans="1:67" ht="16" thickBot="1">
      <c r="A461" s="57">
        <v>4</v>
      </c>
      <c r="B461" s="491" t="s">
        <v>320</v>
      </c>
      <c r="C461" s="485" t="s">
        <v>598</v>
      </c>
      <c r="D461" s="484">
        <v>5</v>
      </c>
      <c r="E461" s="483" t="s">
        <v>121</v>
      </c>
      <c r="F461" s="114"/>
      <c r="G461" s="114"/>
      <c r="H461" s="114"/>
      <c r="I461" s="114"/>
      <c r="J461" s="114"/>
      <c r="K461" s="114"/>
      <c r="L461" s="114"/>
      <c r="M461" s="61">
        <f t="shared" si="79"/>
        <v>0</v>
      </c>
      <c r="N461" s="484">
        <v>1</v>
      </c>
      <c r="O461" s="484"/>
      <c r="P461" s="484"/>
      <c r="Q461" s="484"/>
      <c r="R461" s="484"/>
      <c r="S461" s="484"/>
      <c r="T461" s="484"/>
      <c r="U461" s="61">
        <f t="shared" si="80"/>
        <v>2</v>
      </c>
      <c r="V461" s="512"/>
      <c r="W461" s="512"/>
      <c r="X461" s="512"/>
      <c r="Y461" s="512"/>
      <c r="Z461" s="512"/>
      <c r="AA461" s="512"/>
      <c r="AB461" s="512"/>
      <c r="AC461" s="61">
        <f t="shared" si="81"/>
        <v>0</v>
      </c>
      <c r="AD461" s="512"/>
      <c r="AE461" s="512"/>
      <c r="AF461" s="512"/>
      <c r="AG461" s="512"/>
      <c r="AH461" s="512"/>
      <c r="AI461" s="512"/>
      <c r="AJ461" s="512"/>
      <c r="AK461" s="61">
        <f t="shared" si="82"/>
        <v>0</v>
      </c>
      <c r="AL461" s="114"/>
      <c r="AM461" s="114"/>
      <c r="AN461" s="114"/>
      <c r="AO461" s="114"/>
      <c r="AP461" s="114"/>
      <c r="AQ461" s="114"/>
      <c r="AR461" s="114"/>
      <c r="AS461" s="61">
        <f t="shared" si="83"/>
        <v>0</v>
      </c>
      <c r="AT461" s="114"/>
      <c r="AU461" s="114"/>
      <c r="AV461" s="114"/>
      <c r="AW461" s="114"/>
      <c r="AX461" s="114"/>
      <c r="AY461" s="114"/>
      <c r="AZ461" s="114"/>
      <c r="BA461" s="61">
        <f t="shared" si="84"/>
        <v>0</v>
      </c>
      <c r="BB461" s="114"/>
      <c r="BC461" s="114"/>
      <c r="BD461" s="114"/>
      <c r="BE461" s="114"/>
      <c r="BF461" s="114"/>
      <c r="BG461" s="114"/>
      <c r="BH461" s="114"/>
      <c r="BI461" s="61">
        <f t="shared" si="85"/>
        <v>0</v>
      </c>
      <c r="BJ461" s="62">
        <f t="shared" si="86"/>
        <v>2</v>
      </c>
      <c r="BK461" s="54"/>
      <c r="BL461" s="54"/>
      <c r="BM461" s="54"/>
      <c r="BN461" s="54"/>
      <c r="BO461" s="54"/>
    </row>
    <row r="462" spans="1:67" ht="16" thickBot="1">
      <c r="A462" s="57">
        <v>4</v>
      </c>
      <c r="B462" s="491" t="s">
        <v>751</v>
      </c>
      <c r="C462" s="489" t="s">
        <v>752</v>
      </c>
      <c r="D462" s="484">
        <v>86</v>
      </c>
      <c r="E462" s="483" t="s">
        <v>121</v>
      </c>
      <c r="F462" s="114"/>
      <c r="G462" s="114"/>
      <c r="H462" s="114"/>
      <c r="I462" s="114"/>
      <c r="J462" s="114"/>
      <c r="K462" s="114"/>
      <c r="L462" s="114"/>
      <c r="M462" s="61">
        <f t="shared" si="79"/>
        <v>0</v>
      </c>
      <c r="N462" s="484">
        <v>1</v>
      </c>
      <c r="O462" s="484"/>
      <c r="P462" s="484"/>
      <c r="Q462" s="484"/>
      <c r="R462" s="484"/>
      <c r="S462" s="484"/>
      <c r="T462" s="484"/>
      <c r="U462" s="61">
        <f t="shared" si="80"/>
        <v>2</v>
      </c>
      <c r="V462" s="512"/>
      <c r="W462" s="512"/>
      <c r="X462" s="512"/>
      <c r="Y462" s="512"/>
      <c r="Z462" s="512"/>
      <c r="AA462" s="512"/>
      <c r="AB462" s="512"/>
      <c r="AC462" s="61">
        <f t="shared" si="81"/>
        <v>0</v>
      </c>
      <c r="AD462" s="512"/>
      <c r="AE462" s="512"/>
      <c r="AF462" s="512"/>
      <c r="AG462" s="512"/>
      <c r="AH462" s="512"/>
      <c r="AI462" s="512"/>
      <c r="AJ462" s="512"/>
      <c r="AK462" s="61">
        <f t="shared" si="82"/>
        <v>0</v>
      </c>
      <c r="AL462" s="114"/>
      <c r="AM462" s="114"/>
      <c r="AN462" s="114"/>
      <c r="AO462" s="114"/>
      <c r="AP462" s="114"/>
      <c r="AQ462" s="114"/>
      <c r="AR462" s="114"/>
      <c r="AS462" s="61">
        <f t="shared" si="83"/>
        <v>0</v>
      </c>
      <c r="AT462" s="114"/>
      <c r="AU462" s="114"/>
      <c r="AV462" s="114"/>
      <c r="AW462" s="114"/>
      <c r="AX462" s="114"/>
      <c r="AY462" s="114"/>
      <c r="AZ462" s="114"/>
      <c r="BA462" s="61">
        <f t="shared" si="84"/>
        <v>0</v>
      </c>
      <c r="BB462" s="114"/>
      <c r="BC462" s="114"/>
      <c r="BD462" s="114"/>
      <c r="BE462" s="114"/>
      <c r="BF462" s="114"/>
      <c r="BG462" s="114"/>
      <c r="BH462" s="114"/>
      <c r="BI462" s="61">
        <f t="shared" si="85"/>
        <v>0</v>
      </c>
      <c r="BJ462" s="62">
        <f t="shared" si="86"/>
        <v>2</v>
      </c>
      <c r="BK462" s="54"/>
      <c r="BL462" s="54"/>
      <c r="BM462" s="54"/>
      <c r="BN462" s="54"/>
      <c r="BO462" s="54"/>
    </row>
    <row r="463" spans="1:67" ht="16" thickBot="1">
      <c r="A463" s="57">
        <v>4</v>
      </c>
      <c r="B463" s="506" t="s">
        <v>327</v>
      </c>
      <c r="C463" s="504" t="s">
        <v>803</v>
      </c>
      <c r="D463" s="512">
        <v>3</v>
      </c>
      <c r="E463" s="511" t="s">
        <v>121</v>
      </c>
      <c r="F463" s="114"/>
      <c r="G463" s="114"/>
      <c r="H463" s="114"/>
      <c r="I463" s="114"/>
      <c r="J463" s="114"/>
      <c r="K463" s="114"/>
      <c r="L463" s="114"/>
      <c r="M463" s="61">
        <f t="shared" si="79"/>
        <v>0</v>
      </c>
      <c r="N463" s="114"/>
      <c r="O463" s="114"/>
      <c r="P463" s="114"/>
      <c r="Q463" s="114"/>
      <c r="R463" s="114"/>
      <c r="S463" s="114"/>
      <c r="T463" s="114"/>
      <c r="U463" s="61">
        <f t="shared" si="80"/>
        <v>0</v>
      </c>
      <c r="V463" s="512"/>
      <c r="W463" s="512"/>
      <c r="X463" s="512">
        <v>1</v>
      </c>
      <c r="Y463" s="512"/>
      <c r="Z463" s="512"/>
      <c r="AA463" s="512"/>
      <c r="AB463" s="512"/>
      <c r="AC463" s="61">
        <f t="shared" si="81"/>
        <v>3</v>
      </c>
      <c r="AD463" s="512"/>
      <c r="AE463" s="512"/>
      <c r="AF463" s="512"/>
      <c r="AG463" s="512"/>
      <c r="AH463" s="512"/>
      <c r="AI463" s="512"/>
      <c r="AJ463" s="512"/>
      <c r="AK463" s="61">
        <f t="shared" si="82"/>
        <v>0</v>
      </c>
      <c r="AL463" s="114"/>
      <c r="AM463" s="114"/>
      <c r="AN463" s="114"/>
      <c r="AO463" s="114"/>
      <c r="AP463" s="114"/>
      <c r="AQ463" s="114"/>
      <c r="AR463" s="114"/>
      <c r="AS463" s="61">
        <f t="shared" si="83"/>
        <v>0</v>
      </c>
      <c r="AT463" s="114"/>
      <c r="AU463" s="114"/>
      <c r="AV463" s="114"/>
      <c r="AW463" s="114"/>
      <c r="AX463" s="114"/>
      <c r="AY463" s="114"/>
      <c r="AZ463" s="114"/>
      <c r="BA463" s="61">
        <f t="shared" si="84"/>
        <v>0</v>
      </c>
      <c r="BB463" s="114"/>
      <c r="BC463" s="114"/>
      <c r="BD463" s="114"/>
      <c r="BE463" s="114"/>
      <c r="BF463" s="114"/>
      <c r="BG463" s="114"/>
      <c r="BH463" s="114"/>
      <c r="BI463" s="61">
        <f t="shared" si="85"/>
        <v>0</v>
      </c>
      <c r="BJ463" s="62">
        <f t="shared" si="86"/>
        <v>3</v>
      </c>
      <c r="BK463" s="54"/>
      <c r="BL463" s="54"/>
      <c r="BM463" s="54"/>
      <c r="BN463" s="54"/>
      <c r="BO463" s="54"/>
    </row>
    <row r="464" spans="1:67" ht="16" thickBot="1">
      <c r="A464" s="57">
        <v>4</v>
      </c>
      <c r="B464" s="506" t="s">
        <v>804</v>
      </c>
      <c r="C464" s="504" t="s">
        <v>805</v>
      </c>
      <c r="D464" s="512">
        <v>20</v>
      </c>
      <c r="E464" s="511" t="s">
        <v>121</v>
      </c>
      <c r="F464" s="114"/>
      <c r="G464" s="114"/>
      <c r="H464" s="114"/>
      <c r="I464" s="114"/>
      <c r="J464" s="114"/>
      <c r="K464" s="114"/>
      <c r="L464" s="114"/>
      <c r="M464" s="61">
        <f t="shared" si="79"/>
        <v>0</v>
      </c>
      <c r="N464" s="114"/>
      <c r="O464" s="114"/>
      <c r="P464" s="114"/>
      <c r="Q464" s="114"/>
      <c r="R464" s="114"/>
      <c r="S464" s="114"/>
      <c r="T464" s="114"/>
      <c r="U464" s="61">
        <f t="shared" si="80"/>
        <v>0</v>
      </c>
      <c r="V464" s="512"/>
      <c r="W464" s="512"/>
      <c r="X464" s="512"/>
      <c r="Y464" s="512"/>
      <c r="Z464" s="512">
        <v>1</v>
      </c>
      <c r="AA464" s="512"/>
      <c r="AB464" s="512"/>
      <c r="AC464" s="61">
        <f t="shared" si="81"/>
        <v>5</v>
      </c>
      <c r="AD464" s="512"/>
      <c r="AE464" s="512"/>
      <c r="AF464" s="512"/>
      <c r="AG464" s="512"/>
      <c r="AH464" s="512"/>
      <c r="AI464" s="512"/>
      <c r="AJ464" s="512"/>
      <c r="AK464" s="61">
        <f t="shared" si="82"/>
        <v>0</v>
      </c>
      <c r="AL464" s="114"/>
      <c r="AM464" s="114"/>
      <c r="AN464" s="114"/>
      <c r="AO464" s="114"/>
      <c r="AP464" s="114"/>
      <c r="AQ464" s="114"/>
      <c r="AR464" s="114"/>
      <c r="AS464" s="61">
        <f t="shared" si="83"/>
        <v>0</v>
      </c>
      <c r="AT464" s="114"/>
      <c r="AU464" s="114"/>
      <c r="AV464" s="114"/>
      <c r="AW464" s="114"/>
      <c r="AX464" s="114"/>
      <c r="AY464" s="114"/>
      <c r="AZ464" s="114"/>
      <c r="BA464" s="61">
        <f t="shared" si="84"/>
        <v>0</v>
      </c>
      <c r="BB464" s="114"/>
      <c r="BC464" s="114"/>
      <c r="BD464" s="114"/>
      <c r="BE464" s="114"/>
      <c r="BF464" s="114"/>
      <c r="BG464" s="114"/>
      <c r="BH464" s="114"/>
      <c r="BI464" s="61">
        <f t="shared" si="85"/>
        <v>0</v>
      </c>
      <c r="BJ464" s="62">
        <f t="shared" si="86"/>
        <v>5</v>
      </c>
      <c r="BK464" s="54"/>
      <c r="BL464" s="54"/>
      <c r="BM464" s="54"/>
      <c r="BN464" s="54"/>
      <c r="BO464" s="54"/>
    </row>
    <row r="465" spans="1:67" ht="16" thickBot="1">
      <c r="A465" s="57">
        <v>4</v>
      </c>
      <c r="B465" s="486" t="s">
        <v>806</v>
      </c>
      <c r="C465" s="504" t="s">
        <v>522</v>
      </c>
      <c r="D465" s="512">
        <v>34</v>
      </c>
      <c r="E465" s="512" t="s">
        <v>121</v>
      </c>
      <c r="F465" s="114"/>
      <c r="G465" s="114"/>
      <c r="H465" s="114"/>
      <c r="I465" s="114"/>
      <c r="J465" s="114"/>
      <c r="K465" s="114"/>
      <c r="L465" s="114"/>
      <c r="M465" s="61">
        <f t="shared" si="79"/>
        <v>0</v>
      </c>
      <c r="N465" s="114"/>
      <c r="O465" s="114"/>
      <c r="P465" s="114"/>
      <c r="Q465" s="114"/>
      <c r="R465" s="114"/>
      <c r="S465" s="114"/>
      <c r="T465" s="114"/>
      <c r="U465" s="61">
        <f t="shared" si="80"/>
        <v>0</v>
      </c>
      <c r="V465" s="512">
        <v>1</v>
      </c>
      <c r="W465" s="512"/>
      <c r="X465" s="512"/>
      <c r="Y465" s="512"/>
      <c r="Z465" s="512"/>
      <c r="AA465" s="512"/>
      <c r="AB465" s="512"/>
      <c r="AC465" s="61">
        <f t="shared" si="81"/>
        <v>2</v>
      </c>
      <c r="AD465" s="512"/>
      <c r="AE465" s="512"/>
      <c r="AF465" s="512"/>
      <c r="AG465" s="512"/>
      <c r="AH465" s="512"/>
      <c r="AI465" s="512"/>
      <c r="AJ465" s="512"/>
      <c r="AK465" s="61">
        <f t="shared" si="82"/>
        <v>0</v>
      </c>
      <c r="AL465" s="114"/>
      <c r="AM465" s="114"/>
      <c r="AN465" s="114"/>
      <c r="AO465" s="114"/>
      <c r="AP465" s="114"/>
      <c r="AQ465" s="114"/>
      <c r="AR465" s="114"/>
      <c r="AS465" s="61">
        <f t="shared" si="83"/>
        <v>0</v>
      </c>
      <c r="AT465" s="114"/>
      <c r="AU465" s="114"/>
      <c r="AV465" s="114"/>
      <c r="AW465" s="114"/>
      <c r="AX465" s="114"/>
      <c r="AY465" s="114"/>
      <c r="AZ465" s="114"/>
      <c r="BA465" s="61">
        <f t="shared" si="84"/>
        <v>0</v>
      </c>
      <c r="BB465" s="114"/>
      <c r="BC465" s="114"/>
      <c r="BD465" s="114"/>
      <c r="BE465" s="114"/>
      <c r="BF465" s="114"/>
      <c r="BG465" s="114"/>
      <c r="BH465" s="114"/>
      <c r="BI465" s="61">
        <f t="shared" si="85"/>
        <v>0</v>
      </c>
      <c r="BJ465" s="62">
        <f t="shared" si="86"/>
        <v>2</v>
      </c>
      <c r="BK465" s="54"/>
      <c r="BL465" s="54"/>
      <c r="BM465" s="54"/>
      <c r="BN465" s="54"/>
      <c r="BO465" s="54"/>
    </row>
    <row r="466" spans="1:67" ht="16" thickBot="1">
      <c r="A466" s="57">
        <v>4</v>
      </c>
      <c r="B466" s="486" t="s">
        <v>832</v>
      </c>
      <c r="C466" s="504"/>
      <c r="D466" s="512">
        <v>46</v>
      </c>
      <c r="E466" s="512" t="s">
        <v>121</v>
      </c>
      <c r="F466" s="64"/>
      <c r="G466" s="64"/>
      <c r="H466" s="64"/>
      <c r="I466" s="64"/>
      <c r="J466" s="64"/>
      <c r="K466" s="64"/>
      <c r="L466" s="64"/>
      <c r="M466" s="61">
        <f t="shared" si="79"/>
        <v>0</v>
      </c>
      <c r="N466" s="114"/>
      <c r="O466" s="114"/>
      <c r="P466" s="114"/>
      <c r="Q466" s="114"/>
      <c r="R466" s="114"/>
      <c r="S466" s="114"/>
      <c r="T466" s="114"/>
      <c r="U466" s="61">
        <f t="shared" si="80"/>
        <v>0</v>
      </c>
      <c r="V466" s="114"/>
      <c r="W466" s="114"/>
      <c r="X466" s="114"/>
      <c r="Y466" s="114"/>
      <c r="Z466" s="114"/>
      <c r="AA466" s="114"/>
      <c r="AB466" s="114"/>
      <c r="AC466" s="61">
        <f t="shared" si="81"/>
        <v>0</v>
      </c>
      <c r="AD466" s="512"/>
      <c r="AE466" s="512"/>
      <c r="AF466" s="512"/>
      <c r="AG466" s="512"/>
      <c r="AH466" s="512"/>
      <c r="AI466" s="512"/>
      <c r="AJ466" s="512"/>
      <c r="AK466" s="61">
        <f t="shared" si="82"/>
        <v>0</v>
      </c>
      <c r="AL466" s="114"/>
      <c r="AM466" s="114"/>
      <c r="AN466" s="114"/>
      <c r="AO466" s="114"/>
      <c r="AP466" s="114"/>
      <c r="AQ466" s="114"/>
      <c r="AR466" s="114"/>
      <c r="AS466" s="61">
        <f t="shared" si="83"/>
        <v>0</v>
      </c>
      <c r="AT466" s="114"/>
      <c r="AU466" s="114"/>
      <c r="AV466" s="114"/>
      <c r="AW466" s="114"/>
      <c r="AX466" s="114"/>
      <c r="AY466" s="114"/>
      <c r="AZ466" s="114"/>
      <c r="BA466" s="61">
        <f t="shared" si="84"/>
        <v>0</v>
      </c>
      <c r="BB466" s="114"/>
      <c r="BC466" s="114"/>
      <c r="BD466" s="114"/>
      <c r="BE466" s="114"/>
      <c r="BF466" s="114"/>
      <c r="BG466" s="114"/>
      <c r="BH466" s="114"/>
      <c r="BI466" s="61">
        <f t="shared" si="85"/>
        <v>0</v>
      </c>
      <c r="BJ466" s="62">
        <f t="shared" si="86"/>
        <v>0</v>
      </c>
      <c r="BK466" s="54"/>
      <c r="BL466" s="54"/>
      <c r="BM466" s="54"/>
      <c r="BN466" s="54"/>
      <c r="BO466" s="54"/>
    </row>
    <row r="467" spans="1:67" ht="16" thickBot="1">
      <c r="B467" s="486" t="s">
        <v>753</v>
      </c>
      <c r="C467" s="504" t="s">
        <v>750</v>
      </c>
      <c r="D467" s="512">
        <v>6</v>
      </c>
      <c r="E467" s="512" t="s">
        <v>121</v>
      </c>
      <c r="M467" s="7"/>
      <c r="AD467" s="512">
        <v>1</v>
      </c>
      <c r="AE467" s="512"/>
      <c r="AF467" s="512"/>
      <c r="AG467" s="512"/>
      <c r="AH467" s="512"/>
      <c r="AI467" s="512"/>
      <c r="AJ467" s="512"/>
      <c r="AK467" s="61">
        <f t="shared" ref="AK467:AK468" si="87">2*(AD467)+5*(AE467)+3*(AF467)+5*(AG467)+5*(AH467)+5*(AI467)+5*(AJ467)</f>
        <v>2</v>
      </c>
      <c r="AL467" s="114"/>
      <c r="AM467" s="114"/>
      <c r="AN467" s="114"/>
      <c r="AO467" s="114"/>
      <c r="AP467" s="114"/>
      <c r="AQ467" s="114"/>
      <c r="AR467" s="114"/>
      <c r="AS467" s="61">
        <f t="shared" ref="AS467:AS468" si="88">2*(AL467)+5*(AM467)+3*(AN467)+5*(AO467)+5*(AP467)+5*(AQ467)+5*(AR467)</f>
        <v>0</v>
      </c>
      <c r="AT467" s="114"/>
      <c r="AU467" s="114"/>
      <c r="AV467" s="114"/>
      <c r="AW467" s="114"/>
      <c r="AX467" s="114"/>
      <c r="AY467" s="114"/>
      <c r="AZ467" s="114"/>
      <c r="BA467" s="61">
        <f t="shared" ref="BA467:BA468" si="89">2*(AT467)+5*(AU467)+3*(AV467)+5*(AW467)+5*(AX467)+5*(AY467)+5*(AZ467)</f>
        <v>0</v>
      </c>
      <c r="BB467" s="114"/>
      <c r="BC467" s="114"/>
      <c r="BD467" s="114"/>
      <c r="BE467" s="114"/>
      <c r="BF467" s="114"/>
      <c r="BG467" s="114"/>
      <c r="BH467" s="114"/>
      <c r="BI467" s="61">
        <f t="shared" ref="BI467:BI468" si="90">2*(BB467)+5*(BC467)+3*(BD467)+5*(BE467)+5*(BF467)+5*(BG467)+5*(BH467)</f>
        <v>0</v>
      </c>
      <c r="BJ467" s="62">
        <f t="shared" ref="BJ467:BJ468" si="91">M467+U467+AC467+AK467+AS467+BA467+BI467</f>
        <v>2</v>
      </c>
    </row>
    <row r="468" spans="1:67" ht="15">
      <c r="B468" s="486" t="s">
        <v>833</v>
      </c>
      <c r="C468" s="504" t="s">
        <v>834</v>
      </c>
      <c r="D468" s="512"/>
      <c r="E468" s="512" t="s">
        <v>121</v>
      </c>
      <c r="M468" s="7"/>
      <c r="AD468" s="512"/>
      <c r="AE468" s="512"/>
      <c r="AF468" s="512"/>
      <c r="AG468" s="512">
        <v>1</v>
      </c>
      <c r="AH468" s="512"/>
      <c r="AI468" s="512"/>
      <c r="AJ468" s="512"/>
      <c r="AK468" s="61">
        <f t="shared" si="87"/>
        <v>5</v>
      </c>
      <c r="AL468" s="114"/>
      <c r="AM468" s="114"/>
      <c r="AN468" s="114"/>
      <c r="AO468" s="114"/>
      <c r="AP468" s="114"/>
      <c r="AQ468" s="114"/>
      <c r="AR468" s="114"/>
      <c r="AS468" s="61">
        <f t="shared" si="88"/>
        <v>0</v>
      </c>
      <c r="AT468" s="114"/>
      <c r="AU468" s="114"/>
      <c r="AV468" s="114"/>
      <c r="AW468" s="114"/>
      <c r="AX468" s="114"/>
      <c r="AY468" s="114"/>
      <c r="AZ468" s="114"/>
      <c r="BA468" s="61">
        <f t="shared" si="89"/>
        <v>0</v>
      </c>
      <c r="BB468" s="114"/>
      <c r="BC468" s="114"/>
      <c r="BD468" s="114"/>
      <c r="BE468" s="114"/>
      <c r="BF468" s="114"/>
      <c r="BG468" s="114"/>
      <c r="BH468" s="114"/>
      <c r="BI468" s="61">
        <f t="shared" si="90"/>
        <v>0</v>
      </c>
      <c r="BJ468" s="62">
        <f t="shared" si="91"/>
        <v>5</v>
      </c>
    </row>
    <row r="469" spans="1:67" ht="15">
      <c r="M469" s="7"/>
    </row>
    <row r="470" spans="1:67" ht="15">
      <c r="M470" s="7"/>
    </row>
    <row r="471" spans="1:67" ht="15">
      <c r="M471" s="7"/>
    </row>
    <row r="472" spans="1:67" ht="15">
      <c r="M472" s="7"/>
    </row>
    <row r="473" spans="1:67" ht="15">
      <c r="M473" s="7"/>
    </row>
    <row r="474" spans="1:67" ht="15">
      <c r="M474" s="7"/>
    </row>
    <row r="475" spans="1:67" ht="15">
      <c r="M475" s="7"/>
    </row>
    <row r="476" spans="1:67" ht="15">
      <c r="M476" s="7"/>
    </row>
    <row r="477" spans="1:67" ht="15">
      <c r="M477" s="7"/>
    </row>
    <row r="478" spans="1:67" ht="15">
      <c r="M478" s="7"/>
    </row>
    <row r="479" spans="1:67" ht="15">
      <c r="M479" s="7"/>
    </row>
    <row r="480" spans="1:67" ht="15">
      <c r="M480" s="7"/>
    </row>
    <row r="481" spans="13:13" ht="15">
      <c r="M481" s="7"/>
    </row>
    <row r="482" spans="13:13" ht="15">
      <c r="M482" s="7"/>
    </row>
    <row r="483" spans="13:13" ht="15">
      <c r="M483" s="7"/>
    </row>
    <row r="484" spans="13:13" ht="15">
      <c r="M484" s="7"/>
    </row>
    <row r="485" spans="13:13" ht="15">
      <c r="M485" s="7"/>
    </row>
    <row r="486" spans="13:13" ht="15">
      <c r="M486" s="7"/>
    </row>
    <row r="487" spans="13:13" ht="15">
      <c r="M487" s="7"/>
    </row>
    <row r="488" spans="13:13" ht="15">
      <c r="M488" s="7"/>
    </row>
    <row r="489" spans="13:13" ht="15">
      <c r="M489" s="7"/>
    </row>
    <row r="490" spans="13:13" ht="15">
      <c r="M490" s="7"/>
    </row>
    <row r="491" spans="13:13" ht="15">
      <c r="M491" s="7"/>
    </row>
    <row r="492" spans="13:13" ht="15">
      <c r="M492" s="7"/>
    </row>
    <row r="493" spans="13:13" ht="15">
      <c r="M493" s="7"/>
    </row>
    <row r="494" spans="13:13" ht="15">
      <c r="M494" s="7"/>
    </row>
    <row r="495" spans="13:13" ht="15">
      <c r="M495" s="7"/>
    </row>
    <row r="496" spans="13:13" ht="15">
      <c r="M496" s="7"/>
    </row>
    <row r="497" spans="13:13" ht="15">
      <c r="M497" s="7"/>
    </row>
    <row r="498" spans="13:13" ht="15">
      <c r="M498" s="7"/>
    </row>
    <row r="499" spans="13:13" ht="15">
      <c r="M499" s="7"/>
    </row>
    <row r="500" spans="13:13" ht="15">
      <c r="M500" s="7"/>
    </row>
    <row r="501" spans="13:13" ht="15">
      <c r="M501" s="7"/>
    </row>
    <row r="502" spans="13:13" ht="15">
      <c r="M502" s="7"/>
    </row>
    <row r="503" spans="13:13" ht="15">
      <c r="M503" s="7"/>
    </row>
    <row r="504" spans="13:13" ht="15">
      <c r="M504" s="7"/>
    </row>
    <row r="505" spans="13:13" ht="15">
      <c r="M505" s="7"/>
    </row>
    <row r="506" spans="13:13" ht="15">
      <c r="M506" s="7"/>
    </row>
    <row r="507" spans="13:13" ht="15">
      <c r="M507" s="7"/>
    </row>
    <row r="508" spans="13:13" ht="15">
      <c r="M508" s="7"/>
    </row>
    <row r="509" spans="13:13" ht="15">
      <c r="M509" s="7"/>
    </row>
    <row r="510" spans="13:13" ht="15">
      <c r="M510" s="7"/>
    </row>
    <row r="511" spans="13:13" ht="15">
      <c r="M511" s="7"/>
    </row>
    <row r="512" spans="13:13" ht="15">
      <c r="M512" s="7"/>
    </row>
    <row r="513" spans="13:13" ht="15">
      <c r="M513" s="7"/>
    </row>
    <row r="514" spans="13:13" ht="15">
      <c r="M514" s="7"/>
    </row>
    <row r="515" spans="13:13" ht="15">
      <c r="M515" s="7"/>
    </row>
    <row r="516" spans="13:13" ht="15">
      <c r="M516" s="7"/>
    </row>
    <row r="517" spans="13:13" ht="15">
      <c r="M517" s="7"/>
    </row>
    <row r="518" spans="13:13" ht="15">
      <c r="M518" s="7"/>
    </row>
    <row r="519" spans="13:13" ht="15">
      <c r="M519" s="7"/>
    </row>
    <row r="520" spans="13:13" ht="15">
      <c r="M520" s="7"/>
    </row>
    <row r="521" spans="13:13" ht="15">
      <c r="M521" s="7"/>
    </row>
    <row r="522" spans="13:13" ht="15">
      <c r="M522" s="7"/>
    </row>
    <row r="523" spans="13:13" ht="15">
      <c r="M523" s="7"/>
    </row>
    <row r="524" spans="13:13" ht="15">
      <c r="M524" s="7"/>
    </row>
    <row r="525" spans="13:13" ht="15">
      <c r="M525" s="7"/>
    </row>
    <row r="526" spans="13:13" ht="15">
      <c r="M526" s="7"/>
    </row>
    <row r="527" spans="13:13" ht="15">
      <c r="M527" s="7"/>
    </row>
    <row r="528" spans="13:13" ht="15">
      <c r="M528" s="7"/>
    </row>
    <row r="529" spans="13:13" ht="15">
      <c r="M529" s="7"/>
    </row>
    <row r="530" spans="13:13" ht="15">
      <c r="M530" s="7"/>
    </row>
    <row r="531" spans="13:13" ht="15">
      <c r="M531" s="7"/>
    </row>
    <row r="532" spans="13:13" ht="15">
      <c r="M532" s="7"/>
    </row>
    <row r="533" spans="13:13" ht="15">
      <c r="M533" s="7"/>
    </row>
    <row r="534" spans="13:13" ht="15">
      <c r="M534" s="7"/>
    </row>
    <row r="535" spans="13:13" ht="15">
      <c r="M535" s="7"/>
    </row>
    <row r="536" spans="13:13" ht="15">
      <c r="M536" s="7"/>
    </row>
    <row r="537" spans="13:13" ht="15">
      <c r="M537" s="7"/>
    </row>
    <row r="538" spans="13:13" ht="15">
      <c r="M538" s="7"/>
    </row>
    <row r="539" spans="13:13" ht="15">
      <c r="M539" s="7"/>
    </row>
    <row r="540" spans="13:13" ht="15">
      <c r="M540" s="7"/>
    </row>
    <row r="541" spans="13:13" ht="15">
      <c r="M541" s="7"/>
    </row>
    <row r="542" spans="13:13" ht="15">
      <c r="M542" s="7"/>
    </row>
    <row r="543" spans="13:13" ht="15">
      <c r="M543" s="7"/>
    </row>
    <row r="544" spans="13:13" ht="15">
      <c r="M544" s="7"/>
    </row>
    <row r="545" spans="13:13" ht="15">
      <c r="M545" s="7"/>
    </row>
    <row r="546" spans="13:13" ht="15">
      <c r="M546" s="7"/>
    </row>
    <row r="547" spans="13:13" ht="15">
      <c r="M547" s="7"/>
    </row>
    <row r="548" spans="13:13" ht="15">
      <c r="M548" s="7"/>
    </row>
    <row r="549" spans="13:13" ht="15">
      <c r="M549" s="7"/>
    </row>
    <row r="550" spans="13:13" ht="15">
      <c r="M550" s="7"/>
    </row>
    <row r="551" spans="13:13" ht="15">
      <c r="M551" s="7"/>
    </row>
    <row r="552" spans="13:13" ht="15">
      <c r="M552" s="7"/>
    </row>
    <row r="553" spans="13:13" ht="15">
      <c r="M553" s="7"/>
    </row>
    <row r="554" spans="13:13" ht="15">
      <c r="M554" s="7"/>
    </row>
    <row r="555" spans="13:13" ht="15">
      <c r="M555" s="7"/>
    </row>
    <row r="556" spans="13:13" ht="15">
      <c r="M556" s="7"/>
    </row>
    <row r="557" spans="13:13" ht="15">
      <c r="M557" s="7"/>
    </row>
    <row r="558" spans="13:13" ht="15">
      <c r="M558" s="7"/>
    </row>
    <row r="559" spans="13:13" ht="15">
      <c r="M559" s="7"/>
    </row>
    <row r="560" spans="13:13" ht="15">
      <c r="M560" s="7"/>
    </row>
    <row r="561" spans="13:13" ht="15">
      <c r="M561" s="7"/>
    </row>
    <row r="562" spans="13:13" ht="15">
      <c r="M562" s="7"/>
    </row>
    <row r="563" spans="13:13" ht="15">
      <c r="M563" s="7"/>
    </row>
    <row r="564" spans="13:13" ht="15">
      <c r="M564" s="7"/>
    </row>
    <row r="565" spans="13:13" ht="15">
      <c r="M565" s="7"/>
    </row>
    <row r="566" spans="13:13" ht="15">
      <c r="M566" s="7"/>
    </row>
    <row r="567" spans="13:13" ht="15">
      <c r="M567" s="7"/>
    </row>
    <row r="568" spans="13:13" ht="15">
      <c r="M568" s="7"/>
    </row>
    <row r="569" spans="13:13" ht="15">
      <c r="M569" s="7"/>
    </row>
    <row r="570" spans="13:13" ht="15">
      <c r="M570" s="7"/>
    </row>
    <row r="571" spans="13:13" ht="15">
      <c r="M571" s="7"/>
    </row>
    <row r="572" spans="13:13" ht="15">
      <c r="M572" s="7"/>
    </row>
    <row r="573" spans="13:13" ht="15">
      <c r="M573" s="7"/>
    </row>
    <row r="574" spans="13:13" ht="15">
      <c r="M574" s="7"/>
    </row>
    <row r="575" spans="13:13" ht="15">
      <c r="M575" s="7"/>
    </row>
    <row r="576" spans="13:13" ht="15">
      <c r="M576" s="7"/>
    </row>
    <row r="577" spans="13:13" ht="15">
      <c r="M577" s="7"/>
    </row>
    <row r="578" spans="13:13" ht="15">
      <c r="M578" s="7"/>
    </row>
    <row r="579" spans="13:13" ht="15">
      <c r="M579" s="7"/>
    </row>
    <row r="580" spans="13:13" ht="15">
      <c r="M580" s="7"/>
    </row>
    <row r="581" spans="13:13" ht="15">
      <c r="M581" s="7"/>
    </row>
    <row r="582" spans="13:13" ht="15">
      <c r="M582" s="7"/>
    </row>
    <row r="583" spans="13:13" ht="15">
      <c r="M583" s="7"/>
    </row>
    <row r="584" spans="13:13" ht="15">
      <c r="M584" s="7"/>
    </row>
    <row r="585" spans="13:13" ht="15">
      <c r="M585" s="7"/>
    </row>
    <row r="586" spans="13:13" ht="15">
      <c r="M586" s="7"/>
    </row>
    <row r="587" spans="13:13" ht="15">
      <c r="M587" s="7"/>
    </row>
    <row r="588" spans="13:13" ht="15">
      <c r="M588" s="7"/>
    </row>
    <row r="589" spans="13:13" ht="15">
      <c r="M589" s="7"/>
    </row>
    <row r="590" spans="13:13" ht="15">
      <c r="M590" s="7"/>
    </row>
    <row r="591" spans="13:13" ht="15">
      <c r="M591" s="7"/>
    </row>
    <row r="592" spans="13:13" ht="15">
      <c r="M592" s="7"/>
    </row>
    <row r="593" spans="13:13" ht="15">
      <c r="M593" s="7"/>
    </row>
    <row r="594" spans="13:13" ht="15">
      <c r="M594" s="7"/>
    </row>
    <row r="595" spans="13:13" ht="15">
      <c r="M595" s="7"/>
    </row>
    <row r="596" spans="13:13" ht="15">
      <c r="M596" s="7"/>
    </row>
    <row r="597" spans="13:13" ht="15">
      <c r="M597" s="7"/>
    </row>
    <row r="598" spans="13:13" ht="15">
      <c r="M598" s="7"/>
    </row>
    <row r="599" spans="13:13" ht="15">
      <c r="M599" s="7"/>
    </row>
    <row r="600" spans="13:13" ht="15">
      <c r="M600" s="7"/>
    </row>
    <row r="601" spans="13:13" ht="15">
      <c r="M601" s="7"/>
    </row>
    <row r="602" spans="13:13" ht="15">
      <c r="M602" s="7"/>
    </row>
    <row r="603" spans="13:13" ht="15">
      <c r="M603" s="7"/>
    </row>
    <row r="604" spans="13:13" ht="15">
      <c r="M604" s="7"/>
    </row>
    <row r="605" spans="13:13" ht="15">
      <c r="M605" s="7"/>
    </row>
    <row r="606" spans="13:13" ht="15">
      <c r="M606" s="7"/>
    </row>
    <row r="607" spans="13:13" ht="15">
      <c r="M607" s="7"/>
    </row>
    <row r="608" spans="13:13" ht="15">
      <c r="M608" s="7"/>
    </row>
    <row r="609" spans="13:13" ht="15">
      <c r="M609" s="7"/>
    </row>
    <row r="610" spans="13:13" ht="15">
      <c r="M610" s="7"/>
    </row>
    <row r="611" spans="13:13" ht="15">
      <c r="M611" s="7"/>
    </row>
    <row r="612" spans="13:13" ht="15">
      <c r="M612" s="7"/>
    </row>
    <row r="613" spans="13:13" ht="15">
      <c r="M613" s="7"/>
    </row>
    <row r="614" spans="13:13" ht="15">
      <c r="M614" s="7"/>
    </row>
    <row r="615" spans="13:13" ht="15">
      <c r="M615" s="7"/>
    </row>
    <row r="616" spans="13:13" ht="15">
      <c r="M616" s="7"/>
    </row>
    <row r="617" spans="13:13" ht="15">
      <c r="M617" s="7"/>
    </row>
    <row r="618" spans="13:13" ht="15">
      <c r="M618" s="7"/>
    </row>
    <row r="619" spans="13:13" ht="15">
      <c r="M619" s="7"/>
    </row>
    <row r="620" spans="13:13" ht="15">
      <c r="M620" s="7"/>
    </row>
    <row r="621" spans="13:13" ht="15">
      <c r="M621" s="7"/>
    </row>
    <row r="622" spans="13:13" ht="15">
      <c r="M622" s="7"/>
    </row>
    <row r="623" spans="13:13" ht="15">
      <c r="M623" s="7"/>
    </row>
    <row r="624" spans="13:13" ht="15">
      <c r="M624" s="7"/>
    </row>
    <row r="625" spans="13:13" ht="15">
      <c r="M625" s="7"/>
    </row>
    <row r="626" spans="13:13" ht="15">
      <c r="M626" s="7"/>
    </row>
    <row r="627" spans="13:13" ht="15">
      <c r="M627" s="7"/>
    </row>
    <row r="628" spans="13:13" ht="15">
      <c r="M628" s="7"/>
    </row>
    <row r="629" spans="13:13" ht="15">
      <c r="M629" s="7"/>
    </row>
    <row r="630" spans="13:13" ht="15">
      <c r="M630" s="7"/>
    </row>
    <row r="631" spans="13:13" ht="15">
      <c r="M631" s="7"/>
    </row>
    <row r="632" spans="13:13" ht="15">
      <c r="M632" s="7"/>
    </row>
    <row r="633" spans="13:13" ht="15">
      <c r="M633" s="7"/>
    </row>
    <row r="634" spans="13:13" ht="15">
      <c r="M634" s="7"/>
    </row>
    <row r="635" spans="13:13" ht="15">
      <c r="M635" s="7"/>
    </row>
    <row r="636" spans="13:13" ht="15">
      <c r="M636" s="7"/>
    </row>
    <row r="637" spans="13:13" ht="15">
      <c r="M637" s="7"/>
    </row>
    <row r="638" spans="13:13" ht="15">
      <c r="M638" s="7"/>
    </row>
    <row r="639" spans="13:13" ht="15">
      <c r="M639" s="7"/>
    </row>
    <row r="640" spans="13:13" ht="15">
      <c r="M640" s="7"/>
    </row>
    <row r="641" spans="13:13" ht="15">
      <c r="M641" s="7"/>
    </row>
    <row r="642" spans="13:13" ht="15">
      <c r="M642" s="7"/>
    </row>
    <row r="643" spans="13:13" ht="15">
      <c r="M643" s="7"/>
    </row>
    <row r="644" spans="13:13" ht="15">
      <c r="M644" s="7"/>
    </row>
    <row r="645" spans="13:13" ht="15">
      <c r="M645" s="7"/>
    </row>
    <row r="646" spans="13:13" ht="15">
      <c r="M646" s="7"/>
    </row>
    <row r="647" spans="13:13" ht="15">
      <c r="M647" s="7"/>
    </row>
    <row r="648" spans="13:13" ht="15">
      <c r="M648" s="7"/>
    </row>
    <row r="649" spans="13:13" ht="15">
      <c r="M649" s="7"/>
    </row>
    <row r="650" spans="13:13" ht="15">
      <c r="M650" s="7"/>
    </row>
    <row r="651" spans="13:13" ht="15">
      <c r="M651" s="7"/>
    </row>
  </sheetData>
  <mergeCells count="7">
    <mergeCell ref="AL1:AS2"/>
    <mergeCell ref="AT1:BA2"/>
    <mergeCell ref="BB1:BI2"/>
    <mergeCell ref="F1:M2"/>
    <mergeCell ref="N1:U2"/>
    <mergeCell ref="V1:AC2"/>
    <mergeCell ref="AD1:AK2"/>
  </mergeCells>
  <pageMargins left="0.5" right="0.5" top="0.5" bottom="0.5" header="0.5" footer="0.5"/>
  <pageSetup paperSize="5" scale="64" fitToHeight="3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75"/>
  <sheetViews>
    <sheetView zoomScale="99" workbookViewId="0">
      <pane xSplit="5" ySplit="8" topLeftCell="AN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baseColWidth="10" defaultColWidth="8.83203125" defaultRowHeight="12" x14ac:dyDescent="0"/>
  <cols>
    <col min="6" max="6" width="10.83203125" customWidth="1"/>
    <col min="7" max="7" width="13.1640625" customWidth="1"/>
    <col min="11" max="11" width="10.5" customWidth="1"/>
    <col min="12" max="12" width="13.1640625" customWidth="1"/>
    <col min="16" max="16" width="10.5" customWidth="1"/>
    <col min="17" max="17" width="13.1640625" customWidth="1"/>
    <col min="21" max="21" width="10.1640625" customWidth="1"/>
    <col min="22" max="22" width="12.5" customWidth="1"/>
    <col min="26" max="26" width="10.5" customWidth="1"/>
    <col min="27" max="27" width="12.83203125" customWidth="1"/>
    <col min="31" max="31" width="10.83203125" customWidth="1"/>
    <col min="32" max="32" width="13.5" customWidth="1"/>
    <col min="36" max="36" width="11" customWidth="1"/>
    <col min="37" max="37" width="13.83203125" customWidth="1"/>
    <col min="42" max="42" width="11" customWidth="1"/>
  </cols>
  <sheetData>
    <row r="3" spans="1:49" ht="13" thickBot="1"/>
    <row r="4" spans="1:49">
      <c r="B4" s="611" t="s">
        <v>37</v>
      </c>
      <c r="C4" s="612"/>
      <c r="D4" s="613"/>
    </row>
    <row r="5" spans="1:49" ht="13" thickBot="1">
      <c r="B5" s="614"/>
      <c r="C5" s="615"/>
      <c r="D5" s="616"/>
    </row>
    <row r="6" spans="1:49" ht="13" thickBot="1"/>
    <row r="7" spans="1:49" ht="13.5" customHeight="1" thickBot="1">
      <c r="F7" s="621" t="s">
        <v>1</v>
      </c>
      <c r="G7" s="622"/>
      <c r="H7" s="622"/>
      <c r="I7" s="622"/>
      <c r="J7" s="623"/>
      <c r="K7" s="621" t="s">
        <v>2</v>
      </c>
      <c r="L7" s="622"/>
      <c r="M7" s="622"/>
      <c r="N7" s="622"/>
      <c r="O7" s="623"/>
      <c r="P7" s="621" t="s">
        <v>3</v>
      </c>
      <c r="Q7" s="622"/>
      <c r="R7" s="622"/>
      <c r="S7" s="622"/>
      <c r="T7" s="622"/>
      <c r="U7" s="624" t="s">
        <v>4</v>
      </c>
      <c r="V7" s="622"/>
      <c r="W7" s="622"/>
      <c r="X7" s="622"/>
      <c r="Y7" s="623"/>
      <c r="Z7" s="621" t="s">
        <v>5</v>
      </c>
      <c r="AA7" s="622"/>
      <c r="AB7" s="622"/>
      <c r="AC7" s="622"/>
      <c r="AD7" s="623"/>
      <c r="AE7" s="621" t="s">
        <v>6</v>
      </c>
      <c r="AF7" s="622"/>
      <c r="AG7" s="622"/>
      <c r="AH7" s="622"/>
      <c r="AI7" s="623"/>
      <c r="AJ7" s="621" t="s">
        <v>7</v>
      </c>
      <c r="AK7" s="622"/>
      <c r="AL7" s="622"/>
      <c r="AM7" s="622"/>
      <c r="AN7" s="623"/>
      <c r="AO7" s="609" t="s">
        <v>38</v>
      </c>
      <c r="AP7" s="609" t="s">
        <v>39</v>
      </c>
      <c r="AQ7" s="609" t="s">
        <v>9</v>
      </c>
      <c r="AR7" s="609" t="s">
        <v>40</v>
      </c>
      <c r="AS7" s="609" t="s">
        <v>41</v>
      </c>
      <c r="AT7" s="609" t="s">
        <v>42</v>
      </c>
      <c r="AU7" s="629" t="s">
        <v>43</v>
      </c>
      <c r="AV7" s="638" t="s">
        <v>102</v>
      </c>
      <c r="AW7" s="636" t="s">
        <v>141</v>
      </c>
    </row>
    <row r="8" spans="1:49" ht="13" thickBot="1">
      <c r="A8" s="73" t="s">
        <v>101</v>
      </c>
      <c r="B8" s="51" t="s">
        <v>12</v>
      </c>
      <c r="C8" s="8" t="s">
        <v>13</v>
      </c>
      <c r="D8" s="8" t="s">
        <v>14</v>
      </c>
      <c r="E8" s="8" t="s">
        <v>15</v>
      </c>
      <c r="F8" s="27" t="s">
        <v>44</v>
      </c>
      <c r="G8" s="27" t="s">
        <v>45</v>
      </c>
      <c r="H8" s="27" t="s">
        <v>17</v>
      </c>
      <c r="I8" s="27" t="s">
        <v>46</v>
      </c>
      <c r="J8" s="27" t="s">
        <v>18</v>
      </c>
      <c r="K8" s="28" t="s">
        <v>47</v>
      </c>
      <c r="L8" s="27" t="s">
        <v>48</v>
      </c>
      <c r="M8" s="27" t="s">
        <v>20</v>
      </c>
      <c r="N8" s="27" t="s">
        <v>49</v>
      </c>
      <c r="O8" s="27" t="s">
        <v>21</v>
      </c>
      <c r="P8" s="28" t="s">
        <v>50</v>
      </c>
      <c r="Q8" s="27" t="s">
        <v>51</v>
      </c>
      <c r="R8" s="27" t="s">
        <v>23</v>
      </c>
      <c r="S8" s="27" t="s">
        <v>52</v>
      </c>
      <c r="T8" s="27" t="s">
        <v>24</v>
      </c>
      <c r="U8" s="28" t="s">
        <v>53</v>
      </c>
      <c r="V8" s="27" t="s">
        <v>54</v>
      </c>
      <c r="W8" s="27" t="s">
        <v>26</v>
      </c>
      <c r="X8" s="27" t="s">
        <v>55</v>
      </c>
      <c r="Y8" s="27" t="s">
        <v>27</v>
      </c>
      <c r="Z8" s="28" t="s">
        <v>56</v>
      </c>
      <c r="AA8" s="27" t="s">
        <v>57</v>
      </c>
      <c r="AB8" s="27" t="s">
        <v>29</v>
      </c>
      <c r="AC8" s="27" t="s">
        <v>58</v>
      </c>
      <c r="AD8" s="27" t="s">
        <v>30</v>
      </c>
      <c r="AE8" s="28" t="s">
        <v>59</v>
      </c>
      <c r="AF8" s="27" t="s">
        <v>60</v>
      </c>
      <c r="AG8" s="27" t="s">
        <v>32</v>
      </c>
      <c r="AH8" s="27" t="s">
        <v>61</v>
      </c>
      <c r="AI8" s="27" t="s">
        <v>33</v>
      </c>
      <c r="AJ8" s="28" t="s">
        <v>62</v>
      </c>
      <c r="AK8" s="27" t="s">
        <v>63</v>
      </c>
      <c r="AL8" s="27" t="s">
        <v>35</v>
      </c>
      <c r="AM8" s="27" t="s">
        <v>64</v>
      </c>
      <c r="AN8" s="27" t="s">
        <v>36</v>
      </c>
      <c r="AO8" s="619"/>
      <c r="AP8" s="610"/>
      <c r="AQ8" s="610"/>
      <c r="AR8" s="610"/>
      <c r="AS8" s="610"/>
      <c r="AT8" s="610"/>
      <c r="AU8" s="630"/>
      <c r="AV8" s="637"/>
      <c r="AW8" s="637"/>
    </row>
    <row r="9" spans="1:49" ht="13" thickBot="1">
      <c r="A9" s="2"/>
      <c r="B9" s="508" t="s">
        <v>269</v>
      </c>
      <c r="C9" s="508" t="s">
        <v>270</v>
      </c>
      <c r="D9" s="498" t="s">
        <v>120</v>
      </c>
      <c r="E9" s="519">
        <v>17</v>
      </c>
      <c r="F9" s="517">
        <v>27</v>
      </c>
      <c r="G9" s="513">
        <v>18</v>
      </c>
      <c r="H9" s="513">
        <v>359</v>
      </c>
      <c r="I9" s="492">
        <v>1</v>
      </c>
      <c r="J9" s="519">
        <v>3</v>
      </c>
      <c r="K9" s="517">
        <v>31</v>
      </c>
      <c r="L9" s="513">
        <v>16</v>
      </c>
      <c r="M9" s="513">
        <v>209</v>
      </c>
      <c r="N9" s="513">
        <v>0</v>
      </c>
      <c r="O9" s="519">
        <v>1</v>
      </c>
      <c r="P9" s="517">
        <v>28</v>
      </c>
      <c r="Q9" s="513">
        <v>20</v>
      </c>
      <c r="R9" s="513">
        <v>272</v>
      </c>
      <c r="S9" s="513">
        <v>0</v>
      </c>
      <c r="T9" s="519">
        <v>1</v>
      </c>
      <c r="U9" s="517">
        <v>30</v>
      </c>
      <c r="V9" s="513">
        <v>18</v>
      </c>
      <c r="W9" s="513">
        <v>333</v>
      </c>
      <c r="X9" s="513">
        <v>0</v>
      </c>
      <c r="Y9" s="519">
        <v>2</v>
      </c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513"/>
      <c r="AK9" s="513"/>
      <c r="AL9" s="513"/>
      <c r="AM9" s="513"/>
      <c r="AN9" s="513"/>
      <c r="AO9" s="231">
        <f t="shared" ref="AO9:AO41" si="0">SUM(F9+K9+P9+U9+Z9+AE9+AJ9)</f>
        <v>116</v>
      </c>
      <c r="AP9" s="229">
        <f t="shared" ref="AP9:AP41" si="1">SUM(G9+L9+Q9+V9+AA9+AF9+AK9)</f>
        <v>72</v>
      </c>
      <c r="AQ9" s="229">
        <f t="shared" ref="AQ9:AQ41" si="2">SUM(H9+M9+R9+W9+AB9+AG9+AL9)</f>
        <v>1173</v>
      </c>
      <c r="AR9" s="232">
        <f t="shared" ref="AR9:AR41" si="3">SUM(I9+N9+S9+X9+AC9+AH9+AM9)</f>
        <v>1</v>
      </c>
      <c r="AS9" s="229">
        <f t="shared" ref="AS9:AS41" si="4">SUM(J9+O9+T9+Y9+AD9+AI9+AN9)</f>
        <v>7</v>
      </c>
      <c r="AT9" s="233">
        <f t="shared" ref="AT9:AT41" si="5">IFERROR(AP9/AO9,0)</f>
        <v>0.62068965517241381</v>
      </c>
      <c r="AU9" s="234">
        <f t="shared" ref="AU9:AU41" si="6">IFERROR(SUM(H9+M9+R9+W9+AB9+AG9+AL9)/AV9,0)</f>
        <v>293.25</v>
      </c>
      <c r="AV9" s="238">
        <f t="shared" ref="AV9:AV41" si="7">COUNT(F9, K9, P9, U9, Z9, AE9, AJ9)</f>
        <v>4</v>
      </c>
      <c r="AW9" s="236">
        <f t="shared" ref="AW9:AW41" si="8">IFERROR((100*AP9/AO9)+(330*AS9/AO9)-(200*AR9/AO9)+(8.4*AQ9/AO9),0)</f>
        <v>165.2</v>
      </c>
    </row>
    <row r="10" spans="1:49" ht="13" thickBot="1">
      <c r="A10" s="4"/>
      <c r="B10" s="19" t="s">
        <v>400</v>
      </c>
      <c r="C10" s="19" t="s">
        <v>401</v>
      </c>
      <c r="D10" s="498" t="s">
        <v>370</v>
      </c>
      <c r="E10" s="520">
        <v>2</v>
      </c>
      <c r="F10" s="518">
        <v>25</v>
      </c>
      <c r="G10" s="514">
        <v>12</v>
      </c>
      <c r="H10" s="514">
        <v>192</v>
      </c>
      <c r="I10" s="515">
        <v>1</v>
      </c>
      <c r="J10" s="520">
        <v>4</v>
      </c>
      <c r="K10" s="518">
        <v>28</v>
      </c>
      <c r="L10" s="514">
        <v>15</v>
      </c>
      <c r="M10" s="514">
        <v>280</v>
      </c>
      <c r="N10" s="514">
        <v>0</v>
      </c>
      <c r="O10" s="38">
        <v>3</v>
      </c>
      <c r="P10" s="518">
        <v>26</v>
      </c>
      <c r="Q10" s="514">
        <v>12</v>
      </c>
      <c r="R10" s="514">
        <v>296</v>
      </c>
      <c r="S10" s="514">
        <v>1</v>
      </c>
      <c r="T10" s="38">
        <v>4</v>
      </c>
      <c r="U10" s="518">
        <v>32</v>
      </c>
      <c r="V10" s="514">
        <v>17</v>
      </c>
      <c r="W10" s="514">
        <v>253</v>
      </c>
      <c r="X10" s="514">
        <v>1</v>
      </c>
      <c r="Y10" s="38">
        <v>1</v>
      </c>
      <c r="Z10" s="518"/>
      <c r="AA10" s="514"/>
      <c r="AB10" s="514"/>
      <c r="AC10" s="514"/>
      <c r="AD10" s="520"/>
      <c r="AE10" s="24"/>
      <c r="AF10" s="20"/>
      <c r="AG10" s="20"/>
      <c r="AH10" s="20"/>
      <c r="AI10" s="263"/>
      <c r="AJ10" s="518"/>
      <c r="AK10" s="514"/>
      <c r="AL10" s="514"/>
      <c r="AM10" s="514"/>
      <c r="AN10" s="520"/>
      <c r="AO10" s="231">
        <f t="shared" si="0"/>
        <v>111</v>
      </c>
      <c r="AP10" s="229">
        <f t="shared" si="1"/>
        <v>56</v>
      </c>
      <c r="AQ10" s="229">
        <f t="shared" si="2"/>
        <v>1021</v>
      </c>
      <c r="AR10" s="232">
        <f t="shared" si="3"/>
        <v>3</v>
      </c>
      <c r="AS10" s="229">
        <f t="shared" si="4"/>
        <v>12</v>
      </c>
      <c r="AT10" s="233">
        <f t="shared" si="5"/>
        <v>0.50450450450450446</v>
      </c>
      <c r="AU10" s="234">
        <f t="shared" si="6"/>
        <v>255.25</v>
      </c>
      <c r="AV10" s="238">
        <f t="shared" si="7"/>
        <v>4</v>
      </c>
      <c r="AW10" s="236">
        <f t="shared" si="8"/>
        <v>157.9855855855856</v>
      </c>
    </row>
    <row r="11" spans="1:49" ht="13" thickBot="1">
      <c r="A11" s="4"/>
      <c r="B11" s="19" t="s">
        <v>599</v>
      </c>
      <c r="C11" s="19" t="s">
        <v>409</v>
      </c>
      <c r="D11" s="19" t="s">
        <v>121</v>
      </c>
      <c r="E11" s="514">
        <v>4</v>
      </c>
      <c r="F11" s="514">
        <v>31</v>
      </c>
      <c r="G11" s="514">
        <v>22</v>
      </c>
      <c r="H11" s="514">
        <v>262</v>
      </c>
      <c r="I11" s="514">
        <v>2</v>
      </c>
      <c r="J11" s="38">
        <v>1</v>
      </c>
      <c r="K11" s="518">
        <v>31</v>
      </c>
      <c r="L11" s="514">
        <v>20</v>
      </c>
      <c r="M11" s="514">
        <v>292</v>
      </c>
      <c r="N11" s="514">
        <v>4</v>
      </c>
      <c r="O11" s="38">
        <v>2</v>
      </c>
      <c r="P11" s="518">
        <v>9</v>
      </c>
      <c r="Q11" s="514">
        <v>7</v>
      </c>
      <c r="R11" s="514">
        <v>196</v>
      </c>
      <c r="S11" s="514"/>
      <c r="T11" s="38">
        <v>3</v>
      </c>
      <c r="U11" s="518">
        <v>14</v>
      </c>
      <c r="V11" s="514">
        <v>4</v>
      </c>
      <c r="W11" s="514">
        <v>63</v>
      </c>
      <c r="X11" s="514"/>
      <c r="Y11" s="38"/>
      <c r="Z11" s="518"/>
      <c r="AA11" s="514"/>
      <c r="AB11" s="514"/>
      <c r="AC11" s="514"/>
      <c r="AD11" s="38"/>
      <c r="AE11" s="518"/>
      <c r="AF11" s="514"/>
      <c r="AG11" s="514"/>
      <c r="AH11" s="514"/>
      <c r="AI11" s="38"/>
      <c r="AJ11" s="518"/>
      <c r="AK11" s="514"/>
      <c r="AL11" s="514"/>
      <c r="AM11" s="514"/>
      <c r="AN11" s="38"/>
      <c r="AO11" s="231">
        <f t="shared" si="0"/>
        <v>85</v>
      </c>
      <c r="AP11" s="229">
        <f t="shared" si="1"/>
        <v>53</v>
      </c>
      <c r="AQ11" s="229">
        <f t="shared" si="2"/>
        <v>813</v>
      </c>
      <c r="AR11" s="232">
        <f t="shared" si="3"/>
        <v>6</v>
      </c>
      <c r="AS11" s="229">
        <f t="shared" si="4"/>
        <v>6</v>
      </c>
      <c r="AT11" s="233">
        <f t="shared" si="5"/>
        <v>0.62352941176470589</v>
      </c>
      <c r="AU11" s="234">
        <f t="shared" si="6"/>
        <v>203.25</v>
      </c>
      <c r="AV11" s="238">
        <f t="shared" si="7"/>
        <v>4</v>
      </c>
      <c r="AW11" s="236">
        <f t="shared" si="8"/>
        <v>151.87294117647059</v>
      </c>
    </row>
    <row r="12" spans="1:49" ht="13" thickBot="1">
      <c r="A12" s="4"/>
      <c r="B12" s="508" t="s">
        <v>149</v>
      </c>
      <c r="C12" s="508" t="s">
        <v>143</v>
      </c>
      <c r="D12" s="498" t="s">
        <v>118</v>
      </c>
      <c r="E12" s="519">
        <v>13</v>
      </c>
      <c r="F12" s="517">
        <v>21</v>
      </c>
      <c r="G12" s="513">
        <v>9</v>
      </c>
      <c r="H12" s="513">
        <v>128</v>
      </c>
      <c r="I12" s="492">
        <v>2</v>
      </c>
      <c r="J12" s="519">
        <v>2</v>
      </c>
      <c r="K12" s="517">
        <v>32</v>
      </c>
      <c r="L12" s="513">
        <v>14</v>
      </c>
      <c r="M12" s="513">
        <v>217</v>
      </c>
      <c r="N12" s="513">
        <v>0</v>
      </c>
      <c r="O12" s="519">
        <v>2</v>
      </c>
      <c r="P12" s="517">
        <v>28</v>
      </c>
      <c r="Q12" s="513">
        <v>17</v>
      </c>
      <c r="R12" s="513">
        <v>204</v>
      </c>
      <c r="S12" s="513">
        <v>3</v>
      </c>
      <c r="T12" s="519">
        <v>1</v>
      </c>
      <c r="U12" s="517">
        <v>33</v>
      </c>
      <c r="V12" s="513">
        <v>18</v>
      </c>
      <c r="W12" s="513">
        <v>183</v>
      </c>
      <c r="X12" s="513">
        <v>2</v>
      </c>
      <c r="Y12" s="519">
        <v>0</v>
      </c>
      <c r="Z12" s="518"/>
      <c r="AA12" s="514"/>
      <c r="AB12" s="514"/>
      <c r="AC12" s="514"/>
      <c r="AD12" s="38"/>
      <c r="AE12" s="518"/>
      <c r="AF12" s="514"/>
      <c r="AG12" s="514"/>
      <c r="AH12" s="514"/>
      <c r="AI12" s="38"/>
      <c r="AJ12" s="518"/>
      <c r="AK12" s="514"/>
      <c r="AL12" s="514"/>
      <c r="AM12" s="514"/>
      <c r="AN12" s="38"/>
      <c r="AO12" s="231">
        <f t="shared" si="0"/>
        <v>114</v>
      </c>
      <c r="AP12" s="229">
        <f t="shared" si="1"/>
        <v>58</v>
      </c>
      <c r="AQ12" s="229">
        <f t="shared" si="2"/>
        <v>732</v>
      </c>
      <c r="AR12" s="232">
        <f t="shared" si="3"/>
        <v>7</v>
      </c>
      <c r="AS12" s="229">
        <f t="shared" si="4"/>
        <v>5</v>
      </c>
      <c r="AT12" s="233">
        <f t="shared" si="5"/>
        <v>0.50877192982456143</v>
      </c>
      <c r="AU12" s="234">
        <f t="shared" si="6"/>
        <v>183</v>
      </c>
      <c r="AV12" s="238">
        <f t="shared" si="7"/>
        <v>4</v>
      </c>
      <c r="AW12" s="236">
        <f t="shared" si="8"/>
        <v>107.00701754385965</v>
      </c>
    </row>
    <row r="13" spans="1:49" ht="13" thickBot="1">
      <c r="A13" s="4"/>
      <c r="B13" s="508" t="s">
        <v>637</v>
      </c>
      <c r="C13" s="508" t="s">
        <v>638</v>
      </c>
      <c r="D13" s="498" t="s">
        <v>115</v>
      </c>
      <c r="E13" s="519">
        <v>7</v>
      </c>
      <c r="F13" s="517">
        <v>19</v>
      </c>
      <c r="G13" s="513">
        <v>10</v>
      </c>
      <c r="H13" s="513">
        <v>175</v>
      </c>
      <c r="I13" s="492">
        <v>1</v>
      </c>
      <c r="J13" s="519"/>
      <c r="K13" s="517">
        <v>19</v>
      </c>
      <c r="L13" s="513">
        <v>7</v>
      </c>
      <c r="M13" s="513">
        <v>50</v>
      </c>
      <c r="N13" s="513">
        <v>2</v>
      </c>
      <c r="O13" s="519"/>
      <c r="P13" s="517">
        <v>21</v>
      </c>
      <c r="Q13" s="513">
        <v>18</v>
      </c>
      <c r="R13" s="513">
        <v>221</v>
      </c>
      <c r="S13" s="513">
        <v>1</v>
      </c>
      <c r="T13" s="519">
        <v>3</v>
      </c>
      <c r="U13" s="517">
        <v>14</v>
      </c>
      <c r="V13" s="513">
        <v>10</v>
      </c>
      <c r="W13" s="513">
        <v>146</v>
      </c>
      <c r="X13" s="513">
        <v>1</v>
      </c>
      <c r="Y13" s="519">
        <v>2</v>
      </c>
      <c r="Z13" s="24"/>
      <c r="AA13" s="20"/>
      <c r="AB13" s="20"/>
      <c r="AC13" s="20"/>
      <c r="AD13" s="59"/>
      <c r="AE13" s="264"/>
      <c r="AF13" s="33"/>
      <c r="AG13" s="33"/>
      <c r="AH13" s="33"/>
      <c r="AI13" s="262"/>
      <c r="AJ13" s="264"/>
      <c r="AK13" s="33"/>
      <c r="AL13" s="33"/>
      <c r="AM13" s="33"/>
      <c r="AN13" s="262"/>
      <c r="AO13" s="231">
        <f t="shared" si="0"/>
        <v>73</v>
      </c>
      <c r="AP13" s="229">
        <f t="shared" si="1"/>
        <v>45</v>
      </c>
      <c r="AQ13" s="229">
        <f t="shared" si="2"/>
        <v>592</v>
      </c>
      <c r="AR13" s="232">
        <f t="shared" si="3"/>
        <v>5</v>
      </c>
      <c r="AS13" s="229">
        <f t="shared" si="4"/>
        <v>5</v>
      </c>
      <c r="AT13" s="233">
        <f t="shared" si="5"/>
        <v>0.61643835616438358</v>
      </c>
      <c r="AU13" s="234">
        <f t="shared" si="6"/>
        <v>148</v>
      </c>
      <c r="AV13" s="238">
        <f t="shared" si="7"/>
        <v>4</v>
      </c>
      <c r="AW13" s="236">
        <f t="shared" si="8"/>
        <v>138.66849315068495</v>
      </c>
    </row>
    <row r="14" spans="1:49" ht="13" thickBot="1">
      <c r="A14" s="4"/>
      <c r="B14" s="509" t="s">
        <v>600</v>
      </c>
      <c r="C14" s="509" t="s">
        <v>601</v>
      </c>
      <c r="D14" s="19" t="s">
        <v>121</v>
      </c>
      <c r="E14" s="514">
        <v>15</v>
      </c>
      <c r="F14" s="514"/>
      <c r="G14" s="514"/>
      <c r="H14" s="514"/>
      <c r="I14" s="514"/>
      <c r="J14" s="38"/>
      <c r="K14" s="518"/>
      <c r="L14" s="514"/>
      <c r="M14" s="514"/>
      <c r="N14" s="514"/>
      <c r="O14" s="38"/>
      <c r="P14" s="518">
        <v>6</v>
      </c>
      <c r="Q14" s="514">
        <v>5</v>
      </c>
      <c r="R14" s="514">
        <v>51</v>
      </c>
      <c r="S14" s="514"/>
      <c r="T14" s="38"/>
      <c r="U14" s="518">
        <v>13</v>
      </c>
      <c r="V14" s="514">
        <v>8</v>
      </c>
      <c r="W14" s="514">
        <v>155</v>
      </c>
      <c r="X14" s="514">
        <v>1</v>
      </c>
      <c r="Y14" s="38">
        <v>1</v>
      </c>
      <c r="Z14" s="495"/>
      <c r="AA14" s="488"/>
      <c r="AB14" s="488"/>
      <c r="AC14" s="488"/>
      <c r="AD14" s="38"/>
      <c r="AE14" s="495"/>
      <c r="AF14" s="488"/>
      <c r="AG14" s="488"/>
      <c r="AH14" s="488"/>
      <c r="AI14" s="38"/>
      <c r="AJ14" s="495"/>
      <c r="AK14" s="488"/>
      <c r="AL14" s="488"/>
      <c r="AM14" s="488"/>
      <c r="AN14" s="38"/>
      <c r="AO14" s="231">
        <f t="shared" si="0"/>
        <v>19</v>
      </c>
      <c r="AP14" s="229">
        <f t="shared" si="1"/>
        <v>13</v>
      </c>
      <c r="AQ14" s="229">
        <f t="shared" si="2"/>
        <v>206</v>
      </c>
      <c r="AR14" s="232">
        <f t="shared" si="3"/>
        <v>1</v>
      </c>
      <c r="AS14" s="229">
        <f t="shared" si="4"/>
        <v>1</v>
      </c>
      <c r="AT14" s="233">
        <f t="shared" si="5"/>
        <v>0.68421052631578949</v>
      </c>
      <c r="AU14" s="234">
        <f t="shared" si="6"/>
        <v>103</v>
      </c>
      <c r="AV14" s="238">
        <f t="shared" si="7"/>
        <v>2</v>
      </c>
      <c r="AW14" s="236">
        <f t="shared" si="8"/>
        <v>166.33684210526314</v>
      </c>
    </row>
    <row r="15" spans="1:49" ht="13" thickBot="1">
      <c r="A15" s="4"/>
      <c r="B15" s="509" t="s">
        <v>545</v>
      </c>
      <c r="C15" s="509" t="s">
        <v>546</v>
      </c>
      <c r="D15" s="19" t="s">
        <v>116</v>
      </c>
      <c r="E15" s="514">
        <v>15</v>
      </c>
      <c r="F15" s="510"/>
      <c r="G15" s="510"/>
      <c r="H15" s="510"/>
      <c r="I15" s="510"/>
      <c r="J15" s="131"/>
      <c r="K15" s="518">
        <v>8</v>
      </c>
      <c r="L15" s="514">
        <v>2</v>
      </c>
      <c r="M15" s="514">
        <v>19</v>
      </c>
      <c r="N15" s="514">
        <v>3</v>
      </c>
      <c r="O15" s="38">
        <v>0</v>
      </c>
      <c r="P15" s="518">
        <v>12</v>
      </c>
      <c r="Q15" s="514">
        <v>4</v>
      </c>
      <c r="R15" s="514">
        <v>36</v>
      </c>
      <c r="S15" s="514">
        <v>3</v>
      </c>
      <c r="T15" s="38">
        <v>0</v>
      </c>
      <c r="U15" s="518">
        <v>25</v>
      </c>
      <c r="V15" s="514">
        <v>7</v>
      </c>
      <c r="W15" s="514">
        <v>88</v>
      </c>
      <c r="X15" s="514">
        <v>4</v>
      </c>
      <c r="Y15" s="38"/>
      <c r="Z15" s="518"/>
      <c r="AA15" s="514"/>
      <c r="AB15" s="514"/>
      <c r="AC15" s="514"/>
      <c r="AD15" s="38"/>
      <c r="AE15" s="518"/>
      <c r="AF15" s="514"/>
      <c r="AG15" s="514"/>
      <c r="AH15" s="514"/>
      <c r="AI15" s="38"/>
      <c r="AJ15" s="350"/>
      <c r="AK15" s="346"/>
      <c r="AL15" s="346"/>
      <c r="AM15" s="346"/>
      <c r="AN15" s="38"/>
      <c r="AO15" s="231">
        <f t="shared" si="0"/>
        <v>45</v>
      </c>
      <c r="AP15" s="229">
        <f t="shared" si="1"/>
        <v>13</v>
      </c>
      <c r="AQ15" s="229">
        <f t="shared" si="2"/>
        <v>143</v>
      </c>
      <c r="AR15" s="232">
        <f t="shared" si="3"/>
        <v>10</v>
      </c>
      <c r="AS15" s="229">
        <f t="shared" si="4"/>
        <v>0</v>
      </c>
      <c r="AT15" s="233">
        <f t="shared" si="5"/>
        <v>0.28888888888888886</v>
      </c>
      <c r="AU15" s="234">
        <f t="shared" si="6"/>
        <v>47.666666666666664</v>
      </c>
      <c r="AV15" s="238">
        <f t="shared" si="7"/>
        <v>3</v>
      </c>
      <c r="AW15" s="236">
        <f t="shared" si="8"/>
        <v>11.137777777777782</v>
      </c>
    </row>
    <row r="16" spans="1:49" ht="13" thickBot="1">
      <c r="A16" s="4"/>
      <c r="B16" s="19" t="s">
        <v>552</v>
      </c>
      <c r="C16" s="19" t="s">
        <v>393</v>
      </c>
      <c r="D16" s="19" t="s">
        <v>116</v>
      </c>
      <c r="E16" s="514">
        <v>25</v>
      </c>
      <c r="F16" s="514">
        <v>16</v>
      </c>
      <c r="G16" s="514">
        <v>4</v>
      </c>
      <c r="H16" s="514">
        <v>49</v>
      </c>
      <c r="I16" s="514">
        <v>3</v>
      </c>
      <c r="J16" s="38">
        <v>1</v>
      </c>
      <c r="K16" s="518">
        <v>1</v>
      </c>
      <c r="L16" s="514">
        <v>1</v>
      </c>
      <c r="M16" s="514">
        <v>4</v>
      </c>
      <c r="N16" s="514">
        <v>0</v>
      </c>
      <c r="O16" s="38">
        <v>1</v>
      </c>
      <c r="P16" s="518"/>
      <c r="Q16" s="514"/>
      <c r="R16" s="514"/>
      <c r="S16" s="514"/>
      <c r="T16" s="38"/>
      <c r="U16" s="518"/>
      <c r="V16" s="514"/>
      <c r="W16" s="514"/>
      <c r="X16" s="514"/>
      <c r="Y16" s="38"/>
      <c r="Z16" s="350"/>
      <c r="AA16" s="346"/>
      <c r="AB16" s="346"/>
      <c r="AC16" s="346"/>
      <c r="AD16" s="38"/>
      <c r="AE16" s="350"/>
      <c r="AF16" s="346"/>
      <c r="AG16" s="346"/>
      <c r="AH16" s="346"/>
      <c r="AI16" s="38"/>
      <c r="AJ16" s="350"/>
      <c r="AK16" s="346"/>
      <c r="AL16" s="346"/>
      <c r="AM16" s="346"/>
      <c r="AN16" s="38"/>
      <c r="AO16" s="231">
        <f t="shared" si="0"/>
        <v>17</v>
      </c>
      <c r="AP16" s="229">
        <f t="shared" si="1"/>
        <v>5</v>
      </c>
      <c r="AQ16" s="229">
        <f t="shared" si="2"/>
        <v>53</v>
      </c>
      <c r="AR16" s="232">
        <f t="shared" si="3"/>
        <v>3</v>
      </c>
      <c r="AS16" s="229">
        <f t="shared" si="4"/>
        <v>2</v>
      </c>
      <c r="AT16" s="233">
        <f t="shared" si="5"/>
        <v>0.29411764705882354</v>
      </c>
      <c r="AU16" s="234">
        <f t="shared" si="6"/>
        <v>26.5</v>
      </c>
      <c r="AV16" s="238">
        <f t="shared" si="7"/>
        <v>2</v>
      </c>
      <c r="AW16" s="236">
        <f t="shared" si="8"/>
        <v>59.129411764705878</v>
      </c>
    </row>
    <row r="17" spans="1:49" ht="13" thickBot="1">
      <c r="A17" s="4"/>
      <c r="B17" s="508" t="s">
        <v>850</v>
      </c>
      <c r="C17" s="508" t="s">
        <v>851</v>
      </c>
      <c r="D17" s="369" t="s">
        <v>115</v>
      </c>
      <c r="E17" s="519">
        <v>2</v>
      </c>
      <c r="F17" s="517"/>
      <c r="G17" s="513"/>
      <c r="H17" s="513"/>
      <c r="I17" s="492"/>
      <c r="J17" s="519"/>
      <c r="K17" s="517"/>
      <c r="L17" s="513"/>
      <c r="M17" s="513"/>
      <c r="N17" s="513"/>
      <c r="O17" s="519"/>
      <c r="P17" s="517"/>
      <c r="Q17" s="513"/>
      <c r="R17" s="513"/>
      <c r="S17" s="513"/>
      <c r="T17" s="519"/>
      <c r="U17" s="517">
        <v>2</v>
      </c>
      <c r="V17" s="513">
        <v>2</v>
      </c>
      <c r="W17" s="513">
        <v>46</v>
      </c>
      <c r="X17" s="513"/>
      <c r="Y17" s="519"/>
      <c r="Z17" s="518"/>
      <c r="AA17" s="514"/>
      <c r="AB17" s="514"/>
      <c r="AC17" s="514"/>
      <c r="AD17" s="38"/>
      <c r="AE17" s="518"/>
      <c r="AF17" s="514"/>
      <c r="AG17" s="514"/>
      <c r="AH17" s="514"/>
      <c r="AI17" s="38"/>
      <c r="AJ17" s="350"/>
      <c r="AK17" s="346"/>
      <c r="AL17" s="346"/>
      <c r="AM17" s="346"/>
      <c r="AN17" s="38"/>
      <c r="AO17" s="231">
        <f t="shared" si="0"/>
        <v>2</v>
      </c>
      <c r="AP17" s="229">
        <f t="shared" si="1"/>
        <v>2</v>
      </c>
      <c r="AQ17" s="229">
        <f t="shared" si="2"/>
        <v>46</v>
      </c>
      <c r="AR17" s="232">
        <f t="shared" si="3"/>
        <v>0</v>
      </c>
      <c r="AS17" s="229">
        <f t="shared" si="4"/>
        <v>0</v>
      </c>
      <c r="AT17" s="233">
        <f t="shared" si="5"/>
        <v>1</v>
      </c>
      <c r="AU17" s="234">
        <f t="shared" si="6"/>
        <v>46</v>
      </c>
      <c r="AV17" s="238">
        <f t="shared" si="7"/>
        <v>1</v>
      </c>
      <c r="AW17" s="236">
        <f t="shared" si="8"/>
        <v>293.20000000000005</v>
      </c>
    </row>
    <row r="18" spans="1:49" ht="13" thickBot="1">
      <c r="A18" s="4"/>
      <c r="B18" s="509" t="s">
        <v>358</v>
      </c>
      <c r="C18" s="509" t="s">
        <v>359</v>
      </c>
      <c r="D18" s="498" t="s">
        <v>118</v>
      </c>
      <c r="E18" s="520">
        <v>5</v>
      </c>
      <c r="F18" s="518">
        <v>3</v>
      </c>
      <c r="G18" s="514">
        <v>2</v>
      </c>
      <c r="H18" s="514">
        <v>24</v>
      </c>
      <c r="I18" s="515">
        <v>0</v>
      </c>
      <c r="J18" s="520">
        <v>0</v>
      </c>
      <c r="K18" s="264"/>
      <c r="L18" s="33"/>
      <c r="M18" s="33"/>
      <c r="N18" s="33"/>
      <c r="O18" s="262"/>
      <c r="P18" s="264"/>
      <c r="Q18" s="33"/>
      <c r="R18" s="33"/>
      <c r="S18" s="33"/>
      <c r="T18" s="262"/>
      <c r="U18" s="24"/>
      <c r="V18" s="20"/>
      <c r="W18" s="20"/>
      <c r="X18" s="20"/>
      <c r="Y18" s="59"/>
      <c r="Z18" s="24"/>
      <c r="AA18" s="20"/>
      <c r="AB18" s="20"/>
      <c r="AC18" s="20"/>
      <c r="AD18" s="59"/>
      <c r="AE18" s="24"/>
      <c r="AF18" s="20"/>
      <c r="AG18" s="20"/>
      <c r="AH18" s="20"/>
      <c r="AI18" s="59"/>
      <c r="AJ18" s="24"/>
      <c r="AK18" s="20"/>
      <c r="AL18" s="20"/>
      <c r="AM18" s="20"/>
      <c r="AN18" s="59"/>
      <c r="AO18" s="231">
        <f t="shared" si="0"/>
        <v>3</v>
      </c>
      <c r="AP18" s="229">
        <f t="shared" si="1"/>
        <v>2</v>
      </c>
      <c r="AQ18" s="229">
        <f t="shared" si="2"/>
        <v>24</v>
      </c>
      <c r="AR18" s="232">
        <f t="shared" si="3"/>
        <v>0</v>
      </c>
      <c r="AS18" s="229">
        <f t="shared" si="4"/>
        <v>0</v>
      </c>
      <c r="AT18" s="233">
        <f t="shared" si="5"/>
        <v>0.66666666666666663</v>
      </c>
      <c r="AU18" s="234">
        <f t="shared" si="6"/>
        <v>24</v>
      </c>
      <c r="AV18" s="238">
        <f t="shared" si="7"/>
        <v>1</v>
      </c>
      <c r="AW18" s="236">
        <f t="shared" si="8"/>
        <v>133.86666666666667</v>
      </c>
    </row>
    <row r="19" spans="1:49" ht="13" thickBot="1">
      <c r="A19" s="4"/>
      <c r="B19" s="509" t="s">
        <v>299</v>
      </c>
      <c r="C19" s="509" t="s">
        <v>265</v>
      </c>
      <c r="D19" s="498" t="s">
        <v>120</v>
      </c>
      <c r="E19" s="520">
        <v>10</v>
      </c>
      <c r="F19" s="518">
        <v>5</v>
      </c>
      <c r="G19" s="514">
        <v>2</v>
      </c>
      <c r="H19" s="514">
        <v>17</v>
      </c>
      <c r="I19" s="515">
        <v>1</v>
      </c>
      <c r="J19" s="520">
        <v>0</v>
      </c>
      <c r="K19" s="518"/>
      <c r="L19" s="514"/>
      <c r="M19" s="514"/>
      <c r="N19" s="514"/>
      <c r="O19" s="520"/>
      <c r="P19" s="518"/>
      <c r="Q19" s="514"/>
      <c r="R19" s="514"/>
      <c r="S19" s="514"/>
      <c r="T19" s="520"/>
      <c r="U19" s="24"/>
      <c r="V19" s="20"/>
      <c r="W19" s="20"/>
      <c r="X19" s="20"/>
      <c r="Y19" s="59"/>
      <c r="Z19" s="513"/>
      <c r="AA19" s="513"/>
      <c r="AB19" s="513"/>
      <c r="AC19" s="513"/>
      <c r="AD19" s="513"/>
      <c r="AE19" s="513"/>
      <c r="AF19" s="513"/>
      <c r="AG19" s="513"/>
      <c r="AH19" s="513"/>
      <c r="AI19" s="513"/>
      <c r="AJ19" s="517"/>
      <c r="AK19" s="513"/>
      <c r="AL19" s="513"/>
      <c r="AM19" s="513"/>
      <c r="AN19" s="519"/>
      <c r="AO19" s="231">
        <f t="shared" si="0"/>
        <v>5</v>
      </c>
      <c r="AP19" s="229">
        <f t="shared" si="1"/>
        <v>2</v>
      </c>
      <c r="AQ19" s="229">
        <f t="shared" si="2"/>
        <v>17</v>
      </c>
      <c r="AR19" s="232">
        <f t="shared" si="3"/>
        <v>1</v>
      </c>
      <c r="AS19" s="229">
        <f t="shared" si="4"/>
        <v>0</v>
      </c>
      <c r="AT19" s="233">
        <f t="shared" si="5"/>
        <v>0.4</v>
      </c>
      <c r="AU19" s="234">
        <f t="shared" si="6"/>
        <v>17</v>
      </c>
      <c r="AV19" s="238">
        <f t="shared" si="7"/>
        <v>1</v>
      </c>
      <c r="AW19" s="236">
        <f t="shared" si="8"/>
        <v>28.560000000000002</v>
      </c>
    </row>
    <row r="20" spans="1:49" ht="13" thickBot="1">
      <c r="A20" s="4"/>
      <c r="B20" s="509" t="s">
        <v>800</v>
      </c>
      <c r="C20" s="509" t="s">
        <v>801</v>
      </c>
      <c r="D20" s="19" t="s">
        <v>115</v>
      </c>
      <c r="E20" s="514">
        <v>89</v>
      </c>
      <c r="F20" s="514"/>
      <c r="G20" s="514"/>
      <c r="H20" s="514"/>
      <c r="I20" s="514"/>
      <c r="J20" s="38"/>
      <c r="K20" s="518"/>
      <c r="L20" s="514"/>
      <c r="M20" s="514"/>
      <c r="N20" s="514"/>
      <c r="O20" s="38"/>
      <c r="P20" s="518">
        <v>2</v>
      </c>
      <c r="Q20" s="514">
        <v>1</v>
      </c>
      <c r="R20" s="514">
        <v>5</v>
      </c>
      <c r="S20" s="514"/>
      <c r="T20" s="38">
        <v>1</v>
      </c>
      <c r="U20" s="518">
        <v>4</v>
      </c>
      <c r="V20" s="514">
        <v>1</v>
      </c>
      <c r="W20" s="514">
        <v>6</v>
      </c>
      <c r="X20" s="514">
        <v>1</v>
      </c>
      <c r="Y20" s="38"/>
      <c r="Z20" s="350"/>
      <c r="AA20" s="346"/>
      <c r="AB20" s="346"/>
      <c r="AC20" s="346"/>
      <c r="AD20" s="520"/>
      <c r="AE20" s="350"/>
      <c r="AF20" s="346"/>
      <c r="AG20" s="346"/>
      <c r="AH20" s="346"/>
      <c r="AI20" s="520"/>
      <c r="AJ20" s="350"/>
      <c r="AK20" s="346"/>
      <c r="AL20" s="346"/>
      <c r="AM20" s="346"/>
      <c r="AN20" s="38"/>
      <c r="AO20" s="231">
        <f t="shared" si="0"/>
        <v>6</v>
      </c>
      <c r="AP20" s="229">
        <f t="shared" si="1"/>
        <v>2</v>
      </c>
      <c r="AQ20" s="229">
        <f t="shared" si="2"/>
        <v>11</v>
      </c>
      <c r="AR20" s="232">
        <f t="shared" si="3"/>
        <v>1</v>
      </c>
      <c r="AS20" s="229">
        <f t="shared" si="4"/>
        <v>1</v>
      </c>
      <c r="AT20" s="233">
        <f t="shared" si="5"/>
        <v>0.33333333333333331</v>
      </c>
      <c r="AU20" s="234">
        <f t="shared" si="6"/>
        <v>5.5</v>
      </c>
      <c r="AV20" s="238">
        <f t="shared" si="7"/>
        <v>2</v>
      </c>
      <c r="AW20" s="236">
        <f t="shared" si="8"/>
        <v>70.400000000000006</v>
      </c>
    </row>
    <row r="21" spans="1:49" ht="13" thickBot="1">
      <c r="A21" s="4"/>
      <c r="B21" s="584"/>
      <c r="C21" s="86"/>
      <c r="D21" s="399"/>
      <c r="E21" s="262"/>
      <c r="F21" s="264"/>
      <c r="G21" s="33"/>
      <c r="H21" s="33"/>
      <c r="I21" s="260"/>
      <c r="J21" s="262"/>
      <c r="K21" s="264"/>
      <c r="L21" s="33"/>
      <c r="M21" s="33"/>
      <c r="N21" s="33"/>
      <c r="O21" s="262"/>
      <c r="P21" s="264"/>
      <c r="Q21" s="33"/>
      <c r="R21" s="33"/>
      <c r="S21" s="33"/>
      <c r="T21" s="262"/>
      <c r="U21" s="264"/>
      <c r="V21" s="33"/>
      <c r="W21" s="33"/>
      <c r="X21" s="33"/>
      <c r="Y21" s="262"/>
      <c r="Z21" s="518"/>
      <c r="AA21" s="514"/>
      <c r="AB21" s="514"/>
      <c r="AC21" s="514"/>
      <c r="AD21" s="38"/>
      <c r="AE21" s="518"/>
      <c r="AF21" s="514"/>
      <c r="AG21" s="514"/>
      <c r="AH21" s="514"/>
      <c r="AI21" s="38"/>
      <c r="AJ21" s="518"/>
      <c r="AK21" s="514"/>
      <c r="AL21" s="514"/>
      <c r="AM21" s="514"/>
      <c r="AN21" s="38"/>
      <c r="AO21" s="231">
        <f t="shared" si="0"/>
        <v>0</v>
      </c>
      <c r="AP21" s="229">
        <f t="shared" si="1"/>
        <v>0</v>
      </c>
      <c r="AQ21" s="229">
        <f t="shared" si="2"/>
        <v>0</v>
      </c>
      <c r="AR21" s="232">
        <f t="shared" si="3"/>
        <v>0</v>
      </c>
      <c r="AS21" s="229">
        <f t="shared" si="4"/>
        <v>0</v>
      </c>
      <c r="AT21" s="233">
        <f t="shared" si="5"/>
        <v>0</v>
      </c>
      <c r="AU21" s="234">
        <f t="shared" si="6"/>
        <v>0</v>
      </c>
      <c r="AV21" s="238">
        <f t="shared" si="7"/>
        <v>0</v>
      </c>
      <c r="AW21" s="236">
        <f t="shared" si="8"/>
        <v>0</v>
      </c>
    </row>
    <row r="22" spans="1:49" ht="13" thickBot="1">
      <c r="A22" s="4"/>
      <c r="B22" s="19"/>
      <c r="C22" s="19"/>
      <c r="D22" s="369"/>
      <c r="E22" s="520"/>
      <c r="F22" s="518"/>
      <c r="G22" s="514"/>
      <c r="H22" s="514"/>
      <c r="I22" s="515"/>
      <c r="J22" s="520"/>
      <c r="K22" s="518"/>
      <c r="L22" s="514"/>
      <c r="M22" s="514"/>
      <c r="N22" s="514"/>
      <c r="O22" s="520"/>
      <c r="P22" s="518"/>
      <c r="Q22" s="514"/>
      <c r="R22" s="514"/>
      <c r="S22" s="514"/>
      <c r="T22" s="520"/>
      <c r="U22" s="517"/>
      <c r="V22" s="513"/>
      <c r="W22" s="513"/>
      <c r="X22" s="513"/>
      <c r="Y22" s="519"/>
      <c r="Z22" s="350"/>
      <c r="AA22" s="346"/>
      <c r="AB22" s="346"/>
      <c r="AC22" s="346"/>
      <c r="AD22" s="38"/>
      <c r="AE22" s="350"/>
      <c r="AF22" s="346"/>
      <c r="AG22" s="346"/>
      <c r="AH22" s="346"/>
      <c r="AI22" s="38"/>
      <c r="AJ22" s="350"/>
      <c r="AK22" s="346"/>
      <c r="AL22" s="346"/>
      <c r="AM22" s="346"/>
      <c r="AN22" s="38"/>
      <c r="AO22" s="231">
        <f t="shared" si="0"/>
        <v>0</v>
      </c>
      <c r="AP22" s="229">
        <f t="shared" si="1"/>
        <v>0</v>
      </c>
      <c r="AQ22" s="229">
        <f t="shared" si="2"/>
        <v>0</v>
      </c>
      <c r="AR22" s="232">
        <f t="shared" si="3"/>
        <v>0</v>
      </c>
      <c r="AS22" s="229">
        <f t="shared" si="4"/>
        <v>0</v>
      </c>
      <c r="AT22" s="233">
        <f t="shared" si="5"/>
        <v>0</v>
      </c>
      <c r="AU22" s="234">
        <f t="shared" si="6"/>
        <v>0</v>
      </c>
      <c r="AV22" s="235">
        <f t="shared" si="7"/>
        <v>0</v>
      </c>
      <c r="AW22" s="236">
        <f t="shared" si="8"/>
        <v>0</v>
      </c>
    </row>
    <row r="23" spans="1:49" ht="13" thickBot="1">
      <c r="A23" s="4"/>
      <c r="B23" s="132"/>
      <c r="C23" s="132"/>
      <c r="D23" s="398" t="s">
        <v>119</v>
      </c>
      <c r="E23" s="519"/>
      <c r="F23" s="517"/>
      <c r="G23" s="513"/>
      <c r="H23" s="513"/>
      <c r="I23" s="492"/>
      <c r="J23" s="519"/>
      <c r="K23" s="517"/>
      <c r="L23" s="513"/>
      <c r="M23" s="513"/>
      <c r="N23" s="513"/>
      <c r="O23" s="519"/>
      <c r="P23" s="517"/>
      <c r="Q23" s="513"/>
      <c r="R23" s="513"/>
      <c r="S23" s="513"/>
      <c r="T23" s="519"/>
      <c r="U23" s="518"/>
      <c r="V23" s="514"/>
      <c r="W23" s="514"/>
      <c r="X23" s="514"/>
      <c r="Y23" s="520"/>
      <c r="Z23" s="518"/>
      <c r="AA23" s="514"/>
      <c r="AB23" s="514"/>
      <c r="AC23" s="514"/>
      <c r="AD23" s="38"/>
      <c r="AE23" s="518"/>
      <c r="AF23" s="514"/>
      <c r="AG23" s="514"/>
      <c r="AH23" s="514"/>
      <c r="AI23" s="38"/>
      <c r="AJ23" s="350"/>
      <c r="AK23" s="346"/>
      <c r="AL23" s="346"/>
      <c r="AM23" s="346"/>
      <c r="AN23" s="38"/>
      <c r="AO23" s="231">
        <f t="shared" si="0"/>
        <v>0</v>
      </c>
      <c r="AP23" s="229">
        <f t="shared" si="1"/>
        <v>0</v>
      </c>
      <c r="AQ23" s="229">
        <f t="shared" si="2"/>
        <v>0</v>
      </c>
      <c r="AR23" s="232">
        <f t="shared" si="3"/>
        <v>0</v>
      </c>
      <c r="AS23" s="229">
        <f t="shared" si="4"/>
        <v>0</v>
      </c>
      <c r="AT23" s="233">
        <f t="shared" si="5"/>
        <v>0</v>
      </c>
      <c r="AU23" s="234">
        <f t="shared" si="6"/>
        <v>0</v>
      </c>
      <c r="AV23" s="235">
        <f t="shared" si="7"/>
        <v>0</v>
      </c>
      <c r="AW23" s="236">
        <f t="shared" si="8"/>
        <v>0</v>
      </c>
    </row>
    <row r="24" spans="1:49" ht="13" thickBot="1">
      <c r="A24" s="4"/>
      <c r="B24" s="76"/>
      <c r="C24" s="76"/>
      <c r="D24" s="398"/>
      <c r="E24" s="520"/>
      <c r="F24" s="518"/>
      <c r="G24" s="514"/>
      <c r="H24" s="514"/>
      <c r="I24" s="515"/>
      <c r="J24" s="520"/>
      <c r="K24" s="518"/>
      <c r="L24" s="514"/>
      <c r="M24" s="514"/>
      <c r="N24" s="514"/>
      <c r="O24" s="520"/>
      <c r="P24" s="518"/>
      <c r="Q24" s="514"/>
      <c r="R24" s="514"/>
      <c r="S24" s="514"/>
      <c r="T24" s="520"/>
      <c r="U24" s="517"/>
      <c r="V24" s="513"/>
      <c r="W24" s="513"/>
      <c r="X24" s="513"/>
      <c r="Y24" s="519"/>
      <c r="Z24" s="517"/>
      <c r="AA24" s="513"/>
      <c r="AB24" s="513"/>
      <c r="AC24" s="513"/>
      <c r="AD24" s="519"/>
      <c r="AE24" s="495"/>
      <c r="AF24" s="488"/>
      <c r="AG24" s="488"/>
      <c r="AH24" s="488"/>
      <c r="AI24" s="38"/>
      <c r="AJ24" s="517"/>
      <c r="AK24" s="513"/>
      <c r="AL24" s="513"/>
      <c r="AM24" s="513"/>
      <c r="AN24" s="519"/>
      <c r="AO24" s="231">
        <f t="shared" si="0"/>
        <v>0</v>
      </c>
      <c r="AP24" s="229">
        <f t="shared" si="1"/>
        <v>0</v>
      </c>
      <c r="AQ24" s="229">
        <f t="shared" si="2"/>
        <v>0</v>
      </c>
      <c r="AR24" s="232">
        <f t="shared" si="3"/>
        <v>0</v>
      </c>
      <c r="AS24" s="229">
        <f t="shared" si="4"/>
        <v>0</v>
      </c>
      <c r="AT24" s="233">
        <f t="shared" si="5"/>
        <v>0</v>
      </c>
      <c r="AU24" s="234">
        <f t="shared" si="6"/>
        <v>0</v>
      </c>
      <c r="AV24" s="235">
        <f t="shared" si="7"/>
        <v>0</v>
      </c>
      <c r="AW24" s="236">
        <f t="shared" si="8"/>
        <v>0</v>
      </c>
    </row>
    <row r="25" spans="1:49" ht="13" thickBot="1">
      <c r="A25" s="4"/>
      <c r="B25" s="86"/>
      <c r="C25" s="86"/>
      <c r="D25" s="399"/>
      <c r="E25" s="262"/>
      <c r="F25" s="264"/>
      <c r="G25" s="33"/>
      <c r="H25" s="33"/>
      <c r="I25" s="260"/>
      <c r="J25" s="262"/>
      <c r="K25" s="264"/>
      <c r="L25" s="33"/>
      <c r="M25" s="33"/>
      <c r="N25" s="33"/>
      <c r="O25" s="262"/>
      <c r="P25" s="264"/>
      <c r="Q25" s="33"/>
      <c r="R25" s="33"/>
      <c r="S25" s="33"/>
      <c r="T25" s="262"/>
      <c r="U25" s="24"/>
      <c r="V25" s="20"/>
      <c r="W25" s="20"/>
      <c r="X25" s="20"/>
      <c r="Y25" s="263"/>
      <c r="Z25" s="518"/>
      <c r="AA25" s="514"/>
      <c r="AB25" s="514"/>
      <c r="AC25" s="514"/>
      <c r="AD25" s="520"/>
      <c r="AE25" s="518"/>
      <c r="AF25" s="514"/>
      <c r="AG25" s="514"/>
      <c r="AH25" s="514"/>
      <c r="AI25" s="520"/>
      <c r="AJ25" s="518"/>
      <c r="AK25" s="514"/>
      <c r="AL25" s="514"/>
      <c r="AM25" s="514"/>
      <c r="AN25" s="520"/>
      <c r="AO25" s="231">
        <f t="shared" si="0"/>
        <v>0</v>
      </c>
      <c r="AP25" s="229">
        <f t="shared" si="1"/>
        <v>0</v>
      </c>
      <c r="AQ25" s="229">
        <f t="shared" si="2"/>
        <v>0</v>
      </c>
      <c r="AR25" s="232">
        <f t="shared" si="3"/>
        <v>0</v>
      </c>
      <c r="AS25" s="229">
        <f t="shared" si="4"/>
        <v>0</v>
      </c>
      <c r="AT25" s="233">
        <f t="shared" si="5"/>
        <v>0</v>
      </c>
      <c r="AU25" s="234">
        <f t="shared" si="6"/>
        <v>0</v>
      </c>
      <c r="AV25" s="235">
        <f t="shared" si="7"/>
        <v>0</v>
      </c>
      <c r="AW25" s="236">
        <f t="shared" si="8"/>
        <v>0</v>
      </c>
    </row>
    <row r="26" spans="1:49" ht="13" thickBot="1">
      <c r="A26" s="4"/>
      <c r="B26" s="509"/>
      <c r="C26" s="509"/>
      <c r="D26" s="369"/>
      <c r="E26" s="520"/>
      <c r="F26" s="130"/>
      <c r="G26" s="514"/>
      <c r="H26" s="514"/>
      <c r="I26" s="514"/>
      <c r="J26" s="540"/>
      <c r="K26" s="518"/>
      <c r="L26" s="514"/>
      <c r="M26" s="514"/>
      <c r="N26" s="515"/>
      <c r="O26" s="520"/>
      <c r="P26" s="518"/>
      <c r="Q26" s="514"/>
      <c r="R26" s="514"/>
      <c r="S26" s="514"/>
      <c r="T26" s="520"/>
      <c r="U26" s="264"/>
      <c r="V26" s="33"/>
      <c r="W26" s="33"/>
      <c r="X26" s="33"/>
      <c r="Y26" s="262"/>
      <c r="Z26" s="24"/>
      <c r="AA26" s="20"/>
      <c r="AB26" s="20"/>
      <c r="AC26" s="20"/>
      <c r="AD26" s="263"/>
      <c r="AE26" s="24"/>
      <c r="AF26" s="20"/>
      <c r="AG26" s="20"/>
      <c r="AH26" s="20"/>
      <c r="AI26" s="59"/>
      <c r="AJ26" s="518"/>
      <c r="AK26" s="514"/>
      <c r="AL26" s="514"/>
      <c r="AM26" s="514"/>
      <c r="AN26" s="38"/>
      <c r="AO26" s="231">
        <f t="shared" si="0"/>
        <v>0</v>
      </c>
      <c r="AP26" s="229">
        <f t="shared" si="1"/>
        <v>0</v>
      </c>
      <c r="AQ26" s="229">
        <f t="shared" si="2"/>
        <v>0</v>
      </c>
      <c r="AR26" s="232">
        <f t="shared" si="3"/>
        <v>0</v>
      </c>
      <c r="AS26" s="229">
        <f t="shared" si="4"/>
        <v>0</v>
      </c>
      <c r="AT26" s="233">
        <f t="shared" si="5"/>
        <v>0</v>
      </c>
      <c r="AU26" s="234">
        <f t="shared" si="6"/>
        <v>0</v>
      </c>
      <c r="AV26" s="235">
        <f t="shared" si="7"/>
        <v>0</v>
      </c>
      <c r="AW26" s="236">
        <f t="shared" si="8"/>
        <v>0</v>
      </c>
    </row>
    <row r="27" spans="1:49" ht="13" thickBot="1">
      <c r="A27" s="4"/>
      <c r="B27" s="76"/>
      <c r="C27" s="76"/>
      <c r="D27" s="338"/>
      <c r="E27" s="514"/>
      <c r="F27" s="514"/>
      <c r="G27" s="514"/>
      <c r="H27" s="514"/>
      <c r="I27" s="514"/>
      <c r="J27" s="38"/>
      <c r="K27" s="518"/>
      <c r="L27" s="514"/>
      <c r="M27" s="514"/>
      <c r="N27" s="514"/>
      <c r="O27" s="38"/>
      <c r="P27" s="518"/>
      <c r="Q27" s="514"/>
      <c r="R27" s="514"/>
      <c r="S27" s="514"/>
      <c r="T27" s="38"/>
      <c r="U27" s="518"/>
      <c r="V27" s="514"/>
      <c r="W27" s="514"/>
      <c r="X27" s="514"/>
      <c r="Y27" s="38"/>
      <c r="Z27" s="495"/>
      <c r="AA27" s="488"/>
      <c r="AB27" s="488"/>
      <c r="AC27" s="488"/>
      <c r="AD27" s="38"/>
      <c r="AE27" s="495"/>
      <c r="AF27" s="488"/>
      <c r="AG27" s="488"/>
      <c r="AH27" s="488"/>
      <c r="AI27" s="38"/>
      <c r="AJ27" s="495"/>
      <c r="AK27" s="488"/>
      <c r="AL27" s="488"/>
      <c r="AM27" s="488"/>
      <c r="AN27" s="38"/>
      <c r="AO27" s="231">
        <f t="shared" si="0"/>
        <v>0</v>
      </c>
      <c r="AP27" s="229">
        <f t="shared" si="1"/>
        <v>0</v>
      </c>
      <c r="AQ27" s="229">
        <f t="shared" si="2"/>
        <v>0</v>
      </c>
      <c r="AR27" s="232">
        <f t="shared" si="3"/>
        <v>0</v>
      </c>
      <c r="AS27" s="229">
        <f t="shared" si="4"/>
        <v>0</v>
      </c>
      <c r="AT27" s="233">
        <f t="shared" si="5"/>
        <v>0</v>
      </c>
      <c r="AU27" s="234">
        <f t="shared" si="6"/>
        <v>0</v>
      </c>
      <c r="AV27" s="235">
        <f t="shared" si="7"/>
        <v>0</v>
      </c>
      <c r="AW27" s="236">
        <f t="shared" si="8"/>
        <v>0</v>
      </c>
    </row>
    <row r="28" spans="1:49" ht="13" thickBot="1">
      <c r="A28" s="4"/>
      <c r="B28" s="128"/>
      <c r="C28" s="128"/>
      <c r="D28" s="369"/>
      <c r="E28" s="519"/>
      <c r="F28" s="517"/>
      <c r="G28" s="513"/>
      <c r="H28" s="513"/>
      <c r="I28" s="492"/>
      <c r="J28" s="519"/>
      <c r="K28" s="517"/>
      <c r="L28" s="513"/>
      <c r="M28" s="513"/>
      <c r="N28" s="513"/>
      <c r="O28" s="519"/>
      <c r="P28" s="517"/>
      <c r="Q28" s="513"/>
      <c r="R28" s="513"/>
      <c r="S28" s="513"/>
      <c r="T28" s="519"/>
      <c r="U28" s="517"/>
      <c r="V28" s="513"/>
      <c r="W28" s="513"/>
      <c r="X28" s="513"/>
      <c r="Y28" s="519"/>
      <c r="Z28" s="518"/>
      <c r="AA28" s="514"/>
      <c r="AB28" s="514"/>
      <c r="AC28" s="514"/>
      <c r="AD28" s="38"/>
      <c r="AE28" s="350"/>
      <c r="AF28" s="346"/>
      <c r="AG28" s="346"/>
      <c r="AH28" s="346"/>
      <c r="AI28" s="38"/>
      <c r="AJ28" s="518"/>
      <c r="AK28" s="514"/>
      <c r="AL28" s="514"/>
      <c r="AM28" s="514"/>
      <c r="AN28" s="38"/>
      <c r="AO28" s="231">
        <f t="shared" si="0"/>
        <v>0</v>
      </c>
      <c r="AP28" s="229">
        <f t="shared" si="1"/>
        <v>0</v>
      </c>
      <c r="AQ28" s="229">
        <f t="shared" si="2"/>
        <v>0</v>
      </c>
      <c r="AR28" s="232">
        <f t="shared" si="3"/>
        <v>0</v>
      </c>
      <c r="AS28" s="229">
        <f t="shared" si="4"/>
        <v>0</v>
      </c>
      <c r="AT28" s="233">
        <f t="shared" si="5"/>
        <v>0</v>
      </c>
      <c r="AU28" s="234">
        <f t="shared" si="6"/>
        <v>0</v>
      </c>
      <c r="AV28" s="235">
        <f t="shared" si="7"/>
        <v>0</v>
      </c>
      <c r="AW28" s="236">
        <f t="shared" si="8"/>
        <v>0</v>
      </c>
    </row>
    <row r="29" spans="1:49" ht="13" thickBot="1">
      <c r="A29" s="4"/>
      <c r="B29" s="86"/>
      <c r="C29" s="86"/>
      <c r="D29" s="399"/>
      <c r="E29" s="262"/>
      <c r="F29" s="264"/>
      <c r="G29" s="33"/>
      <c r="H29" s="33"/>
      <c r="I29" s="260"/>
      <c r="J29" s="262"/>
      <c r="K29" s="264"/>
      <c r="L29" s="33"/>
      <c r="M29" s="33"/>
      <c r="N29" s="33"/>
      <c r="O29" s="262"/>
      <c r="P29" s="264"/>
      <c r="Q29" s="33"/>
      <c r="R29" s="33"/>
      <c r="S29" s="33"/>
      <c r="T29" s="262"/>
      <c r="U29" s="517"/>
      <c r="V29" s="513"/>
      <c r="W29" s="513"/>
      <c r="X29" s="513"/>
      <c r="Y29" s="519"/>
      <c r="Z29" s="517"/>
      <c r="AA29" s="513"/>
      <c r="AB29" s="513"/>
      <c r="AC29" s="513"/>
      <c r="AD29" s="519"/>
      <c r="AE29" s="513"/>
      <c r="AF29" s="513"/>
      <c r="AG29" s="513"/>
      <c r="AH29" s="513"/>
      <c r="AI29" s="513"/>
      <c r="AJ29" s="517"/>
      <c r="AK29" s="513"/>
      <c r="AL29" s="513"/>
      <c r="AM29" s="513"/>
      <c r="AN29" s="519"/>
      <c r="AO29" s="231">
        <f t="shared" si="0"/>
        <v>0</v>
      </c>
      <c r="AP29" s="229">
        <f t="shared" si="1"/>
        <v>0</v>
      </c>
      <c r="AQ29" s="229">
        <f t="shared" si="2"/>
        <v>0</v>
      </c>
      <c r="AR29" s="232">
        <f t="shared" si="3"/>
        <v>0</v>
      </c>
      <c r="AS29" s="229">
        <f t="shared" si="4"/>
        <v>0</v>
      </c>
      <c r="AT29" s="233">
        <f t="shared" si="5"/>
        <v>0</v>
      </c>
      <c r="AU29" s="234">
        <f t="shared" si="6"/>
        <v>0</v>
      </c>
      <c r="AV29" s="235">
        <f t="shared" si="7"/>
        <v>0</v>
      </c>
      <c r="AW29" s="236">
        <f t="shared" si="8"/>
        <v>0</v>
      </c>
    </row>
    <row r="30" spans="1:49" ht="13" thickBot="1">
      <c r="A30" s="4"/>
      <c r="B30" s="19"/>
      <c r="C30" s="19"/>
      <c r="D30" s="369"/>
      <c r="E30" s="520"/>
      <c r="F30" s="518"/>
      <c r="G30" s="514"/>
      <c r="H30" s="514"/>
      <c r="I30" s="515"/>
      <c r="J30" s="520"/>
      <c r="K30" s="518"/>
      <c r="L30" s="514"/>
      <c r="M30" s="514"/>
      <c r="N30" s="514"/>
      <c r="O30" s="520"/>
      <c r="P30" s="518"/>
      <c r="Q30" s="514"/>
      <c r="R30" s="514"/>
      <c r="S30" s="514"/>
      <c r="T30" s="520"/>
      <c r="U30" s="517"/>
      <c r="V30" s="513"/>
      <c r="W30" s="513"/>
      <c r="X30" s="513"/>
      <c r="Y30" s="519"/>
      <c r="Z30" s="495"/>
      <c r="AA30" s="488"/>
      <c r="AB30" s="488"/>
      <c r="AC30" s="488"/>
      <c r="AD30" s="520"/>
      <c r="AE30" s="495"/>
      <c r="AF30" s="488"/>
      <c r="AG30" s="488"/>
      <c r="AH30" s="488"/>
      <c r="AI30" s="38"/>
      <c r="AJ30" s="350"/>
      <c r="AK30" s="346"/>
      <c r="AL30" s="346"/>
      <c r="AM30" s="346"/>
      <c r="AN30" s="38"/>
      <c r="AO30" s="231">
        <f t="shared" si="0"/>
        <v>0</v>
      </c>
      <c r="AP30" s="229">
        <f t="shared" si="1"/>
        <v>0</v>
      </c>
      <c r="AQ30" s="229">
        <f t="shared" si="2"/>
        <v>0</v>
      </c>
      <c r="AR30" s="232">
        <f t="shared" si="3"/>
        <v>0</v>
      </c>
      <c r="AS30" s="229">
        <f t="shared" si="4"/>
        <v>0</v>
      </c>
      <c r="AT30" s="233">
        <f t="shared" si="5"/>
        <v>0</v>
      </c>
      <c r="AU30" s="234">
        <f t="shared" si="6"/>
        <v>0</v>
      </c>
      <c r="AV30" s="235">
        <f t="shared" si="7"/>
        <v>0</v>
      </c>
      <c r="AW30" s="236">
        <f t="shared" si="8"/>
        <v>0</v>
      </c>
    </row>
    <row r="31" spans="1:49" ht="13" thickBot="1">
      <c r="A31" s="4"/>
      <c r="B31" s="76"/>
      <c r="C31" s="76"/>
      <c r="D31" s="514"/>
      <c r="E31" s="514"/>
      <c r="F31" s="514"/>
      <c r="G31" s="514"/>
      <c r="H31" s="514"/>
      <c r="I31" s="514"/>
      <c r="J31" s="38"/>
      <c r="K31" s="518"/>
      <c r="L31" s="514"/>
      <c r="M31" s="514"/>
      <c r="N31" s="514"/>
      <c r="O31" s="38"/>
      <c r="P31" s="518"/>
      <c r="Q31" s="514"/>
      <c r="R31" s="514"/>
      <c r="S31" s="514"/>
      <c r="T31" s="38"/>
      <c r="U31" s="518"/>
      <c r="V31" s="514"/>
      <c r="W31" s="514"/>
      <c r="X31" s="514"/>
      <c r="Y31" s="38"/>
      <c r="Z31" s="350"/>
      <c r="AA31" s="346"/>
      <c r="AB31" s="346"/>
      <c r="AC31" s="346"/>
      <c r="AD31" s="352"/>
      <c r="AE31" s="350"/>
      <c r="AF31" s="346"/>
      <c r="AG31" s="346"/>
      <c r="AH31" s="346"/>
      <c r="AI31" s="38"/>
      <c r="AJ31" s="350"/>
      <c r="AK31" s="346"/>
      <c r="AL31" s="346"/>
      <c r="AM31" s="346"/>
      <c r="AN31" s="38"/>
      <c r="AO31" s="231">
        <f t="shared" si="0"/>
        <v>0</v>
      </c>
      <c r="AP31" s="229">
        <f t="shared" si="1"/>
        <v>0</v>
      </c>
      <c r="AQ31" s="229">
        <f t="shared" si="2"/>
        <v>0</v>
      </c>
      <c r="AR31" s="232">
        <f t="shared" si="3"/>
        <v>0</v>
      </c>
      <c r="AS31" s="229">
        <f t="shared" si="4"/>
        <v>0</v>
      </c>
      <c r="AT31" s="233">
        <f t="shared" si="5"/>
        <v>0</v>
      </c>
      <c r="AU31" s="234">
        <f t="shared" si="6"/>
        <v>0</v>
      </c>
      <c r="AV31" s="235">
        <f t="shared" si="7"/>
        <v>0</v>
      </c>
      <c r="AW31" s="236">
        <f t="shared" si="8"/>
        <v>0</v>
      </c>
    </row>
    <row r="32" spans="1:49" ht="13" thickBot="1">
      <c r="A32" s="4"/>
      <c r="B32" s="78"/>
      <c r="C32" s="78"/>
      <c r="D32" s="21"/>
      <c r="E32" s="20"/>
      <c r="F32" s="20"/>
      <c r="G32" s="20"/>
      <c r="H32" s="20"/>
      <c r="I32" s="20"/>
      <c r="J32" s="59"/>
      <c r="K32" s="24"/>
      <c r="L32" s="20"/>
      <c r="M32" s="20"/>
      <c r="N32" s="20"/>
      <c r="O32" s="59"/>
      <c r="P32" s="24"/>
      <c r="Q32" s="20"/>
      <c r="R32" s="20"/>
      <c r="S32" s="20"/>
      <c r="T32" s="59"/>
      <c r="U32" s="24"/>
      <c r="V32" s="20"/>
      <c r="W32" s="20"/>
      <c r="X32" s="20"/>
      <c r="Y32" s="59"/>
      <c r="Z32" s="350"/>
      <c r="AA32" s="346"/>
      <c r="AB32" s="346"/>
      <c r="AC32" s="346"/>
      <c r="AD32" s="38"/>
      <c r="AE32" s="350"/>
      <c r="AF32" s="346"/>
      <c r="AG32" s="346"/>
      <c r="AH32" s="346"/>
      <c r="AI32" s="38"/>
      <c r="AJ32" s="350"/>
      <c r="AK32" s="346"/>
      <c r="AL32" s="346"/>
      <c r="AM32" s="346"/>
      <c r="AN32" s="38"/>
      <c r="AO32" s="231">
        <f t="shared" si="0"/>
        <v>0</v>
      </c>
      <c r="AP32" s="229">
        <f t="shared" si="1"/>
        <v>0</v>
      </c>
      <c r="AQ32" s="229">
        <f t="shared" si="2"/>
        <v>0</v>
      </c>
      <c r="AR32" s="232">
        <f t="shared" si="3"/>
        <v>0</v>
      </c>
      <c r="AS32" s="229">
        <f t="shared" si="4"/>
        <v>0</v>
      </c>
      <c r="AT32" s="233">
        <f t="shared" si="5"/>
        <v>0</v>
      </c>
      <c r="AU32" s="234">
        <f t="shared" si="6"/>
        <v>0</v>
      </c>
      <c r="AV32" s="235">
        <f t="shared" si="7"/>
        <v>0</v>
      </c>
      <c r="AW32" s="236">
        <f t="shared" si="8"/>
        <v>0</v>
      </c>
    </row>
    <row r="33" spans="1:49" ht="13" thickBot="1">
      <c r="A33" s="4"/>
      <c r="B33" s="509"/>
      <c r="C33" s="509"/>
      <c r="D33" s="498"/>
      <c r="E33" s="520"/>
      <c r="F33" s="518"/>
      <c r="G33" s="514"/>
      <c r="H33" s="514"/>
      <c r="I33" s="515"/>
      <c r="J33" s="520"/>
      <c r="K33" s="518"/>
      <c r="L33" s="514"/>
      <c r="M33" s="514"/>
      <c r="N33" s="515"/>
      <c r="O33" s="520"/>
      <c r="P33" s="518"/>
      <c r="Q33" s="514"/>
      <c r="R33" s="514"/>
      <c r="S33" s="514"/>
      <c r="T33" s="520"/>
      <c r="U33" s="518"/>
      <c r="V33" s="514"/>
      <c r="W33" s="514"/>
      <c r="X33" s="514"/>
      <c r="Y33" s="520"/>
      <c r="Z33" s="350"/>
      <c r="AA33" s="346"/>
      <c r="AB33" s="346"/>
      <c r="AC33" s="346"/>
      <c r="AD33" s="38"/>
      <c r="AE33" s="350"/>
      <c r="AF33" s="346"/>
      <c r="AG33" s="346"/>
      <c r="AH33" s="346"/>
      <c r="AI33" s="38"/>
      <c r="AJ33" s="350"/>
      <c r="AK33" s="346"/>
      <c r="AL33" s="346"/>
      <c r="AM33" s="346"/>
      <c r="AN33" s="38"/>
      <c r="AO33" s="231">
        <f t="shared" si="0"/>
        <v>0</v>
      </c>
      <c r="AP33" s="229">
        <f t="shared" si="1"/>
        <v>0</v>
      </c>
      <c r="AQ33" s="229">
        <f t="shared" si="2"/>
        <v>0</v>
      </c>
      <c r="AR33" s="232">
        <f t="shared" si="3"/>
        <v>0</v>
      </c>
      <c r="AS33" s="229">
        <f t="shared" si="4"/>
        <v>0</v>
      </c>
      <c r="AT33" s="233">
        <f t="shared" si="5"/>
        <v>0</v>
      </c>
      <c r="AU33" s="234">
        <f t="shared" si="6"/>
        <v>0</v>
      </c>
      <c r="AV33" s="235">
        <f t="shared" si="7"/>
        <v>0</v>
      </c>
      <c r="AW33" s="236">
        <f t="shared" si="8"/>
        <v>0</v>
      </c>
    </row>
    <row r="34" spans="1:49" ht="13" thickBot="1">
      <c r="A34" s="4"/>
      <c r="B34" s="509"/>
      <c r="C34" s="509"/>
      <c r="D34" s="498"/>
      <c r="E34" s="520"/>
      <c r="F34" s="518"/>
      <c r="G34" s="514"/>
      <c r="H34" s="514"/>
      <c r="I34" s="515"/>
      <c r="J34" s="520"/>
      <c r="K34" s="518"/>
      <c r="L34" s="514"/>
      <c r="M34" s="514"/>
      <c r="N34" s="514"/>
      <c r="O34" s="520"/>
      <c r="P34" s="518"/>
      <c r="Q34" s="514"/>
      <c r="R34" s="514"/>
      <c r="S34" s="514"/>
      <c r="T34" s="520"/>
      <c r="U34" s="518"/>
      <c r="V34" s="514"/>
      <c r="W34" s="514"/>
      <c r="X34" s="514"/>
      <c r="Y34" s="520"/>
      <c r="Z34" s="350"/>
      <c r="AA34" s="346"/>
      <c r="AB34" s="346"/>
      <c r="AC34" s="346"/>
      <c r="AD34" s="352"/>
      <c r="AE34" s="350"/>
      <c r="AF34" s="346"/>
      <c r="AG34" s="346"/>
      <c r="AH34" s="346"/>
      <c r="AI34" s="352"/>
      <c r="AJ34" s="350"/>
      <c r="AK34" s="346"/>
      <c r="AL34" s="346"/>
      <c r="AM34" s="346"/>
      <c r="AN34" s="352"/>
      <c r="AO34" s="231">
        <f t="shared" si="0"/>
        <v>0</v>
      </c>
      <c r="AP34" s="229">
        <f t="shared" si="1"/>
        <v>0</v>
      </c>
      <c r="AQ34" s="229">
        <f t="shared" si="2"/>
        <v>0</v>
      </c>
      <c r="AR34" s="232">
        <f t="shared" si="3"/>
        <v>0</v>
      </c>
      <c r="AS34" s="229">
        <f t="shared" si="4"/>
        <v>0</v>
      </c>
      <c r="AT34" s="233">
        <f t="shared" si="5"/>
        <v>0</v>
      </c>
      <c r="AU34" s="234">
        <f t="shared" si="6"/>
        <v>0</v>
      </c>
      <c r="AV34" s="235">
        <f t="shared" si="7"/>
        <v>0</v>
      </c>
      <c r="AW34" s="236">
        <f t="shared" si="8"/>
        <v>0</v>
      </c>
    </row>
    <row r="35" spans="1:49" ht="13" thickBot="1">
      <c r="A35" s="4"/>
      <c r="B35" s="76"/>
      <c r="C35" s="76"/>
      <c r="D35" s="514"/>
      <c r="E35" s="514"/>
      <c r="F35" s="514"/>
      <c r="G35" s="514"/>
      <c r="H35" s="514"/>
      <c r="I35" s="514"/>
      <c r="J35" s="38"/>
      <c r="K35" s="518"/>
      <c r="L35" s="514"/>
      <c r="M35" s="514"/>
      <c r="N35" s="514"/>
      <c r="O35" s="38"/>
      <c r="P35" s="518"/>
      <c r="Q35" s="514"/>
      <c r="R35" s="514"/>
      <c r="S35" s="514"/>
      <c r="T35" s="38"/>
      <c r="U35" s="518"/>
      <c r="V35" s="514"/>
      <c r="W35" s="514"/>
      <c r="X35" s="514"/>
      <c r="Y35" s="38"/>
      <c r="Z35" s="350"/>
      <c r="AA35" s="346"/>
      <c r="AB35" s="346"/>
      <c r="AC35" s="346"/>
      <c r="AD35" s="352"/>
      <c r="AE35" s="350"/>
      <c r="AF35" s="346"/>
      <c r="AG35" s="346"/>
      <c r="AH35" s="346"/>
      <c r="AI35" s="352"/>
      <c r="AJ35" s="350"/>
      <c r="AK35" s="346"/>
      <c r="AL35" s="346"/>
      <c r="AM35" s="346"/>
      <c r="AN35" s="352"/>
      <c r="AO35" s="231">
        <f t="shared" si="0"/>
        <v>0</v>
      </c>
      <c r="AP35" s="229">
        <f t="shared" si="1"/>
        <v>0</v>
      </c>
      <c r="AQ35" s="229">
        <f t="shared" si="2"/>
        <v>0</v>
      </c>
      <c r="AR35" s="232">
        <f t="shared" si="3"/>
        <v>0</v>
      </c>
      <c r="AS35" s="229">
        <f t="shared" si="4"/>
        <v>0</v>
      </c>
      <c r="AT35" s="233">
        <f t="shared" si="5"/>
        <v>0</v>
      </c>
      <c r="AU35" s="234">
        <f t="shared" si="6"/>
        <v>0</v>
      </c>
      <c r="AV35" s="235">
        <f t="shared" si="7"/>
        <v>0</v>
      </c>
      <c r="AW35" s="236">
        <f t="shared" si="8"/>
        <v>0</v>
      </c>
    </row>
    <row r="36" spans="1:49" ht="13" thickBot="1">
      <c r="A36" s="4"/>
      <c r="B36" s="78"/>
      <c r="C36" s="78"/>
      <c r="D36" s="21"/>
      <c r="E36" s="20"/>
      <c r="F36" s="20"/>
      <c r="G36" s="20"/>
      <c r="H36" s="20"/>
      <c r="I36" s="20"/>
      <c r="J36" s="59"/>
      <c r="K36" s="24"/>
      <c r="L36" s="20"/>
      <c r="M36" s="20"/>
      <c r="N36" s="20"/>
      <c r="O36" s="59"/>
      <c r="P36" s="24"/>
      <c r="Q36" s="20"/>
      <c r="R36" s="20"/>
      <c r="S36" s="20"/>
      <c r="T36" s="59"/>
      <c r="U36" s="24"/>
      <c r="V36" s="20"/>
      <c r="W36" s="20"/>
      <c r="X36" s="20"/>
      <c r="Y36" s="59"/>
      <c r="Z36" s="24"/>
      <c r="AA36" s="20"/>
      <c r="AB36" s="20"/>
      <c r="AC36" s="20"/>
      <c r="AD36" s="59"/>
      <c r="AE36" s="24"/>
      <c r="AF36" s="20"/>
      <c r="AG36" s="20"/>
      <c r="AH36" s="20"/>
      <c r="AI36" s="59"/>
      <c r="AJ36" s="24"/>
      <c r="AK36" s="346"/>
      <c r="AL36" s="346"/>
      <c r="AM36" s="346"/>
      <c r="AN36" s="38"/>
      <c r="AO36" s="231">
        <f t="shared" si="0"/>
        <v>0</v>
      </c>
      <c r="AP36" s="229">
        <f t="shared" si="1"/>
        <v>0</v>
      </c>
      <c r="AQ36" s="229">
        <f t="shared" si="2"/>
        <v>0</v>
      </c>
      <c r="AR36" s="232">
        <f t="shared" si="3"/>
        <v>0</v>
      </c>
      <c r="AS36" s="229">
        <f t="shared" si="4"/>
        <v>0</v>
      </c>
      <c r="AT36" s="233">
        <f t="shared" si="5"/>
        <v>0</v>
      </c>
      <c r="AU36" s="234">
        <f t="shared" si="6"/>
        <v>0</v>
      </c>
      <c r="AV36" s="235">
        <f t="shared" si="7"/>
        <v>0</v>
      </c>
      <c r="AW36" s="236">
        <f t="shared" si="8"/>
        <v>0</v>
      </c>
    </row>
    <row r="37" spans="1:49" ht="13" thickBot="1">
      <c r="A37" s="4"/>
      <c r="B37" s="76"/>
      <c r="C37" s="76"/>
      <c r="D37" s="346"/>
      <c r="E37" s="346"/>
      <c r="F37" s="346"/>
      <c r="G37" s="346"/>
      <c r="H37" s="346"/>
      <c r="I37" s="346"/>
      <c r="J37" s="38"/>
      <c r="K37" s="350"/>
      <c r="L37" s="346"/>
      <c r="M37" s="346"/>
      <c r="N37" s="346"/>
      <c r="O37" s="38"/>
      <c r="P37" s="350"/>
      <c r="Q37" s="346"/>
      <c r="R37" s="346"/>
      <c r="S37" s="346"/>
      <c r="T37" s="38"/>
      <c r="U37" s="350"/>
      <c r="V37" s="346"/>
      <c r="W37" s="346"/>
      <c r="X37" s="346"/>
      <c r="Y37" s="38"/>
      <c r="Z37" s="350"/>
      <c r="AA37" s="346"/>
      <c r="AB37" s="346"/>
      <c r="AC37" s="346"/>
      <c r="AD37" s="38"/>
      <c r="AE37" s="350"/>
      <c r="AF37" s="346"/>
      <c r="AG37" s="346"/>
      <c r="AH37" s="346"/>
      <c r="AI37" s="38"/>
      <c r="AJ37" s="350"/>
      <c r="AK37" s="346"/>
      <c r="AL37" s="346"/>
      <c r="AM37" s="346"/>
      <c r="AN37" s="38"/>
      <c r="AO37" s="231">
        <f t="shared" si="0"/>
        <v>0</v>
      </c>
      <c r="AP37" s="229">
        <f t="shared" si="1"/>
        <v>0</v>
      </c>
      <c r="AQ37" s="229">
        <f t="shared" si="2"/>
        <v>0</v>
      </c>
      <c r="AR37" s="232">
        <f t="shared" si="3"/>
        <v>0</v>
      </c>
      <c r="AS37" s="229">
        <f t="shared" si="4"/>
        <v>0</v>
      </c>
      <c r="AT37" s="233">
        <f t="shared" si="5"/>
        <v>0</v>
      </c>
      <c r="AU37" s="234">
        <f t="shared" si="6"/>
        <v>0</v>
      </c>
      <c r="AV37" s="235">
        <f t="shared" si="7"/>
        <v>0</v>
      </c>
      <c r="AW37" s="236">
        <f t="shared" si="8"/>
        <v>0</v>
      </c>
    </row>
    <row r="38" spans="1:49" ht="13" thickBot="1">
      <c r="A38" s="4"/>
      <c r="B38" s="78"/>
      <c r="C38" s="78"/>
      <c r="D38" s="21"/>
      <c r="E38" s="20"/>
      <c r="F38" s="20"/>
      <c r="G38" s="20"/>
      <c r="H38" s="20"/>
      <c r="I38" s="20"/>
      <c r="J38" s="59"/>
      <c r="K38" s="24"/>
      <c r="L38" s="20"/>
      <c r="M38" s="20"/>
      <c r="N38" s="20"/>
      <c r="O38" s="59"/>
      <c r="P38" s="24"/>
      <c r="Q38" s="20"/>
      <c r="R38" s="20"/>
      <c r="S38" s="20"/>
      <c r="T38" s="59"/>
      <c r="U38" s="24"/>
      <c r="V38" s="20"/>
      <c r="W38" s="20"/>
      <c r="X38" s="20"/>
      <c r="Y38" s="59"/>
      <c r="Z38" s="24"/>
      <c r="AA38" s="20"/>
      <c r="AB38" s="20"/>
      <c r="AC38" s="20"/>
      <c r="AD38" s="59"/>
      <c r="AE38" s="24"/>
      <c r="AF38" s="20"/>
      <c r="AG38" s="20"/>
      <c r="AH38" s="20"/>
      <c r="AI38" s="59"/>
      <c r="AJ38" s="24"/>
      <c r="AK38" s="20"/>
      <c r="AL38" s="20"/>
      <c r="AM38" s="20"/>
      <c r="AN38" s="59"/>
      <c r="AO38" s="231">
        <f t="shared" si="0"/>
        <v>0</v>
      </c>
      <c r="AP38" s="229">
        <f t="shared" si="1"/>
        <v>0</v>
      </c>
      <c r="AQ38" s="229">
        <f t="shared" si="2"/>
        <v>0</v>
      </c>
      <c r="AR38" s="232">
        <f t="shared" si="3"/>
        <v>0</v>
      </c>
      <c r="AS38" s="229">
        <f t="shared" si="4"/>
        <v>0</v>
      </c>
      <c r="AT38" s="233">
        <f t="shared" si="5"/>
        <v>0</v>
      </c>
      <c r="AU38" s="234">
        <f t="shared" si="6"/>
        <v>0</v>
      </c>
      <c r="AV38" s="235">
        <f t="shared" si="7"/>
        <v>0</v>
      </c>
      <c r="AW38" s="236">
        <f t="shared" si="8"/>
        <v>0</v>
      </c>
    </row>
    <row r="39" spans="1:49" ht="13" thickBot="1">
      <c r="A39" s="4"/>
      <c r="B39" s="86"/>
      <c r="C39" s="86"/>
      <c r="D39" s="267"/>
      <c r="E39" s="262"/>
      <c r="F39" s="264"/>
      <c r="G39" s="33"/>
      <c r="H39" s="33"/>
      <c r="I39" s="260"/>
      <c r="J39" s="262"/>
      <c r="K39" s="264"/>
      <c r="L39" s="33"/>
      <c r="M39" s="33"/>
      <c r="N39" s="33"/>
      <c r="O39" s="262"/>
      <c r="P39" s="264"/>
      <c r="Q39" s="33"/>
      <c r="R39" s="33"/>
      <c r="S39" s="33"/>
      <c r="T39" s="262"/>
      <c r="U39" s="264"/>
      <c r="V39" s="33"/>
      <c r="W39" s="33"/>
      <c r="X39" s="33"/>
      <c r="Y39" s="262"/>
      <c r="Z39" s="264"/>
      <c r="AA39" s="33"/>
      <c r="AB39" s="33"/>
      <c r="AC39" s="33"/>
      <c r="AD39" s="262"/>
      <c r="AE39" s="264"/>
      <c r="AF39" s="33"/>
      <c r="AG39" s="33"/>
      <c r="AH39" s="33"/>
      <c r="AI39" s="262"/>
      <c r="AJ39" s="24"/>
      <c r="AK39" s="20"/>
      <c r="AL39" s="20"/>
      <c r="AM39" s="20"/>
      <c r="AN39" s="59"/>
      <c r="AO39" s="231">
        <f t="shared" si="0"/>
        <v>0</v>
      </c>
      <c r="AP39" s="229">
        <f t="shared" si="1"/>
        <v>0</v>
      </c>
      <c r="AQ39" s="229">
        <f t="shared" si="2"/>
        <v>0</v>
      </c>
      <c r="AR39" s="232">
        <f t="shared" si="3"/>
        <v>0</v>
      </c>
      <c r="AS39" s="229">
        <f t="shared" si="4"/>
        <v>0</v>
      </c>
      <c r="AT39" s="233">
        <f t="shared" si="5"/>
        <v>0</v>
      </c>
      <c r="AU39" s="234">
        <f t="shared" si="6"/>
        <v>0</v>
      </c>
      <c r="AV39" s="235">
        <f t="shared" si="7"/>
        <v>0</v>
      </c>
      <c r="AW39" s="236">
        <f t="shared" si="8"/>
        <v>0</v>
      </c>
    </row>
    <row r="40" spans="1:49" ht="13" thickBot="1">
      <c r="A40" s="4"/>
      <c r="B40" s="3"/>
      <c r="C40" s="3"/>
      <c r="D40" s="55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6"/>
      <c r="V40" s="37"/>
      <c r="W40" s="37"/>
      <c r="X40" s="37"/>
      <c r="Y40" s="38"/>
      <c r="Z40" s="37"/>
      <c r="AA40" s="37"/>
      <c r="AB40" s="37"/>
      <c r="AC40" s="37"/>
      <c r="AD40" s="37"/>
      <c r="AE40" s="36"/>
      <c r="AF40" s="37"/>
      <c r="AG40" s="37"/>
      <c r="AH40" s="37"/>
      <c r="AI40" s="38"/>
      <c r="AJ40" s="24"/>
      <c r="AK40" s="20"/>
      <c r="AL40" s="20"/>
      <c r="AM40" s="20"/>
      <c r="AN40" s="59"/>
      <c r="AO40" s="231">
        <f t="shared" si="0"/>
        <v>0</v>
      </c>
      <c r="AP40" s="229">
        <f t="shared" si="1"/>
        <v>0</v>
      </c>
      <c r="AQ40" s="229">
        <f t="shared" si="2"/>
        <v>0</v>
      </c>
      <c r="AR40" s="232">
        <f t="shared" si="3"/>
        <v>0</v>
      </c>
      <c r="AS40" s="229">
        <f t="shared" si="4"/>
        <v>0</v>
      </c>
      <c r="AT40" s="233">
        <f t="shared" si="5"/>
        <v>0</v>
      </c>
      <c r="AU40" s="234">
        <f t="shared" si="6"/>
        <v>0</v>
      </c>
      <c r="AV40" s="235">
        <f t="shared" si="7"/>
        <v>0</v>
      </c>
      <c r="AW40" s="236">
        <f t="shared" si="8"/>
        <v>0</v>
      </c>
    </row>
    <row r="41" spans="1:49" ht="13" thickBot="1">
      <c r="A41" s="4"/>
      <c r="B41" s="76"/>
      <c r="C41" s="76"/>
      <c r="D41" s="37"/>
      <c r="E41" s="37"/>
      <c r="F41" s="37"/>
      <c r="G41" s="37"/>
      <c r="H41" s="37"/>
      <c r="I41" s="37"/>
      <c r="J41" s="38"/>
      <c r="K41" s="36"/>
      <c r="L41" s="37"/>
      <c r="M41" s="37"/>
      <c r="N41" s="37"/>
      <c r="O41" s="38"/>
      <c r="P41" s="36"/>
      <c r="Q41" s="37"/>
      <c r="R41" s="37"/>
      <c r="S41" s="37"/>
      <c r="T41" s="38"/>
      <c r="U41" s="36"/>
      <c r="V41" s="37"/>
      <c r="W41" s="37"/>
      <c r="X41" s="37"/>
      <c r="Y41" s="38"/>
      <c r="Z41" s="36"/>
      <c r="AA41" s="37"/>
      <c r="AB41" s="37"/>
      <c r="AC41" s="37"/>
      <c r="AD41" s="38"/>
      <c r="AE41" s="36"/>
      <c r="AF41" s="37"/>
      <c r="AG41" s="37"/>
      <c r="AH41" s="37"/>
      <c r="AI41" s="38"/>
      <c r="AJ41" s="36"/>
      <c r="AK41" s="37"/>
      <c r="AL41" s="37"/>
      <c r="AM41" s="37"/>
      <c r="AN41" s="38"/>
      <c r="AO41" s="231">
        <f t="shared" si="0"/>
        <v>0</v>
      </c>
      <c r="AP41" s="229">
        <f t="shared" si="1"/>
        <v>0</v>
      </c>
      <c r="AQ41" s="229">
        <f t="shared" si="2"/>
        <v>0</v>
      </c>
      <c r="AR41" s="232">
        <f t="shared" si="3"/>
        <v>0</v>
      </c>
      <c r="AS41" s="229">
        <f t="shared" si="4"/>
        <v>0</v>
      </c>
      <c r="AT41" s="233">
        <f t="shared" si="5"/>
        <v>0</v>
      </c>
      <c r="AU41" s="234">
        <f t="shared" si="6"/>
        <v>0</v>
      </c>
      <c r="AV41" s="235">
        <f t="shared" si="7"/>
        <v>0</v>
      </c>
      <c r="AW41" s="236">
        <f t="shared" si="8"/>
        <v>0</v>
      </c>
    </row>
    <row r="42" spans="1:49" ht="13" thickBot="1">
      <c r="A42" s="4"/>
      <c r="B42" s="76"/>
      <c r="C42" s="76"/>
      <c r="D42" s="37"/>
      <c r="E42" s="37"/>
      <c r="F42" s="37"/>
      <c r="G42" s="37"/>
      <c r="H42" s="37"/>
      <c r="I42" s="37"/>
      <c r="J42" s="38"/>
      <c r="K42" s="36"/>
      <c r="L42" s="37"/>
      <c r="M42" s="37"/>
      <c r="N42" s="37"/>
      <c r="O42" s="38"/>
      <c r="P42" s="36"/>
      <c r="Q42" s="37"/>
      <c r="R42" s="37"/>
      <c r="S42" s="37"/>
      <c r="T42" s="38"/>
      <c r="U42" s="36"/>
      <c r="V42" s="37"/>
      <c r="W42" s="37"/>
      <c r="X42" s="37"/>
      <c r="Y42" s="38"/>
      <c r="Z42" s="36"/>
      <c r="AA42" s="37"/>
      <c r="AB42" s="37"/>
      <c r="AC42" s="37"/>
      <c r="AD42" s="38"/>
      <c r="AE42" s="36"/>
      <c r="AF42" s="37"/>
      <c r="AG42" s="37"/>
      <c r="AH42" s="37"/>
      <c r="AI42" s="38"/>
      <c r="AJ42" s="36"/>
      <c r="AK42" s="37"/>
      <c r="AL42" s="37"/>
      <c r="AM42" s="37"/>
      <c r="AN42" s="38"/>
      <c r="AO42" s="231">
        <f t="shared" ref="AO42:AO60" si="9">SUM(F42+K42+P42+U42+Z42+AE42+AJ42)</f>
        <v>0</v>
      </c>
      <c r="AP42" s="229">
        <f t="shared" ref="AP42:AP60" si="10">SUM(G42+L42+Q42+V42+AA42+AF42+AK42)</f>
        <v>0</v>
      </c>
      <c r="AQ42" s="229">
        <f t="shared" ref="AQ42:AQ60" si="11">SUM(H42+M42+R42+W42+AB42+AG42+AL42)</f>
        <v>0</v>
      </c>
      <c r="AR42" s="232">
        <f t="shared" ref="AR42:AR60" si="12">SUM(I42+N42+S42+X42+AC42+AH42+AM42)</f>
        <v>0</v>
      </c>
      <c r="AS42" s="229">
        <f t="shared" ref="AS42:AS60" si="13">SUM(J42+O42+T42+Y42+AD42+AI42+AN42)</f>
        <v>0</v>
      </c>
      <c r="AT42" s="233">
        <f t="shared" ref="AT42:AT60" si="14">IFERROR(AP42/AO42,0)</f>
        <v>0</v>
      </c>
      <c r="AU42" s="234">
        <f t="shared" ref="AU42:AU60" si="15">IFERROR(SUM(H42+M42+R42+W42+AB42+AG42+AL42)/AV42,0)</f>
        <v>0</v>
      </c>
      <c r="AV42" s="235">
        <f t="shared" ref="AV42:AV60" si="16">COUNT(F42, K42, P42, U42, Z42, AE42, AJ42)</f>
        <v>0</v>
      </c>
      <c r="AW42" s="236">
        <f t="shared" ref="AW42:AW60" si="17">IFERROR((100*AP42/AO42)+(330*AS42/AO42)-(200*AR42/AO42)+(8.4*AQ42/AO42),0)</f>
        <v>0</v>
      </c>
    </row>
    <row r="43" spans="1:49" ht="13" thickBot="1">
      <c r="A43" s="4"/>
      <c r="B43" s="78"/>
      <c r="C43" s="78"/>
      <c r="D43" s="21"/>
      <c r="E43" s="20"/>
      <c r="F43" s="20"/>
      <c r="G43" s="20"/>
      <c r="H43" s="20"/>
      <c r="I43" s="20"/>
      <c r="J43" s="59"/>
      <c r="K43" s="24"/>
      <c r="L43" s="20"/>
      <c r="M43" s="20"/>
      <c r="N43" s="20"/>
      <c r="O43" s="59"/>
      <c r="P43" s="24"/>
      <c r="Q43" s="20"/>
      <c r="R43" s="20"/>
      <c r="S43" s="20"/>
      <c r="T43" s="59"/>
      <c r="U43" s="36"/>
      <c r="V43" s="37"/>
      <c r="W43" s="37"/>
      <c r="X43" s="37"/>
      <c r="Y43" s="38"/>
      <c r="Z43" s="36"/>
      <c r="AA43" s="37"/>
      <c r="AB43" s="37"/>
      <c r="AC43" s="37"/>
      <c r="AD43" s="38"/>
      <c r="AE43" s="36"/>
      <c r="AF43" s="37"/>
      <c r="AG43" s="37"/>
      <c r="AH43" s="37"/>
      <c r="AI43" s="38"/>
      <c r="AJ43" s="36"/>
      <c r="AK43" s="37"/>
      <c r="AL43" s="37"/>
      <c r="AM43" s="37"/>
      <c r="AN43" s="38"/>
      <c r="AO43" s="231">
        <f t="shared" si="9"/>
        <v>0</v>
      </c>
      <c r="AP43" s="229">
        <f t="shared" si="10"/>
        <v>0</v>
      </c>
      <c r="AQ43" s="229">
        <f t="shared" si="11"/>
        <v>0</v>
      </c>
      <c r="AR43" s="232">
        <f t="shared" si="12"/>
        <v>0</v>
      </c>
      <c r="AS43" s="229">
        <f t="shared" si="13"/>
        <v>0</v>
      </c>
      <c r="AT43" s="233">
        <f t="shared" si="14"/>
        <v>0</v>
      </c>
      <c r="AU43" s="234">
        <f t="shared" si="15"/>
        <v>0</v>
      </c>
      <c r="AV43" s="235">
        <f t="shared" si="16"/>
        <v>0</v>
      </c>
      <c r="AW43" s="236">
        <f t="shared" si="17"/>
        <v>0</v>
      </c>
    </row>
    <row r="44" spans="1:49" ht="13" thickBot="1">
      <c r="A44" s="4"/>
      <c r="B44" s="76"/>
      <c r="C44" s="76"/>
      <c r="D44" s="37"/>
      <c r="E44" s="37"/>
      <c r="F44" s="37"/>
      <c r="G44" s="37"/>
      <c r="H44" s="37"/>
      <c r="I44" s="37"/>
      <c r="J44" s="38"/>
      <c r="K44" s="36"/>
      <c r="L44" s="37"/>
      <c r="M44" s="37"/>
      <c r="N44" s="37"/>
      <c r="O44" s="38"/>
      <c r="P44" s="36"/>
      <c r="Q44" s="37"/>
      <c r="R44" s="37"/>
      <c r="S44" s="37"/>
      <c r="T44" s="38"/>
      <c r="U44" s="36"/>
      <c r="V44" s="37"/>
      <c r="W44" s="37"/>
      <c r="X44" s="37"/>
      <c r="Y44" s="38"/>
      <c r="Z44" s="36"/>
      <c r="AA44" s="37"/>
      <c r="AB44" s="37"/>
      <c r="AC44" s="37"/>
      <c r="AD44" s="38"/>
      <c r="AE44" s="36"/>
      <c r="AF44" s="37"/>
      <c r="AG44" s="37"/>
      <c r="AH44" s="37"/>
      <c r="AI44" s="38"/>
      <c r="AJ44" s="36"/>
      <c r="AK44" s="37"/>
      <c r="AL44" s="37"/>
      <c r="AM44" s="37"/>
      <c r="AN44" s="38"/>
      <c r="AO44" s="231">
        <f t="shared" si="9"/>
        <v>0</v>
      </c>
      <c r="AP44" s="229">
        <f t="shared" si="10"/>
        <v>0</v>
      </c>
      <c r="AQ44" s="229">
        <f t="shared" si="11"/>
        <v>0</v>
      </c>
      <c r="AR44" s="232">
        <f t="shared" si="12"/>
        <v>0</v>
      </c>
      <c r="AS44" s="229">
        <f t="shared" si="13"/>
        <v>0</v>
      </c>
      <c r="AT44" s="233">
        <f t="shared" si="14"/>
        <v>0</v>
      </c>
      <c r="AU44" s="234">
        <f t="shared" si="15"/>
        <v>0</v>
      </c>
      <c r="AV44" s="235">
        <f t="shared" si="16"/>
        <v>0</v>
      </c>
      <c r="AW44" s="236">
        <f t="shared" si="17"/>
        <v>0</v>
      </c>
    </row>
    <row r="45" spans="1:49" ht="13" thickBot="1">
      <c r="A45" s="4"/>
      <c r="B45" s="76"/>
      <c r="C45" s="76"/>
      <c r="D45" s="37"/>
      <c r="E45" s="37"/>
      <c r="F45" s="37"/>
      <c r="G45" s="37"/>
      <c r="H45" s="37"/>
      <c r="I45" s="37"/>
      <c r="J45" s="38"/>
      <c r="K45" s="36"/>
      <c r="L45" s="37"/>
      <c r="M45" s="37"/>
      <c r="N45" s="37"/>
      <c r="O45" s="38"/>
      <c r="P45" s="36"/>
      <c r="Q45" s="37"/>
      <c r="R45" s="37"/>
      <c r="S45" s="37"/>
      <c r="T45" s="38"/>
      <c r="U45" s="36"/>
      <c r="V45" s="37"/>
      <c r="W45" s="37"/>
      <c r="X45" s="37"/>
      <c r="Y45" s="38"/>
      <c r="Z45" s="36"/>
      <c r="AA45" s="37"/>
      <c r="AB45" s="37"/>
      <c r="AC45" s="37"/>
      <c r="AD45" s="38"/>
      <c r="AE45" s="36"/>
      <c r="AF45" s="37"/>
      <c r="AG45" s="37"/>
      <c r="AH45" s="37"/>
      <c r="AI45" s="38"/>
      <c r="AJ45" s="36"/>
      <c r="AK45" s="37"/>
      <c r="AL45" s="37"/>
      <c r="AM45" s="37"/>
      <c r="AN45" s="38"/>
      <c r="AO45" s="34">
        <f t="shared" si="9"/>
        <v>0</v>
      </c>
      <c r="AP45" s="35">
        <f t="shared" si="10"/>
        <v>0</v>
      </c>
      <c r="AQ45" s="35">
        <f t="shared" si="11"/>
        <v>0</v>
      </c>
      <c r="AR45" s="58">
        <f t="shared" si="12"/>
        <v>0</v>
      </c>
      <c r="AS45" s="35">
        <f t="shared" si="13"/>
        <v>0</v>
      </c>
      <c r="AT45" s="233">
        <f t="shared" si="14"/>
        <v>0</v>
      </c>
      <c r="AU45" s="234">
        <f t="shared" si="15"/>
        <v>0</v>
      </c>
      <c r="AV45" s="38">
        <f t="shared" si="16"/>
        <v>0</v>
      </c>
      <c r="AW45" s="236">
        <f t="shared" si="17"/>
        <v>0</v>
      </c>
    </row>
    <row r="46" spans="1:49" ht="13" thickBot="1">
      <c r="A46" s="4"/>
      <c r="B46" s="76"/>
      <c r="C46" s="76"/>
      <c r="D46" s="37"/>
      <c r="E46" s="37"/>
      <c r="F46" s="37"/>
      <c r="G46" s="37"/>
      <c r="H46" s="37"/>
      <c r="I46" s="37"/>
      <c r="J46" s="38"/>
      <c r="K46" s="36"/>
      <c r="L46" s="37"/>
      <c r="M46" s="37"/>
      <c r="N46" s="37"/>
      <c r="O46" s="38"/>
      <c r="P46" s="36"/>
      <c r="Q46" s="37"/>
      <c r="R46" s="37"/>
      <c r="S46" s="37"/>
      <c r="T46" s="38"/>
      <c r="U46" s="36"/>
      <c r="V46" s="37"/>
      <c r="W46" s="37"/>
      <c r="X46" s="37"/>
      <c r="Y46" s="38"/>
      <c r="Z46" s="36"/>
      <c r="AA46" s="37"/>
      <c r="AB46" s="37"/>
      <c r="AC46" s="37"/>
      <c r="AD46" s="38"/>
      <c r="AE46" s="36"/>
      <c r="AF46" s="37"/>
      <c r="AG46" s="37"/>
      <c r="AH46" s="37"/>
      <c r="AI46" s="38"/>
      <c r="AJ46" s="36"/>
      <c r="AK46" s="37"/>
      <c r="AL46" s="37"/>
      <c r="AM46" s="37"/>
      <c r="AN46" s="38"/>
      <c r="AO46" s="34">
        <f t="shared" si="9"/>
        <v>0</v>
      </c>
      <c r="AP46" s="35">
        <f t="shared" si="10"/>
        <v>0</v>
      </c>
      <c r="AQ46" s="35">
        <f t="shared" si="11"/>
        <v>0</v>
      </c>
      <c r="AR46" s="58">
        <f t="shared" si="12"/>
        <v>0</v>
      </c>
      <c r="AS46" s="35">
        <f t="shared" si="13"/>
        <v>0</v>
      </c>
      <c r="AT46" s="233">
        <f t="shared" si="14"/>
        <v>0</v>
      </c>
      <c r="AU46" s="234">
        <f t="shared" si="15"/>
        <v>0</v>
      </c>
      <c r="AV46" s="38">
        <f t="shared" si="16"/>
        <v>0</v>
      </c>
      <c r="AW46" s="236">
        <f t="shared" si="17"/>
        <v>0</v>
      </c>
    </row>
    <row r="47" spans="1:49" ht="13" thickBot="1">
      <c r="A47" s="4"/>
      <c r="B47" s="76"/>
      <c r="C47" s="76"/>
      <c r="D47" s="37"/>
      <c r="E47" s="37"/>
      <c r="F47" s="37"/>
      <c r="G47" s="37"/>
      <c r="H47" s="37"/>
      <c r="I47" s="37"/>
      <c r="J47" s="38"/>
      <c r="K47" s="36"/>
      <c r="L47" s="37"/>
      <c r="M47" s="37"/>
      <c r="N47" s="37"/>
      <c r="O47" s="38"/>
      <c r="P47" s="36"/>
      <c r="Q47" s="37"/>
      <c r="R47" s="37"/>
      <c r="S47" s="37"/>
      <c r="T47" s="38"/>
      <c r="U47" s="36"/>
      <c r="V47" s="37"/>
      <c r="W47" s="37"/>
      <c r="X47" s="37"/>
      <c r="Y47" s="38"/>
      <c r="Z47" s="36"/>
      <c r="AA47" s="37"/>
      <c r="AB47" s="37"/>
      <c r="AC47" s="37"/>
      <c r="AD47" s="38"/>
      <c r="AE47" s="36"/>
      <c r="AF47" s="37"/>
      <c r="AG47" s="37"/>
      <c r="AH47" s="37"/>
      <c r="AI47" s="38"/>
      <c r="AJ47" s="36"/>
      <c r="AK47" s="37"/>
      <c r="AL47" s="37"/>
      <c r="AM47" s="37"/>
      <c r="AN47" s="38"/>
      <c r="AO47" s="34">
        <f t="shared" si="9"/>
        <v>0</v>
      </c>
      <c r="AP47" s="35">
        <f t="shared" si="10"/>
        <v>0</v>
      </c>
      <c r="AQ47" s="35">
        <f t="shared" si="11"/>
        <v>0</v>
      </c>
      <c r="AR47" s="58">
        <f t="shared" si="12"/>
        <v>0</v>
      </c>
      <c r="AS47" s="35">
        <f t="shared" si="13"/>
        <v>0</v>
      </c>
      <c r="AT47" s="233">
        <f t="shared" si="14"/>
        <v>0</v>
      </c>
      <c r="AU47" s="234">
        <f t="shared" si="15"/>
        <v>0</v>
      </c>
      <c r="AV47" s="38">
        <f t="shared" si="16"/>
        <v>0</v>
      </c>
      <c r="AW47" s="236">
        <f t="shared" si="17"/>
        <v>0</v>
      </c>
    </row>
    <row r="48" spans="1:49" ht="13" thickBot="1">
      <c r="A48" s="4"/>
      <c r="B48" s="76"/>
      <c r="C48" s="76"/>
      <c r="D48" s="37"/>
      <c r="E48" s="37"/>
      <c r="F48" s="37"/>
      <c r="G48" s="37"/>
      <c r="H48" s="37"/>
      <c r="I48" s="37"/>
      <c r="J48" s="38"/>
      <c r="K48" s="36"/>
      <c r="L48" s="37"/>
      <c r="M48" s="37"/>
      <c r="N48" s="37"/>
      <c r="O48" s="38"/>
      <c r="P48" s="36"/>
      <c r="Q48" s="37"/>
      <c r="R48" s="37"/>
      <c r="S48" s="37"/>
      <c r="T48" s="38"/>
      <c r="U48" s="36"/>
      <c r="V48" s="37"/>
      <c r="W48" s="37"/>
      <c r="X48" s="37"/>
      <c r="Y48" s="38"/>
      <c r="Z48" s="36"/>
      <c r="AA48" s="37"/>
      <c r="AB48" s="37"/>
      <c r="AC48" s="37"/>
      <c r="AD48" s="38"/>
      <c r="AE48" s="36"/>
      <c r="AF48" s="37"/>
      <c r="AG48" s="37"/>
      <c r="AH48" s="37"/>
      <c r="AI48" s="38"/>
      <c r="AJ48" s="36"/>
      <c r="AK48" s="37"/>
      <c r="AL48" s="37"/>
      <c r="AM48" s="37"/>
      <c r="AN48" s="38"/>
      <c r="AO48" s="34">
        <f t="shared" si="9"/>
        <v>0</v>
      </c>
      <c r="AP48" s="35">
        <f t="shared" si="10"/>
        <v>0</v>
      </c>
      <c r="AQ48" s="35">
        <f t="shared" si="11"/>
        <v>0</v>
      </c>
      <c r="AR48" s="58">
        <f t="shared" si="12"/>
        <v>0</v>
      </c>
      <c r="AS48" s="35">
        <f t="shared" si="13"/>
        <v>0</v>
      </c>
      <c r="AT48" s="233">
        <f t="shared" si="14"/>
        <v>0</v>
      </c>
      <c r="AU48" s="234">
        <f t="shared" si="15"/>
        <v>0</v>
      </c>
      <c r="AV48" s="38">
        <f t="shared" si="16"/>
        <v>0</v>
      </c>
      <c r="AW48" s="236">
        <f t="shared" si="17"/>
        <v>0</v>
      </c>
    </row>
    <row r="49" spans="1:49" ht="13" thickBot="1">
      <c r="A49" s="4"/>
      <c r="B49" s="76"/>
      <c r="C49" s="76"/>
      <c r="D49" s="37"/>
      <c r="E49" s="37"/>
      <c r="F49" s="37"/>
      <c r="G49" s="37"/>
      <c r="H49" s="37"/>
      <c r="I49" s="37"/>
      <c r="J49" s="38"/>
      <c r="K49" s="36"/>
      <c r="L49" s="37"/>
      <c r="M49" s="37"/>
      <c r="N49" s="37"/>
      <c r="O49" s="38"/>
      <c r="P49" s="36"/>
      <c r="Q49" s="37"/>
      <c r="R49" s="37"/>
      <c r="S49" s="37"/>
      <c r="T49" s="38"/>
      <c r="U49" s="36"/>
      <c r="V49" s="37"/>
      <c r="W49" s="37"/>
      <c r="X49" s="37"/>
      <c r="Y49" s="38"/>
      <c r="Z49" s="36"/>
      <c r="AA49" s="37"/>
      <c r="AB49" s="37"/>
      <c r="AC49" s="37"/>
      <c r="AD49" s="38"/>
      <c r="AE49" s="36"/>
      <c r="AF49" s="37"/>
      <c r="AG49" s="37"/>
      <c r="AH49" s="37"/>
      <c r="AI49" s="38"/>
      <c r="AJ49" s="36"/>
      <c r="AK49" s="37"/>
      <c r="AL49" s="37"/>
      <c r="AM49" s="37"/>
      <c r="AN49" s="38"/>
      <c r="AO49" s="34">
        <f t="shared" si="9"/>
        <v>0</v>
      </c>
      <c r="AP49" s="35">
        <f t="shared" si="10"/>
        <v>0</v>
      </c>
      <c r="AQ49" s="35">
        <f t="shared" si="11"/>
        <v>0</v>
      </c>
      <c r="AR49" s="58">
        <f t="shared" si="12"/>
        <v>0</v>
      </c>
      <c r="AS49" s="35">
        <f t="shared" si="13"/>
        <v>0</v>
      </c>
      <c r="AT49" s="233">
        <f t="shared" si="14"/>
        <v>0</v>
      </c>
      <c r="AU49" s="234">
        <f t="shared" si="15"/>
        <v>0</v>
      </c>
      <c r="AV49" s="38">
        <f t="shared" si="16"/>
        <v>0</v>
      </c>
      <c r="AW49" s="236">
        <f t="shared" si="17"/>
        <v>0</v>
      </c>
    </row>
    <row r="50" spans="1:49" ht="13" thickBot="1">
      <c r="A50" s="4"/>
      <c r="B50" s="76"/>
      <c r="C50" s="76"/>
      <c r="D50" s="37"/>
      <c r="E50" s="37"/>
      <c r="F50" s="37"/>
      <c r="G50" s="37"/>
      <c r="H50" s="37"/>
      <c r="I50" s="37"/>
      <c r="J50" s="38"/>
      <c r="K50" s="36"/>
      <c r="L50" s="37"/>
      <c r="M50" s="37"/>
      <c r="N50" s="37"/>
      <c r="O50" s="38"/>
      <c r="P50" s="36"/>
      <c r="Q50" s="37"/>
      <c r="R50" s="37"/>
      <c r="S50" s="37"/>
      <c r="T50" s="38"/>
      <c r="U50" s="36"/>
      <c r="V50" s="37"/>
      <c r="W50" s="37"/>
      <c r="X50" s="37"/>
      <c r="Y50" s="38"/>
      <c r="Z50" s="36"/>
      <c r="AA50" s="37"/>
      <c r="AB50" s="37"/>
      <c r="AC50" s="37"/>
      <c r="AD50" s="38"/>
      <c r="AE50" s="36"/>
      <c r="AF50" s="37"/>
      <c r="AG50" s="37"/>
      <c r="AH50" s="37"/>
      <c r="AI50" s="38"/>
      <c r="AJ50" s="36"/>
      <c r="AK50" s="37"/>
      <c r="AL50" s="37"/>
      <c r="AM50" s="37"/>
      <c r="AN50" s="38"/>
      <c r="AO50" s="34">
        <f t="shared" si="9"/>
        <v>0</v>
      </c>
      <c r="AP50" s="35">
        <f t="shared" si="10"/>
        <v>0</v>
      </c>
      <c r="AQ50" s="35">
        <f t="shared" si="11"/>
        <v>0</v>
      </c>
      <c r="AR50" s="58">
        <f t="shared" si="12"/>
        <v>0</v>
      </c>
      <c r="AS50" s="35">
        <f t="shared" si="13"/>
        <v>0</v>
      </c>
      <c r="AT50" s="233">
        <f t="shared" si="14"/>
        <v>0</v>
      </c>
      <c r="AU50" s="234">
        <f t="shared" si="15"/>
        <v>0</v>
      </c>
      <c r="AV50" s="38">
        <f t="shared" si="16"/>
        <v>0</v>
      </c>
      <c r="AW50" s="236">
        <f t="shared" si="17"/>
        <v>0</v>
      </c>
    </row>
    <row r="51" spans="1:49" ht="13" thickBot="1">
      <c r="A51" s="4"/>
      <c r="B51" s="76"/>
      <c r="C51" s="76"/>
      <c r="D51" s="37"/>
      <c r="E51" s="37"/>
      <c r="F51" s="37"/>
      <c r="G51" s="37"/>
      <c r="H51" s="37"/>
      <c r="I51" s="37"/>
      <c r="J51" s="38"/>
      <c r="K51" s="36"/>
      <c r="L51" s="37"/>
      <c r="M51" s="37"/>
      <c r="N51" s="37"/>
      <c r="O51" s="38"/>
      <c r="P51" s="36"/>
      <c r="Q51" s="37"/>
      <c r="R51" s="37"/>
      <c r="S51" s="37"/>
      <c r="T51" s="38"/>
      <c r="U51" s="36"/>
      <c r="V51" s="37"/>
      <c r="W51" s="37"/>
      <c r="X51" s="37"/>
      <c r="Y51" s="38"/>
      <c r="Z51" s="36"/>
      <c r="AA51" s="37"/>
      <c r="AB51" s="37"/>
      <c r="AC51" s="37"/>
      <c r="AD51" s="38"/>
      <c r="AE51" s="36"/>
      <c r="AF51" s="37"/>
      <c r="AG51" s="37"/>
      <c r="AH51" s="37"/>
      <c r="AI51" s="38"/>
      <c r="AJ51" s="36"/>
      <c r="AK51" s="37"/>
      <c r="AL51" s="37"/>
      <c r="AM51" s="37"/>
      <c r="AN51" s="38"/>
      <c r="AO51" s="34">
        <f t="shared" si="9"/>
        <v>0</v>
      </c>
      <c r="AP51" s="35">
        <f t="shared" si="10"/>
        <v>0</v>
      </c>
      <c r="AQ51" s="35">
        <f t="shared" si="11"/>
        <v>0</v>
      </c>
      <c r="AR51" s="58">
        <f t="shared" si="12"/>
        <v>0</v>
      </c>
      <c r="AS51" s="35">
        <f t="shared" si="13"/>
        <v>0</v>
      </c>
      <c r="AT51" s="233">
        <f t="shared" si="14"/>
        <v>0</v>
      </c>
      <c r="AU51" s="234">
        <f t="shared" si="15"/>
        <v>0</v>
      </c>
      <c r="AV51" s="38">
        <f t="shared" si="16"/>
        <v>0</v>
      </c>
      <c r="AW51" s="236">
        <f t="shared" si="17"/>
        <v>0</v>
      </c>
    </row>
    <row r="52" spans="1:49" ht="13" thickBot="1">
      <c r="A52" s="4"/>
      <c r="B52" s="76"/>
      <c r="C52" s="76"/>
      <c r="D52" s="37"/>
      <c r="E52" s="37"/>
      <c r="F52" s="37"/>
      <c r="G52" s="37"/>
      <c r="H52" s="37"/>
      <c r="I52" s="37"/>
      <c r="J52" s="38"/>
      <c r="K52" s="36"/>
      <c r="L52" s="37"/>
      <c r="M52" s="37"/>
      <c r="N52" s="37"/>
      <c r="O52" s="38"/>
      <c r="P52" s="36"/>
      <c r="Q52" s="37"/>
      <c r="R52" s="37"/>
      <c r="S52" s="37"/>
      <c r="T52" s="38"/>
      <c r="U52" s="36"/>
      <c r="V52" s="37"/>
      <c r="W52" s="37"/>
      <c r="X52" s="37"/>
      <c r="Y52" s="38"/>
      <c r="Z52" s="36"/>
      <c r="AA52" s="37"/>
      <c r="AB52" s="37"/>
      <c r="AC52" s="37"/>
      <c r="AD52" s="38"/>
      <c r="AE52" s="36"/>
      <c r="AF52" s="37"/>
      <c r="AG52" s="37"/>
      <c r="AH52" s="37"/>
      <c r="AI52" s="38"/>
      <c r="AJ52" s="36"/>
      <c r="AK52" s="37"/>
      <c r="AL52" s="37"/>
      <c r="AM52" s="37"/>
      <c r="AN52" s="38"/>
      <c r="AO52" s="34">
        <f t="shared" si="9"/>
        <v>0</v>
      </c>
      <c r="AP52" s="35">
        <f t="shared" si="10"/>
        <v>0</v>
      </c>
      <c r="AQ52" s="35">
        <f t="shared" si="11"/>
        <v>0</v>
      </c>
      <c r="AR52" s="58">
        <f t="shared" si="12"/>
        <v>0</v>
      </c>
      <c r="AS52" s="35">
        <f t="shared" si="13"/>
        <v>0</v>
      </c>
      <c r="AT52" s="233">
        <f t="shared" si="14"/>
        <v>0</v>
      </c>
      <c r="AU52" s="234">
        <f t="shared" si="15"/>
        <v>0</v>
      </c>
      <c r="AV52" s="38">
        <f t="shared" si="16"/>
        <v>0</v>
      </c>
      <c r="AW52" s="236">
        <f t="shared" si="17"/>
        <v>0</v>
      </c>
    </row>
    <row r="53" spans="1:49" ht="13" thickBot="1">
      <c r="A53" s="4"/>
      <c r="B53" s="76"/>
      <c r="C53" s="76"/>
      <c r="D53" s="37"/>
      <c r="E53" s="37"/>
      <c r="F53" s="37"/>
      <c r="G53" s="37"/>
      <c r="H53" s="37"/>
      <c r="I53" s="37"/>
      <c r="J53" s="38"/>
      <c r="K53" s="36"/>
      <c r="L53" s="37"/>
      <c r="M53" s="37"/>
      <c r="N53" s="37"/>
      <c r="O53" s="38"/>
      <c r="P53" s="36"/>
      <c r="Q53" s="37"/>
      <c r="R53" s="37"/>
      <c r="S53" s="37"/>
      <c r="T53" s="38"/>
      <c r="U53" s="36"/>
      <c r="V53" s="37"/>
      <c r="W53" s="37"/>
      <c r="X53" s="37"/>
      <c r="Y53" s="38"/>
      <c r="Z53" s="36"/>
      <c r="AA53" s="37"/>
      <c r="AB53" s="37"/>
      <c r="AC53" s="37"/>
      <c r="AD53" s="38"/>
      <c r="AE53" s="36"/>
      <c r="AF53" s="37"/>
      <c r="AG53" s="37"/>
      <c r="AH53" s="37"/>
      <c r="AI53" s="38"/>
      <c r="AJ53" s="36"/>
      <c r="AK53" s="37"/>
      <c r="AL53" s="37"/>
      <c r="AM53" s="37"/>
      <c r="AN53" s="38"/>
      <c r="AO53" s="34">
        <f t="shared" si="9"/>
        <v>0</v>
      </c>
      <c r="AP53" s="35">
        <f t="shared" si="10"/>
        <v>0</v>
      </c>
      <c r="AQ53" s="35">
        <f t="shared" si="11"/>
        <v>0</v>
      </c>
      <c r="AR53" s="58">
        <f t="shared" si="12"/>
        <v>0</v>
      </c>
      <c r="AS53" s="35">
        <f t="shared" si="13"/>
        <v>0</v>
      </c>
      <c r="AT53" s="233">
        <f t="shared" si="14"/>
        <v>0</v>
      </c>
      <c r="AU53" s="234">
        <f t="shared" si="15"/>
        <v>0</v>
      </c>
      <c r="AV53" s="38">
        <f t="shared" si="16"/>
        <v>0</v>
      </c>
      <c r="AW53" s="236">
        <f t="shared" si="17"/>
        <v>0</v>
      </c>
    </row>
    <row r="54" spans="1:49" ht="13" thickBot="1">
      <c r="A54" s="4"/>
      <c r="B54" s="76"/>
      <c r="C54" s="76"/>
      <c r="D54" s="37"/>
      <c r="E54" s="37"/>
      <c r="F54" s="37"/>
      <c r="G54" s="37"/>
      <c r="H54" s="37"/>
      <c r="I54" s="37"/>
      <c r="J54" s="38"/>
      <c r="K54" s="36"/>
      <c r="L54" s="37"/>
      <c r="M54" s="37"/>
      <c r="N54" s="37"/>
      <c r="O54" s="38"/>
      <c r="P54" s="36"/>
      <c r="Q54" s="37"/>
      <c r="R54" s="37"/>
      <c r="S54" s="37"/>
      <c r="T54" s="38"/>
      <c r="U54" s="36"/>
      <c r="V54" s="37"/>
      <c r="W54" s="37"/>
      <c r="X54" s="37"/>
      <c r="Y54" s="38"/>
      <c r="Z54" s="36"/>
      <c r="AA54" s="37"/>
      <c r="AB54" s="37"/>
      <c r="AC54" s="37"/>
      <c r="AD54" s="38"/>
      <c r="AE54" s="36"/>
      <c r="AF54" s="37"/>
      <c r="AG54" s="37"/>
      <c r="AH54" s="37"/>
      <c r="AI54" s="38"/>
      <c r="AJ54" s="36"/>
      <c r="AK54" s="37"/>
      <c r="AL54" s="37"/>
      <c r="AM54" s="37"/>
      <c r="AN54" s="38"/>
      <c r="AO54" s="34">
        <f t="shared" si="9"/>
        <v>0</v>
      </c>
      <c r="AP54" s="35">
        <f t="shared" si="10"/>
        <v>0</v>
      </c>
      <c r="AQ54" s="35">
        <f t="shared" si="11"/>
        <v>0</v>
      </c>
      <c r="AR54" s="58">
        <f t="shared" si="12"/>
        <v>0</v>
      </c>
      <c r="AS54" s="35">
        <f t="shared" si="13"/>
        <v>0</v>
      </c>
      <c r="AT54" s="233">
        <f t="shared" si="14"/>
        <v>0</v>
      </c>
      <c r="AU54" s="234">
        <f t="shared" si="15"/>
        <v>0</v>
      </c>
      <c r="AV54" s="38">
        <f t="shared" si="16"/>
        <v>0</v>
      </c>
      <c r="AW54" s="236">
        <f t="shared" si="17"/>
        <v>0</v>
      </c>
    </row>
    <row r="55" spans="1:49" ht="13" thickBot="1">
      <c r="A55" s="4"/>
      <c r="B55" s="76"/>
      <c r="C55" s="76"/>
      <c r="D55" s="37"/>
      <c r="E55" s="37"/>
      <c r="F55" s="37"/>
      <c r="G55" s="37"/>
      <c r="H55" s="37"/>
      <c r="I55" s="37"/>
      <c r="J55" s="38"/>
      <c r="K55" s="36"/>
      <c r="L55" s="37"/>
      <c r="M55" s="37"/>
      <c r="N55" s="37"/>
      <c r="O55" s="38"/>
      <c r="P55" s="36"/>
      <c r="Q55" s="37"/>
      <c r="R55" s="37"/>
      <c r="S55" s="37"/>
      <c r="T55" s="38"/>
      <c r="U55" s="36"/>
      <c r="V55" s="37"/>
      <c r="W55" s="37"/>
      <c r="X55" s="37"/>
      <c r="Y55" s="38"/>
      <c r="Z55" s="36"/>
      <c r="AA55" s="37"/>
      <c r="AB55" s="37"/>
      <c r="AC55" s="37"/>
      <c r="AD55" s="38"/>
      <c r="AE55" s="36"/>
      <c r="AF55" s="37"/>
      <c r="AG55" s="37"/>
      <c r="AH55" s="37"/>
      <c r="AI55" s="38"/>
      <c r="AJ55" s="36"/>
      <c r="AK55" s="37"/>
      <c r="AL55" s="37"/>
      <c r="AM55" s="37"/>
      <c r="AN55" s="38"/>
      <c r="AO55" s="34">
        <f t="shared" si="9"/>
        <v>0</v>
      </c>
      <c r="AP55" s="35">
        <f t="shared" si="10"/>
        <v>0</v>
      </c>
      <c r="AQ55" s="35">
        <f t="shared" si="11"/>
        <v>0</v>
      </c>
      <c r="AR55" s="58">
        <f t="shared" si="12"/>
        <v>0</v>
      </c>
      <c r="AS55" s="35">
        <f t="shared" si="13"/>
        <v>0</v>
      </c>
      <c r="AT55" s="233">
        <f t="shared" si="14"/>
        <v>0</v>
      </c>
      <c r="AU55" s="234">
        <f t="shared" si="15"/>
        <v>0</v>
      </c>
      <c r="AV55" s="38">
        <f t="shared" si="16"/>
        <v>0</v>
      </c>
      <c r="AW55" s="236">
        <f t="shared" si="17"/>
        <v>0</v>
      </c>
    </row>
    <row r="56" spans="1:49" ht="13" thickBot="1">
      <c r="A56" s="4"/>
      <c r="B56" s="76"/>
      <c r="C56" s="76"/>
      <c r="D56" s="37"/>
      <c r="E56" s="37"/>
      <c r="F56" s="37"/>
      <c r="G56" s="37"/>
      <c r="H56" s="37"/>
      <c r="I56" s="37"/>
      <c r="J56" s="38"/>
      <c r="K56" s="36"/>
      <c r="L56" s="37"/>
      <c r="M56" s="37"/>
      <c r="N56" s="37"/>
      <c r="O56" s="38"/>
      <c r="P56" s="36"/>
      <c r="Q56" s="37"/>
      <c r="R56" s="37"/>
      <c r="S56" s="37"/>
      <c r="T56" s="38"/>
      <c r="U56" s="36"/>
      <c r="V56" s="37"/>
      <c r="W56" s="37"/>
      <c r="X56" s="37"/>
      <c r="Y56" s="38"/>
      <c r="Z56" s="36"/>
      <c r="AA56" s="37"/>
      <c r="AB56" s="37"/>
      <c r="AC56" s="37"/>
      <c r="AD56" s="38"/>
      <c r="AE56" s="36"/>
      <c r="AF56" s="37"/>
      <c r="AG56" s="37"/>
      <c r="AH56" s="37"/>
      <c r="AI56" s="38"/>
      <c r="AJ56" s="36"/>
      <c r="AK56" s="37"/>
      <c r="AL56" s="37"/>
      <c r="AM56" s="37"/>
      <c r="AN56" s="38"/>
      <c r="AO56" s="34">
        <f t="shared" si="9"/>
        <v>0</v>
      </c>
      <c r="AP56" s="35">
        <f t="shared" si="10"/>
        <v>0</v>
      </c>
      <c r="AQ56" s="35">
        <f t="shared" si="11"/>
        <v>0</v>
      </c>
      <c r="AR56" s="58">
        <f t="shared" si="12"/>
        <v>0</v>
      </c>
      <c r="AS56" s="35">
        <f t="shared" si="13"/>
        <v>0</v>
      </c>
      <c r="AT56" s="233">
        <f t="shared" si="14"/>
        <v>0</v>
      </c>
      <c r="AU56" s="234">
        <f t="shared" si="15"/>
        <v>0</v>
      </c>
      <c r="AV56" s="38">
        <f t="shared" si="16"/>
        <v>0</v>
      </c>
      <c r="AW56" s="236">
        <f t="shared" si="17"/>
        <v>0</v>
      </c>
    </row>
    <row r="57" spans="1:49" ht="13" thickBot="1">
      <c r="A57" s="4"/>
      <c r="B57" s="79"/>
      <c r="C57" s="79"/>
      <c r="D57" s="20"/>
      <c r="E57" s="20"/>
      <c r="F57" s="20"/>
      <c r="G57" s="20"/>
      <c r="H57" s="20"/>
      <c r="I57" s="20"/>
      <c r="J57" s="59"/>
      <c r="K57" s="24"/>
      <c r="L57" s="20"/>
      <c r="M57" s="20"/>
      <c r="N57" s="20"/>
      <c r="O57" s="59"/>
      <c r="P57" s="36"/>
      <c r="Q57" s="37"/>
      <c r="R57" s="37"/>
      <c r="S57" s="37"/>
      <c r="T57" s="38"/>
      <c r="U57" s="36"/>
      <c r="V57" s="37"/>
      <c r="W57" s="37"/>
      <c r="X57" s="37"/>
      <c r="Y57" s="38"/>
      <c r="Z57" s="36"/>
      <c r="AA57" s="37"/>
      <c r="AB57" s="37"/>
      <c r="AC57" s="37"/>
      <c r="AD57" s="38"/>
      <c r="AE57" s="36"/>
      <c r="AF57" s="37"/>
      <c r="AG57" s="37"/>
      <c r="AH57" s="37"/>
      <c r="AI57" s="38"/>
      <c r="AJ57" s="36"/>
      <c r="AK57" s="37"/>
      <c r="AL57" s="37"/>
      <c r="AM57" s="37"/>
      <c r="AN57" s="38"/>
      <c r="AO57" s="34">
        <f t="shared" si="9"/>
        <v>0</v>
      </c>
      <c r="AP57" s="35">
        <f t="shared" si="10"/>
        <v>0</v>
      </c>
      <c r="AQ57" s="35">
        <f t="shared" si="11"/>
        <v>0</v>
      </c>
      <c r="AR57" s="58">
        <f t="shared" si="12"/>
        <v>0</v>
      </c>
      <c r="AS57" s="35">
        <f t="shared" si="13"/>
        <v>0</v>
      </c>
      <c r="AT57" s="233">
        <f t="shared" si="14"/>
        <v>0</v>
      </c>
      <c r="AU57" s="234">
        <f t="shared" si="15"/>
        <v>0</v>
      </c>
      <c r="AV57" s="38">
        <f t="shared" si="16"/>
        <v>0</v>
      </c>
      <c r="AW57" s="236">
        <f t="shared" si="17"/>
        <v>0</v>
      </c>
    </row>
    <row r="58" spans="1:49" ht="13" thickBot="1">
      <c r="A58" s="4"/>
      <c r="B58" s="76"/>
      <c r="C58" s="76"/>
      <c r="D58" s="37"/>
      <c r="E58" s="37"/>
      <c r="F58" s="37"/>
      <c r="G58" s="37"/>
      <c r="H58" s="37"/>
      <c r="I58" s="37"/>
      <c r="J58" s="38"/>
      <c r="K58" s="36"/>
      <c r="L58" s="37"/>
      <c r="M58" s="37"/>
      <c r="N58" s="37"/>
      <c r="O58" s="38"/>
      <c r="P58" s="36"/>
      <c r="Q58" s="37"/>
      <c r="R58" s="37"/>
      <c r="S58" s="37"/>
      <c r="T58" s="38"/>
      <c r="U58" s="36"/>
      <c r="V58" s="37"/>
      <c r="W58" s="37"/>
      <c r="X58" s="37"/>
      <c r="Y58" s="38"/>
      <c r="Z58" s="36"/>
      <c r="AA58" s="37"/>
      <c r="AB58" s="37"/>
      <c r="AC58" s="37"/>
      <c r="AD58" s="38"/>
      <c r="AE58" s="36"/>
      <c r="AF58" s="37"/>
      <c r="AG58" s="37"/>
      <c r="AH58" s="37"/>
      <c r="AI58" s="38"/>
      <c r="AJ58" s="36"/>
      <c r="AK58" s="37"/>
      <c r="AL58" s="37"/>
      <c r="AM58" s="37"/>
      <c r="AN58" s="38"/>
      <c r="AO58" s="34">
        <f t="shared" si="9"/>
        <v>0</v>
      </c>
      <c r="AP58" s="35">
        <f t="shared" si="10"/>
        <v>0</v>
      </c>
      <c r="AQ58" s="35">
        <f t="shared" si="11"/>
        <v>0</v>
      </c>
      <c r="AR58" s="58">
        <f t="shared" si="12"/>
        <v>0</v>
      </c>
      <c r="AS58" s="35">
        <f t="shared" si="13"/>
        <v>0</v>
      </c>
      <c r="AT58" s="233">
        <f t="shared" si="14"/>
        <v>0</v>
      </c>
      <c r="AU58" s="234">
        <f t="shared" si="15"/>
        <v>0</v>
      </c>
      <c r="AV58" s="38">
        <f t="shared" si="16"/>
        <v>0</v>
      </c>
      <c r="AW58" s="236">
        <f t="shared" si="17"/>
        <v>0</v>
      </c>
    </row>
    <row r="59" spans="1:49" ht="13" thickBot="1">
      <c r="A59" s="4"/>
      <c r="B59" s="76"/>
      <c r="C59" s="76"/>
      <c r="D59" s="37"/>
      <c r="E59" s="37"/>
      <c r="F59" s="37"/>
      <c r="G59" s="37"/>
      <c r="H59" s="37"/>
      <c r="I59" s="37"/>
      <c r="J59" s="38"/>
      <c r="K59" s="36"/>
      <c r="L59" s="37"/>
      <c r="M59" s="37"/>
      <c r="N59" s="37"/>
      <c r="O59" s="38"/>
      <c r="P59" s="36"/>
      <c r="Q59" s="37"/>
      <c r="R59" s="37"/>
      <c r="S59" s="37"/>
      <c r="T59" s="38"/>
      <c r="U59" s="36"/>
      <c r="V59" s="37"/>
      <c r="W59" s="37"/>
      <c r="X59" s="37"/>
      <c r="Y59" s="38"/>
      <c r="Z59" s="36"/>
      <c r="AA59" s="37"/>
      <c r="AB59" s="37"/>
      <c r="AC59" s="37"/>
      <c r="AD59" s="38"/>
      <c r="AE59" s="36"/>
      <c r="AF59" s="37"/>
      <c r="AG59" s="37"/>
      <c r="AH59" s="37"/>
      <c r="AI59" s="38"/>
      <c r="AJ59" s="36"/>
      <c r="AK59" s="37"/>
      <c r="AL59" s="37"/>
      <c r="AM59" s="37"/>
      <c r="AN59" s="38"/>
      <c r="AO59" s="34">
        <f t="shared" si="9"/>
        <v>0</v>
      </c>
      <c r="AP59" s="35">
        <f t="shared" si="10"/>
        <v>0</v>
      </c>
      <c r="AQ59" s="35">
        <f t="shared" si="11"/>
        <v>0</v>
      </c>
      <c r="AR59" s="58">
        <f t="shared" si="12"/>
        <v>0</v>
      </c>
      <c r="AS59" s="35">
        <f t="shared" si="13"/>
        <v>0</v>
      </c>
      <c r="AT59" s="233">
        <f t="shared" si="14"/>
        <v>0</v>
      </c>
      <c r="AU59" s="234">
        <f t="shared" si="15"/>
        <v>0</v>
      </c>
      <c r="AV59" s="38">
        <f t="shared" si="16"/>
        <v>0</v>
      </c>
      <c r="AW59" s="236">
        <f t="shared" si="17"/>
        <v>0</v>
      </c>
    </row>
    <row r="60" spans="1:49" ht="13" thickBot="1">
      <c r="A60" s="4"/>
      <c r="B60" s="76"/>
      <c r="C60" s="76"/>
      <c r="D60" s="37"/>
      <c r="E60" s="37"/>
      <c r="F60" s="37"/>
      <c r="G60" s="37"/>
      <c r="H60" s="37"/>
      <c r="I60" s="37"/>
      <c r="J60" s="38"/>
      <c r="K60" s="36"/>
      <c r="L60" s="37"/>
      <c r="M60" s="37"/>
      <c r="N60" s="37"/>
      <c r="O60" s="38"/>
      <c r="P60" s="36"/>
      <c r="Q60" s="37"/>
      <c r="R60" s="37"/>
      <c r="S60" s="37"/>
      <c r="T60" s="38"/>
      <c r="U60" s="36"/>
      <c r="V60" s="37"/>
      <c r="W60" s="37"/>
      <c r="X60" s="37"/>
      <c r="Y60" s="38"/>
      <c r="Z60" s="36"/>
      <c r="AA60" s="37"/>
      <c r="AB60" s="37"/>
      <c r="AC60" s="37"/>
      <c r="AD60" s="38"/>
      <c r="AE60" s="36"/>
      <c r="AF60" s="37"/>
      <c r="AG60" s="37"/>
      <c r="AH60" s="37"/>
      <c r="AI60" s="38"/>
      <c r="AJ60" s="36"/>
      <c r="AK60" s="37"/>
      <c r="AL60" s="37"/>
      <c r="AM60" s="37"/>
      <c r="AN60" s="38"/>
      <c r="AO60" s="34">
        <f t="shared" si="9"/>
        <v>0</v>
      </c>
      <c r="AP60" s="35">
        <f t="shared" si="10"/>
        <v>0</v>
      </c>
      <c r="AQ60" s="35">
        <f t="shared" si="11"/>
        <v>0</v>
      </c>
      <c r="AR60" s="58">
        <f t="shared" si="12"/>
        <v>0</v>
      </c>
      <c r="AS60" s="35">
        <f t="shared" si="13"/>
        <v>0</v>
      </c>
      <c r="AT60" s="233">
        <f t="shared" si="14"/>
        <v>0</v>
      </c>
      <c r="AU60" s="234">
        <f t="shared" si="15"/>
        <v>0</v>
      </c>
      <c r="AV60" s="38">
        <f t="shared" si="16"/>
        <v>0</v>
      </c>
      <c r="AW60" s="236">
        <f t="shared" si="17"/>
        <v>0</v>
      </c>
    </row>
    <row r="61" spans="1:49" ht="13" thickBot="1">
      <c r="A61" s="4"/>
      <c r="B61" s="76"/>
      <c r="C61" s="76"/>
      <c r="D61" s="37"/>
      <c r="E61" s="37"/>
      <c r="F61" s="37"/>
      <c r="G61" s="37"/>
      <c r="H61" s="37"/>
      <c r="I61" s="37"/>
      <c r="J61" s="38"/>
      <c r="K61" s="36"/>
      <c r="L61" s="37"/>
      <c r="M61" s="37"/>
      <c r="N61" s="37"/>
      <c r="O61" s="38"/>
      <c r="P61" s="36"/>
      <c r="Q61" s="37"/>
      <c r="R61" s="37"/>
      <c r="S61" s="37"/>
      <c r="T61" s="38"/>
      <c r="U61" s="36"/>
      <c r="V61" s="37"/>
      <c r="W61" s="37"/>
      <c r="X61" s="37"/>
      <c r="Y61" s="38"/>
      <c r="Z61" s="36"/>
      <c r="AA61" s="37"/>
      <c r="AB61" s="37"/>
      <c r="AC61" s="37"/>
      <c r="AD61" s="38"/>
      <c r="AE61" s="36"/>
      <c r="AF61" s="37"/>
      <c r="AG61" s="37"/>
      <c r="AH61" s="37"/>
      <c r="AI61" s="38"/>
      <c r="AJ61" s="36"/>
      <c r="AK61" s="37"/>
      <c r="AL61" s="37"/>
      <c r="AM61" s="37"/>
      <c r="AN61" s="38"/>
      <c r="AO61" s="34">
        <f t="shared" ref="AO61:AS75" si="18">SUM(F61+K61+P61+U61+Z61+AE61+AJ61)</f>
        <v>0</v>
      </c>
      <c r="AP61" s="35">
        <f t="shared" si="18"/>
        <v>0</v>
      </c>
      <c r="AQ61" s="35">
        <f t="shared" si="18"/>
        <v>0</v>
      </c>
      <c r="AR61" s="58">
        <f t="shared" si="18"/>
        <v>0</v>
      </c>
      <c r="AS61" s="35">
        <f t="shared" si="18"/>
        <v>0</v>
      </c>
      <c r="AT61" s="233">
        <f t="shared" ref="AT61:AT73" si="19">IFERROR(AP61/AO61,0)</f>
        <v>0</v>
      </c>
      <c r="AU61" s="234">
        <f t="shared" ref="AU61:AU73" si="20">IFERROR(SUM(H61+M61+R61+W61+AB61+AG61+AL61)/AV61,0)</f>
        <v>0</v>
      </c>
      <c r="AV61" s="38">
        <f t="shared" ref="AV61:AV73" si="21">COUNT(F61, K61, P61, U61, Z61, AE61, AJ61)</f>
        <v>0</v>
      </c>
      <c r="AW61" s="236">
        <f t="shared" ref="AW61:AW73" si="22">IFERROR((100*AP61/AO61)+(330*AS61/AO61)-(200*AR61/AO61)+(8.4*AQ61/AO61),0)</f>
        <v>0</v>
      </c>
    </row>
    <row r="62" spans="1:49" ht="13" thickBot="1">
      <c r="A62" s="4"/>
      <c r="B62" s="76"/>
      <c r="C62" s="76"/>
      <c r="D62" s="37"/>
      <c r="E62" s="37"/>
      <c r="F62" s="37"/>
      <c r="G62" s="37"/>
      <c r="H62" s="37"/>
      <c r="I62" s="37"/>
      <c r="J62" s="38"/>
      <c r="K62" s="36"/>
      <c r="L62" s="37"/>
      <c r="M62" s="37"/>
      <c r="N62" s="37"/>
      <c r="O62" s="38"/>
      <c r="P62" s="36"/>
      <c r="Q62" s="37"/>
      <c r="R62" s="37"/>
      <c r="S62" s="37"/>
      <c r="T62" s="38"/>
      <c r="U62" s="36"/>
      <c r="V62" s="37"/>
      <c r="W62" s="37"/>
      <c r="X62" s="37"/>
      <c r="Y62" s="38"/>
      <c r="Z62" s="36"/>
      <c r="AA62" s="37"/>
      <c r="AB62" s="37"/>
      <c r="AC62" s="37"/>
      <c r="AD62" s="38"/>
      <c r="AE62" s="36"/>
      <c r="AF62" s="37"/>
      <c r="AG62" s="37"/>
      <c r="AH62" s="37"/>
      <c r="AI62" s="38"/>
      <c r="AJ62" s="36"/>
      <c r="AK62" s="37"/>
      <c r="AL62" s="37"/>
      <c r="AM62" s="37"/>
      <c r="AN62" s="38"/>
      <c r="AO62" s="34">
        <f t="shared" si="18"/>
        <v>0</v>
      </c>
      <c r="AP62" s="35">
        <f t="shared" si="18"/>
        <v>0</v>
      </c>
      <c r="AQ62" s="35">
        <f t="shared" si="18"/>
        <v>0</v>
      </c>
      <c r="AR62" s="58">
        <f t="shared" si="18"/>
        <v>0</v>
      </c>
      <c r="AS62" s="35">
        <f t="shared" si="18"/>
        <v>0</v>
      </c>
      <c r="AT62" s="233">
        <f t="shared" si="19"/>
        <v>0</v>
      </c>
      <c r="AU62" s="234">
        <f t="shared" si="20"/>
        <v>0</v>
      </c>
      <c r="AV62" s="38">
        <f t="shared" si="21"/>
        <v>0</v>
      </c>
      <c r="AW62" s="236">
        <f t="shared" si="22"/>
        <v>0</v>
      </c>
    </row>
    <row r="63" spans="1:49" ht="13" thickBot="1">
      <c r="A63" s="4"/>
      <c r="B63" s="76"/>
      <c r="C63" s="76"/>
      <c r="D63" s="37"/>
      <c r="E63" s="37"/>
      <c r="F63" s="37"/>
      <c r="G63" s="37"/>
      <c r="H63" s="37"/>
      <c r="I63" s="37"/>
      <c r="J63" s="38"/>
      <c r="K63" s="36"/>
      <c r="L63" s="37"/>
      <c r="M63" s="37"/>
      <c r="N63" s="37"/>
      <c r="O63" s="38"/>
      <c r="P63" s="36"/>
      <c r="Q63" s="37"/>
      <c r="R63" s="37"/>
      <c r="S63" s="37"/>
      <c r="T63" s="38"/>
      <c r="U63" s="36"/>
      <c r="V63" s="37"/>
      <c r="W63" s="37"/>
      <c r="X63" s="37"/>
      <c r="Y63" s="38"/>
      <c r="Z63" s="36"/>
      <c r="AA63" s="37"/>
      <c r="AB63" s="37"/>
      <c r="AC63" s="37"/>
      <c r="AD63" s="38"/>
      <c r="AE63" s="36"/>
      <c r="AF63" s="37"/>
      <c r="AG63" s="37"/>
      <c r="AH63" s="37"/>
      <c r="AI63" s="38"/>
      <c r="AJ63" s="36"/>
      <c r="AK63" s="37"/>
      <c r="AL63" s="37"/>
      <c r="AM63" s="37"/>
      <c r="AN63" s="38"/>
      <c r="AO63" s="34">
        <f t="shared" si="18"/>
        <v>0</v>
      </c>
      <c r="AP63" s="35">
        <f t="shared" si="18"/>
        <v>0</v>
      </c>
      <c r="AQ63" s="35">
        <f t="shared" si="18"/>
        <v>0</v>
      </c>
      <c r="AR63" s="58">
        <f t="shared" si="18"/>
        <v>0</v>
      </c>
      <c r="AS63" s="35">
        <f t="shared" si="18"/>
        <v>0</v>
      </c>
      <c r="AT63" s="233">
        <f t="shared" si="19"/>
        <v>0</v>
      </c>
      <c r="AU63" s="234">
        <f t="shared" si="20"/>
        <v>0</v>
      </c>
      <c r="AV63" s="38">
        <f t="shared" si="21"/>
        <v>0</v>
      </c>
      <c r="AW63" s="236">
        <f t="shared" si="22"/>
        <v>0</v>
      </c>
    </row>
    <row r="64" spans="1:49" ht="13" thickBot="1">
      <c r="A64" s="4"/>
      <c r="B64" s="76"/>
      <c r="C64" s="76"/>
      <c r="D64" s="37"/>
      <c r="E64" s="37"/>
      <c r="F64" s="37"/>
      <c r="G64" s="37"/>
      <c r="H64" s="37"/>
      <c r="I64" s="37"/>
      <c r="J64" s="38"/>
      <c r="K64" s="36"/>
      <c r="L64" s="37"/>
      <c r="M64" s="37"/>
      <c r="N64" s="37"/>
      <c r="O64" s="38"/>
      <c r="P64" s="36"/>
      <c r="Q64" s="37"/>
      <c r="R64" s="37"/>
      <c r="S64" s="37"/>
      <c r="T64" s="38"/>
      <c r="U64" s="36"/>
      <c r="V64" s="37"/>
      <c r="W64" s="37"/>
      <c r="X64" s="37"/>
      <c r="Y64" s="38"/>
      <c r="Z64" s="36"/>
      <c r="AA64" s="37"/>
      <c r="AB64" s="37"/>
      <c r="AC64" s="37"/>
      <c r="AD64" s="38"/>
      <c r="AE64" s="36"/>
      <c r="AF64" s="37"/>
      <c r="AG64" s="37"/>
      <c r="AH64" s="37"/>
      <c r="AI64" s="38"/>
      <c r="AJ64" s="36"/>
      <c r="AK64" s="37"/>
      <c r="AL64" s="37"/>
      <c r="AM64" s="37"/>
      <c r="AN64" s="38"/>
      <c r="AO64" s="34">
        <f t="shared" si="18"/>
        <v>0</v>
      </c>
      <c r="AP64" s="35">
        <f t="shared" si="18"/>
        <v>0</v>
      </c>
      <c r="AQ64" s="35">
        <f t="shared" si="18"/>
        <v>0</v>
      </c>
      <c r="AR64" s="58">
        <f t="shared" si="18"/>
        <v>0</v>
      </c>
      <c r="AS64" s="35">
        <f t="shared" si="18"/>
        <v>0</v>
      </c>
      <c r="AT64" s="233">
        <f t="shared" si="19"/>
        <v>0</v>
      </c>
      <c r="AU64" s="234">
        <f t="shared" si="20"/>
        <v>0</v>
      </c>
      <c r="AV64" s="38">
        <f t="shared" si="21"/>
        <v>0</v>
      </c>
      <c r="AW64" s="236">
        <f t="shared" si="22"/>
        <v>0</v>
      </c>
    </row>
    <row r="65" spans="1:49" ht="13" thickBot="1">
      <c r="A65" s="4"/>
      <c r="B65" s="76"/>
      <c r="C65" s="76"/>
      <c r="D65" s="37"/>
      <c r="E65" s="37"/>
      <c r="F65" s="37"/>
      <c r="G65" s="37"/>
      <c r="H65" s="37"/>
      <c r="I65" s="37"/>
      <c r="J65" s="38"/>
      <c r="K65" s="36"/>
      <c r="L65" s="37"/>
      <c r="M65" s="37"/>
      <c r="N65" s="37"/>
      <c r="O65" s="38"/>
      <c r="P65" s="36"/>
      <c r="Q65" s="37"/>
      <c r="R65" s="37"/>
      <c r="S65" s="37"/>
      <c r="T65" s="38"/>
      <c r="U65" s="36"/>
      <c r="V65" s="37"/>
      <c r="W65" s="37"/>
      <c r="X65" s="37"/>
      <c r="Y65" s="38"/>
      <c r="Z65" s="36"/>
      <c r="AA65" s="37"/>
      <c r="AB65" s="37"/>
      <c r="AC65" s="37"/>
      <c r="AD65" s="38"/>
      <c r="AE65" s="36"/>
      <c r="AF65" s="37"/>
      <c r="AG65" s="37"/>
      <c r="AH65" s="37"/>
      <c r="AI65" s="38"/>
      <c r="AJ65" s="36"/>
      <c r="AK65" s="37"/>
      <c r="AL65" s="37"/>
      <c r="AM65" s="37"/>
      <c r="AN65" s="38"/>
      <c r="AO65" s="34">
        <f t="shared" si="18"/>
        <v>0</v>
      </c>
      <c r="AP65" s="35">
        <f t="shared" si="18"/>
        <v>0</v>
      </c>
      <c r="AQ65" s="35">
        <f t="shared" si="18"/>
        <v>0</v>
      </c>
      <c r="AR65" s="58">
        <f t="shared" si="18"/>
        <v>0</v>
      </c>
      <c r="AS65" s="35">
        <f t="shared" si="18"/>
        <v>0</v>
      </c>
      <c r="AT65" s="233">
        <f t="shared" si="19"/>
        <v>0</v>
      </c>
      <c r="AU65" s="234">
        <f t="shared" si="20"/>
        <v>0</v>
      </c>
      <c r="AV65" s="38">
        <f t="shared" si="21"/>
        <v>0</v>
      </c>
      <c r="AW65" s="236">
        <f t="shared" si="22"/>
        <v>0</v>
      </c>
    </row>
    <row r="66" spans="1:49" ht="13" thickBot="1">
      <c r="A66" s="4"/>
      <c r="B66" s="76"/>
      <c r="C66" s="76"/>
      <c r="D66" s="37"/>
      <c r="E66" s="37"/>
      <c r="F66" s="37"/>
      <c r="G66" s="37"/>
      <c r="H66" s="37"/>
      <c r="I66" s="37"/>
      <c r="J66" s="38"/>
      <c r="K66" s="36"/>
      <c r="L66" s="37"/>
      <c r="M66" s="37"/>
      <c r="N66" s="37"/>
      <c r="O66" s="38"/>
      <c r="P66" s="36"/>
      <c r="Q66" s="37"/>
      <c r="R66" s="37"/>
      <c r="S66" s="37"/>
      <c r="T66" s="38"/>
      <c r="U66" s="36"/>
      <c r="V66" s="37"/>
      <c r="W66" s="37"/>
      <c r="X66" s="37"/>
      <c r="Y66" s="38"/>
      <c r="Z66" s="36"/>
      <c r="AA66" s="37"/>
      <c r="AB66" s="37"/>
      <c r="AC66" s="37"/>
      <c r="AD66" s="38"/>
      <c r="AE66" s="36"/>
      <c r="AF66" s="37"/>
      <c r="AG66" s="37"/>
      <c r="AH66" s="37"/>
      <c r="AI66" s="38"/>
      <c r="AJ66" s="36"/>
      <c r="AK66" s="37"/>
      <c r="AL66" s="37"/>
      <c r="AM66" s="37"/>
      <c r="AN66" s="38"/>
      <c r="AO66" s="34">
        <f t="shared" si="18"/>
        <v>0</v>
      </c>
      <c r="AP66" s="35">
        <f t="shared" si="18"/>
        <v>0</v>
      </c>
      <c r="AQ66" s="35">
        <f t="shared" si="18"/>
        <v>0</v>
      </c>
      <c r="AR66" s="58">
        <f t="shared" si="18"/>
        <v>0</v>
      </c>
      <c r="AS66" s="35">
        <f t="shared" si="18"/>
        <v>0</v>
      </c>
      <c r="AT66" s="233">
        <f t="shared" si="19"/>
        <v>0</v>
      </c>
      <c r="AU66" s="234">
        <f t="shared" si="20"/>
        <v>0</v>
      </c>
      <c r="AV66" s="38">
        <f t="shared" si="21"/>
        <v>0</v>
      </c>
      <c r="AW66" s="236">
        <f t="shared" si="22"/>
        <v>0</v>
      </c>
    </row>
    <row r="67" spans="1:49" ht="13" thickBot="1">
      <c r="A67" s="4"/>
      <c r="B67" s="76"/>
      <c r="C67" s="76"/>
      <c r="D67" s="37"/>
      <c r="E67" s="37"/>
      <c r="F67" s="37"/>
      <c r="G67" s="37"/>
      <c r="H67" s="37"/>
      <c r="I67" s="37"/>
      <c r="J67" s="38"/>
      <c r="K67" s="36"/>
      <c r="L67" s="37"/>
      <c r="M67" s="37"/>
      <c r="N67" s="37"/>
      <c r="O67" s="38"/>
      <c r="P67" s="36"/>
      <c r="Q67" s="37"/>
      <c r="R67" s="37"/>
      <c r="S67" s="37"/>
      <c r="T67" s="38"/>
      <c r="U67" s="36"/>
      <c r="V67" s="37"/>
      <c r="W67" s="37"/>
      <c r="X67" s="37"/>
      <c r="Y67" s="38"/>
      <c r="Z67" s="36"/>
      <c r="AA67" s="37"/>
      <c r="AB67" s="37"/>
      <c r="AC67" s="37"/>
      <c r="AD67" s="38"/>
      <c r="AE67" s="36"/>
      <c r="AF67" s="37"/>
      <c r="AG67" s="37"/>
      <c r="AH67" s="37"/>
      <c r="AI67" s="38"/>
      <c r="AJ67" s="36"/>
      <c r="AK67" s="37"/>
      <c r="AL67" s="37"/>
      <c r="AM67" s="37"/>
      <c r="AN67" s="38"/>
      <c r="AO67" s="34">
        <f t="shared" si="18"/>
        <v>0</v>
      </c>
      <c r="AP67" s="35">
        <f t="shared" si="18"/>
        <v>0</v>
      </c>
      <c r="AQ67" s="35">
        <f t="shared" si="18"/>
        <v>0</v>
      </c>
      <c r="AR67" s="58">
        <f t="shared" si="18"/>
        <v>0</v>
      </c>
      <c r="AS67" s="35">
        <f t="shared" si="18"/>
        <v>0</v>
      </c>
      <c r="AT67" s="233">
        <f t="shared" si="19"/>
        <v>0</v>
      </c>
      <c r="AU67" s="234">
        <f t="shared" si="20"/>
        <v>0</v>
      </c>
      <c r="AV67" s="38">
        <f t="shared" si="21"/>
        <v>0</v>
      </c>
      <c r="AW67" s="236">
        <f t="shared" si="22"/>
        <v>0</v>
      </c>
    </row>
    <row r="68" spans="1:49" ht="13" thickBot="1">
      <c r="A68" s="4"/>
      <c r="B68" s="76"/>
      <c r="C68" s="76"/>
      <c r="D68" s="37"/>
      <c r="E68" s="37"/>
      <c r="F68" s="37"/>
      <c r="G68" s="37"/>
      <c r="H68" s="37"/>
      <c r="I68" s="37"/>
      <c r="J68" s="38"/>
      <c r="K68" s="36"/>
      <c r="L68" s="37"/>
      <c r="M68" s="37"/>
      <c r="N68" s="37"/>
      <c r="O68" s="38"/>
      <c r="P68" s="36"/>
      <c r="Q68" s="37"/>
      <c r="R68" s="37"/>
      <c r="S68" s="37"/>
      <c r="T68" s="38"/>
      <c r="U68" s="36"/>
      <c r="V68" s="37"/>
      <c r="W68" s="37"/>
      <c r="X68" s="37"/>
      <c r="Y68" s="38"/>
      <c r="Z68" s="36"/>
      <c r="AA68" s="37"/>
      <c r="AB68" s="37"/>
      <c r="AC68" s="37"/>
      <c r="AD68" s="38"/>
      <c r="AE68" s="36"/>
      <c r="AF68" s="37"/>
      <c r="AG68" s="37"/>
      <c r="AH68" s="37"/>
      <c r="AI68" s="38"/>
      <c r="AJ68" s="36"/>
      <c r="AK68" s="37"/>
      <c r="AL68" s="37"/>
      <c r="AM68" s="37"/>
      <c r="AN68" s="38"/>
      <c r="AO68" s="34">
        <f t="shared" si="18"/>
        <v>0</v>
      </c>
      <c r="AP68" s="35">
        <f t="shared" si="18"/>
        <v>0</v>
      </c>
      <c r="AQ68" s="35">
        <f t="shared" si="18"/>
        <v>0</v>
      </c>
      <c r="AR68" s="58">
        <f t="shared" si="18"/>
        <v>0</v>
      </c>
      <c r="AS68" s="35">
        <f t="shared" si="18"/>
        <v>0</v>
      </c>
      <c r="AT68" s="233">
        <f t="shared" si="19"/>
        <v>0</v>
      </c>
      <c r="AU68" s="234">
        <f t="shared" si="20"/>
        <v>0</v>
      </c>
      <c r="AV68" s="38">
        <f t="shared" si="21"/>
        <v>0</v>
      </c>
      <c r="AW68" s="236">
        <f t="shared" si="22"/>
        <v>0</v>
      </c>
    </row>
    <row r="69" spans="1:49" ht="13" thickBot="1">
      <c r="A69" s="4"/>
      <c r="B69" s="76"/>
      <c r="C69" s="76"/>
      <c r="D69" s="37"/>
      <c r="E69" s="37"/>
      <c r="F69" s="37"/>
      <c r="G69" s="37"/>
      <c r="H69" s="37"/>
      <c r="I69" s="37"/>
      <c r="J69" s="38"/>
      <c r="K69" s="36"/>
      <c r="L69" s="37"/>
      <c r="M69" s="37"/>
      <c r="N69" s="37"/>
      <c r="O69" s="38"/>
      <c r="P69" s="36"/>
      <c r="Q69" s="37"/>
      <c r="R69" s="37"/>
      <c r="S69" s="37"/>
      <c r="T69" s="38"/>
      <c r="U69" s="36"/>
      <c r="V69" s="37"/>
      <c r="W69" s="37"/>
      <c r="X69" s="37"/>
      <c r="Y69" s="38"/>
      <c r="Z69" s="36"/>
      <c r="AA69" s="37"/>
      <c r="AB69" s="37"/>
      <c r="AC69" s="37"/>
      <c r="AD69" s="38"/>
      <c r="AE69" s="36"/>
      <c r="AF69" s="37"/>
      <c r="AG69" s="37"/>
      <c r="AH69" s="37"/>
      <c r="AI69" s="38"/>
      <c r="AJ69" s="36"/>
      <c r="AK69" s="37"/>
      <c r="AL69" s="37"/>
      <c r="AM69" s="37"/>
      <c r="AN69" s="38"/>
      <c r="AO69" s="34">
        <f t="shared" si="18"/>
        <v>0</v>
      </c>
      <c r="AP69" s="35">
        <f t="shared" si="18"/>
        <v>0</v>
      </c>
      <c r="AQ69" s="35">
        <f t="shared" si="18"/>
        <v>0</v>
      </c>
      <c r="AR69" s="58">
        <f t="shared" si="18"/>
        <v>0</v>
      </c>
      <c r="AS69" s="35">
        <f t="shared" si="18"/>
        <v>0</v>
      </c>
      <c r="AT69" s="233">
        <f t="shared" si="19"/>
        <v>0</v>
      </c>
      <c r="AU69" s="234">
        <f t="shared" si="20"/>
        <v>0</v>
      </c>
      <c r="AV69" s="38">
        <f t="shared" si="21"/>
        <v>0</v>
      </c>
      <c r="AW69" s="236">
        <f t="shared" si="22"/>
        <v>0</v>
      </c>
    </row>
    <row r="70" spans="1:49" ht="13" thickBot="1">
      <c r="A70" s="4"/>
      <c r="B70" s="76"/>
      <c r="C70" s="76"/>
      <c r="D70" s="37"/>
      <c r="E70" s="37"/>
      <c r="F70" s="37"/>
      <c r="G70" s="37"/>
      <c r="H70" s="37"/>
      <c r="I70" s="37"/>
      <c r="J70" s="38"/>
      <c r="K70" s="36"/>
      <c r="L70" s="37"/>
      <c r="M70" s="37"/>
      <c r="N70" s="37"/>
      <c r="O70" s="38"/>
      <c r="P70" s="36"/>
      <c r="Q70" s="37"/>
      <c r="R70" s="37"/>
      <c r="S70" s="37"/>
      <c r="T70" s="38"/>
      <c r="U70" s="36"/>
      <c r="V70" s="37"/>
      <c r="W70" s="37"/>
      <c r="X70" s="37"/>
      <c r="Y70" s="38"/>
      <c r="Z70" s="36"/>
      <c r="AA70" s="37"/>
      <c r="AB70" s="37"/>
      <c r="AC70" s="37"/>
      <c r="AD70" s="38"/>
      <c r="AE70" s="36"/>
      <c r="AF70" s="37"/>
      <c r="AG70" s="37"/>
      <c r="AH70" s="37"/>
      <c r="AI70" s="38"/>
      <c r="AJ70" s="36"/>
      <c r="AK70" s="37"/>
      <c r="AL70" s="37"/>
      <c r="AM70" s="37"/>
      <c r="AN70" s="38"/>
      <c r="AO70" s="34">
        <f t="shared" si="18"/>
        <v>0</v>
      </c>
      <c r="AP70" s="35">
        <f t="shared" si="18"/>
        <v>0</v>
      </c>
      <c r="AQ70" s="35">
        <f t="shared" si="18"/>
        <v>0</v>
      </c>
      <c r="AR70" s="58">
        <f t="shared" si="18"/>
        <v>0</v>
      </c>
      <c r="AS70" s="35">
        <f t="shared" si="18"/>
        <v>0</v>
      </c>
      <c r="AT70" s="233">
        <f t="shared" si="19"/>
        <v>0</v>
      </c>
      <c r="AU70" s="234">
        <f t="shared" si="20"/>
        <v>0</v>
      </c>
      <c r="AV70" s="38">
        <f t="shared" si="21"/>
        <v>0</v>
      </c>
      <c r="AW70" s="236">
        <f t="shared" si="22"/>
        <v>0</v>
      </c>
    </row>
    <row r="71" spans="1:49" ht="13" thickBot="1">
      <c r="A71" s="4"/>
      <c r="B71" s="76"/>
      <c r="C71" s="76"/>
      <c r="D71" s="37"/>
      <c r="E71" s="37"/>
      <c r="F71" s="37"/>
      <c r="G71" s="37"/>
      <c r="H71" s="37"/>
      <c r="I71" s="37"/>
      <c r="J71" s="38"/>
      <c r="K71" s="36"/>
      <c r="L71" s="37"/>
      <c r="M71" s="37"/>
      <c r="N71" s="37"/>
      <c r="O71" s="38"/>
      <c r="P71" s="36"/>
      <c r="Q71" s="37"/>
      <c r="R71" s="37"/>
      <c r="S71" s="37"/>
      <c r="T71" s="38"/>
      <c r="U71" s="36"/>
      <c r="V71" s="37"/>
      <c r="W71" s="37"/>
      <c r="X71" s="37"/>
      <c r="Y71" s="38"/>
      <c r="Z71" s="36"/>
      <c r="AA71" s="37"/>
      <c r="AB71" s="37"/>
      <c r="AC71" s="37"/>
      <c r="AD71" s="38"/>
      <c r="AE71" s="36"/>
      <c r="AF71" s="37"/>
      <c r="AG71" s="37"/>
      <c r="AH71" s="37"/>
      <c r="AI71" s="38"/>
      <c r="AJ71" s="36"/>
      <c r="AK71" s="37"/>
      <c r="AL71" s="37"/>
      <c r="AM71" s="37"/>
      <c r="AN71" s="38"/>
      <c r="AO71" s="34">
        <f t="shared" si="18"/>
        <v>0</v>
      </c>
      <c r="AP71" s="35">
        <f t="shared" si="18"/>
        <v>0</v>
      </c>
      <c r="AQ71" s="35">
        <f t="shared" si="18"/>
        <v>0</v>
      </c>
      <c r="AR71" s="58">
        <f t="shared" si="18"/>
        <v>0</v>
      </c>
      <c r="AS71" s="35">
        <f t="shared" si="18"/>
        <v>0</v>
      </c>
      <c r="AT71" s="233">
        <f t="shared" si="19"/>
        <v>0</v>
      </c>
      <c r="AU71" s="234">
        <f t="shared" si="20"/>
        <v>0</v>
      </c>
      <c r="AV71" s="38">
        <f t="shared" si="21"/>
        <v>0</v>
      </c>
      <c r="AW71" s="236">
        <f t="shared" si="22"/>
        <v>0</v>
      </c>
    </row>
    <row r="72" spans="1:49" ht="13" thickBot="1">
      <c r="A72" s="4"/>
      <c r="B72" s="76"/>
      <c r="C72" s="76"/>
      <c r="D72" s="37"/>
      <c r="E72" s="37"/>
      <c r="F72" s="37"/>
      <c r="G72" s="37"/>
      <c r="H72" s="37"/>
      <c r="I72" s="37"/>
      <c r="J72" s="38"/>
      <c r="K72" s="36"/>
      <c r="L72" s="37"/>
      <c r="M72" s="37"/>
      <c r="N72" s="37"/>
      <c r="O72" s="38"/>
      <c r="P72" s="36"/>
      <c r="Q72" s="37"/>
      <c r="R72" s="37"/>
      <c r="S72" s="37"/>
      <c r="T72" s="38"/>
      <c r="U72" s="36"/>
      <c r="V72" s="37"/>
      <c r="W72" s="37"/>
      <c r="X72" s="37"/>
      <c r="Y72" s="38"/>
      <c r="Z72" s="36"/>
      <c r="AA72" s="37"/>
      <c r="AB72" s="37"/>
      <c r="AC72" s="37"/>
      <c r="AD72" s="38"/>
      <c r="AE72" s="36"/>
      <c r="AF72" s="37"/>
      <c r="AG72" s="37"/>
      <c r="AH72" s="37"/>
      <c r="AI72" s="38"/>
      <c r="AJ72" s="36"/>
      <c r="AK72" s="37"/>
      <c r="AL72" s="37"/>
      <c r="AM72" s="37"/>
      <c r="AN72" s="38"/>
      <c r="AO72" s="34">
        <f t="shared" si="18"/>
        <v>0</v>
      </c>
      <c r="AP72" s="35">
        <f t="shared" si="18"/>
        <v>0</v>
      </c>
      <c r="AQ72" s="35">
        <f t="shared" si="18"/>
        <v>0</v>
      </c>
      <c r="AR72" s="58">
        <f t="shared" si="18"/>
        <v>0</v>
      </c>
      <c r="AS72" s="35">
        <f t="shared" si="18"/>
        <v>0</v>
      </c>
      <c r="AT72" s="233">
        <f t="shared" si="19"/>
        <v>0</v>
      </c>
      <c r="AU72" s="234">
        <f t="shared" si="20"/>
        <v>0</v>
      </c>
      <c r="AV72" s="38">
        <f t="shared" si="21"/>
        <v>0</v>
      </c>
      <c r="AW72" s="236">
        <f t="shared" si="22"/>
        <v>0</v>
      </c>
    </row>
    <row r="73" spans="1:49" ht="13" thickBot="1">
      <c r="A73" s="4"/>
      <c r="B73" s="76"/>
      <c r="C73" s="76"/>
      <c r="D73" s="37"/>
      <c r="E73" s="37"/>
      <c r="F73" s="37"/>
      <c r="G73" s="37"/>
      <c r="H73" s="37"/>
      <c r="I73" s="37"/>
      <c r="J73" s="38"/>
      <c r="K73" s="36"/>
      <c r="L73" s="37"/>
      <c r="M73" s="37"/>
      <c r="N73" s="37"/>
      <c r="O73" s="38"/>
      <c r="P73" s="36"/>
      <c r="Q73" s="37"/>
      <c r="R73" s="37"/>
      <c r="S73" s="37"/>
      <c r="T73" s="38"/>
      <c r="U73" s="36"/>
      <c r="V73" s="37"/>
      <c r="W73" s="37"/>
      <c r="X73" s="37"/>
      <c r="Y73" s="38"/>
      <c r="Z73" s="36"/>
      <c r="AA73" s="37"/>
      <c r="AB73" s="37"/>
      <c r="AC73" s="37"/>
      <c r="AD73" s="38"/>
      <c r="AE73" s="36"/>
      <c r="AF73" s="37"/>
      <c r="AG73" s="37"/>
      <c r="AH73" s="37"/>
      <c r="AI73" s="38"/>
      <c r="AJ73" s="36"/>
      <c r="AK73" s="37"/>
      <c r="AL73" s="37"/>
      <c r="AM73" s="37"/>
      <c r="AN73" s="38"/>
      <c r="AO73" s="34">
        <f t="shared" si="18"/>
        <v>0</v>
      </c>
      <c r="AP73" s="35">
        <f t="shared" si="18"/>
        <v>0</v>
      </c>
      <c r="AQ73" s="35">
        <f t="shared" si="18"/>
        <v>0</v>
      </c>
      <c r="AR73" s="58">
        <f t="shared" si="18"/>
        <v>0</v>
      </c>
      <c r="AS73" s="35">
        <f t="shared" si="18"/>
        <v>0</v>
      </c>
      <c r="AT73" s="233">
        <f t="shared" si="19"/>
        <v>0</v>
      </c>
      <c r="AU73" s="234">
        <f t="shared" si="20"/>
        <v>0</v>
      </c>
      <c r="AV73" s="38">
        <f t="shared" si="21"/>
        <v>0</v>
      </c>
      <c r="AW73" s="236">
        <f t="shared" si="22"/>
        <v>0</v>
      </c>
    </row>
    <row r="74" spans="1:49" ht="13" thickBot="1">
      <c r="A74" s="4"/>
      <c r="B74" s="76"/>
      <c r="C74" s="76"/>
      <c r="D74" s="37"/>
      <c r="E74" s="37"/>
      <c r="F74" s="37"/>
      <c r="G74" s="37"/>
      <c r="H74" s="37"/>
      <c r="I74" s="37"/>
      <c r="J74" s="38"/>
      <c r="K74" s="36"/>
      <c r="L74" s="37"/>
      <c r="M74" s="37"/>
      <c r="N74" s="37"/>
      <c r="O74" s="38"/>
      <c r="P74" s="36"/>
      <c r="Q74" s="37"/>
      <c r="R74" s="37"/>
      <c r="S74" s="37"/>
      <c r="T74" s="38"/>
      <c r="U74" s="36"/>
      <c r="V74" s="37"/>
      <c r="W74" s="37"/>
      <c r="X74" s="37"/>
      <c r="Y74" s="38"/>
      <c r="Z74" s="36"/>
      <c r="AA74" s="37"/>
      <c r="AB74" s="37"/>
      <c r="AC74" s="37"/>
      <c r="AD74" s="38"/>
      <c r="AE74" s="36"/>
      <c r="AF74" s="37"/>
      <c r="AG74" s="37"/>
      <c r="AH74" s="37"/>
      <c r="AI74" s="38"/>
      <c r="AJ74" s="36"/>
      <c r="AK74" s="37"/>
      <c r="AL74" s="37"/>
      <c r="AM74" s="37"/>
      <c r="AN74" s="38"/>
      <c r="AO74" s="34">
        <f t="shared" si="18"/>
        <v>0</v>
      </c>
      <c r="AP74" s="35">
        <f t="shared" si="18"/>
        <v>0</v>
      </c>
      <c r="AQ74" s="35">
        <f t="shared" si="18"/>
        <v>0</v>
      </c>
      <c r="AR74" s="58">
        <f t="shared" si="18"/>
        <v>0</v>
      </c>
      <c r="AS74" s="35">
        <f t="shared" si="18"/>
        <v>0</v>
      </c>
      <c r="AT74" s="233">
        <f t="shared" ref="AT74:AT75" si="23">IFERROR(AP74/AO74,0)</f>
        <v>0</v>
      </c>
      <c r="AU74" s="234">
        <f t="shared" ref="AU74:AU75" si="24">IFERROR(SUM(H74+M74+R74+W74+AB74+AG74+AL74)/AV74,0)</f>
        <v>0</v>
      </c>
      <c r="AV74" s="38">
        <f t="shared" ref="AV74:AV75" si="25">COUNT(F74, K74, P74, U74, Z74, AE74, AJ74)</f>
        <v>0</v>
      </c>
      <c r="AW74" s="236">
        <f t="shared" ref="AW74:AW75" si="26">IFERROR((100*AP74/AO74)+(330*AS74/AO74)-(200*AR74/AO74)+(8.4*AQ74/AO74),0)</f>
        <v>0</v>
      </c>
    </row>
    <row r="75" spans="1:49" ht="13" thickBot="1">
      <c r="A75" s="32"/>
      <c r="B75" s="92"/>
      <c r="C75" s="92"/>
      <c r="D75" s="89"/>
      <c r="E75" s="89"/>
      <c r="F75" s="89"/>
      <c r="G75" s="89"/>
      <c r="H75" s="89"/>
      <c r="I75" s="89"/>
      <c r="J75" s="75"/>
      <c r="K75" s="91"/>
      <c r="L75" s="89"/>
      <c r="M75" s="89"/>
      <c r="N75" s="89"/>
      <c r="O75" s="75"/>
      <c r="P75" s="91"/>
      <c r="Q75" s="89"/>
      <c r="R75" s="89"/>
      <c r="S75" s="89"/>
      <c r="T75" s="75"/>
      <c r="U75" s="91"/>
      <c r="V75" s="89"/>
      <c r="W75" s="89"/>
      <c r="X75" s="89"/>
      <c r="Y75" s="75"/>
      <c r="Z75" s="91"/>
      <c r="AA75" s="89"/>
      <c r="AB75" s="89"/>
      <c r="AC75" s="89"/>
      <c r="AD75" s="75"/>
      <c r="AE75" s="91"/>
      <c r="AF75" s="89"/>
      <c r="AG75" s="89"/>
      <c r="AH75" s="89"/>
      <c r="AI75" s="75"/>
      <c r="AJ75" s="91"/>
      <c r="AK75" s="89"/>
      <c r="AL75" s="89"/>
      <c r="AM75" s="89"/>
      <c r="AN75" s="75"/>
      <c r="AO75" s="34">
        <f t="shared" si="18"/>
        <v>0</v>
      </c>
      <c r="AP75" s="35">
        <f t="shared" si="18"/>
        <v>0</v>
      </c>
      <c r="AQ75" s="35">
        <f t="shared" si="18"/>
        <v>0</v>
      </c>
      <c r="AR75" s="58">
        <f t="shared" si="18"/>
        <v>0</v>
      </c>
      <c r="AS75" s="35">
        <f t="shared" si="18"/>
        <v>0</v>
      </c>
      <c r="AT75" s="233">
        <f t="shared" si="23"/>
        <v>0</v>
      </c>
      <c r="AU75" s="234">
        <f t="shared" si="24"/>
        <v>0</v>
      </c>
      <c r="AV75" s="38">
        <f t="shared" si="25"/>
        <v>0</v>
      </c>
      <c r="AW75" s="236">
        <f t="shared" si="26"/>
        <v>0</v>
      </c>
    </row>
  </sheetData>
  <sortState ref="B9:AW41">
    <sortCondition descending="1" ref="AQ9:AQ41"/>
    <sortCondition ref="B9:B41"/>
  </sortState>
  <mergeCells count="17"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  <mergeCell ref="AW7:AW8"/>
    <mergeCell ref="AS7:AS8"/>
    <mergeCell ref="AT7:AT8"/>
    <mergeCell ref="AU7:AU8"/>
    <mergeCell ref="AV7:AV8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5"/>
  <sheetViews>
    <sheetView workbookViewId="0">
      <pane xSplit="5" ySplit="7" topLeftCell="U8" activePane="bottomRight" state="frozen"/>
      <selection pane="topRight" activeCell="F1" sqref="F1"/>
      <selection pane="bottomLeft" activeCell="A8" sqref="A8"/>
      <selection pane="bottomRight" activeCell="C4" sqref="C4"/>
    </sheetView>
  </sheetViews>
  <sheetFormatPr baseColWidth="10" defaultColWidth="8.83203125" defaultRowHeight="12" x14ac:dyDescent="0"/>
  <cols>
    <col min="2" max="2" width="11.83203125" customWidth="1"/>
    <col min="30" max="30" width="9.83203125" customWidth="1"/>
  </cols>
  <sheetData>
    <row r="2" spans="1:30" ht="13" thickBot="1"/>
    <row r="3" spans="1:30" ht="12.75" customHeight="1">
      <c r="B3" s="251" t="s">
        <v>0</v>
      </c>
      <c r="C3" s="252"/>
      <c r="D3" s="253"/>
    </row>
    <row r="4" spans="1:30" ht="13" customHeight="1" thickBot="1">
      <c r="B4" s="254"/>
      <c r="C4" s="255"/>
      <c r="D4" s="256"/>
    </row>
    <row r="5" spans="1:30" ht="12.75" customHeight="1" thickBot="1"/>
    <row r="6" spans="1:30" ht="13" customHeight="1" thickBot="1">
      <c r="F6" s="268" t="s">
        <v>1</v>
      </c>
      <c r="G6" s="269"/>
      <c r="H6" s="269"/>
      <c r="I6" s="268" t="s">
        <v>2</v>
      </c>
      <c r="J6" s="269"/>
      <c r="K6" s="269"/>
      <c r="L6" s="268" t="s">
        <v>3</v>
      </c>
      <c r="M6" s="269"/>
      <c r="N6" s="269"/>
      <c r="O6" s="268" t="s">
        <v>4</v>
      </c>
      <c r="P6" s="269"/>
      <c r="Q6" s="269"/>
      <c r="R6" s="268" t="s">
        <v>5</v>
      </c>
      <c r="S6" s="269"/>
      <c r="T6" s="269"/>
      <c r="U6" s="268" t="s">
        <v>6</v>
      </c>
      <c r="V6" s="269"/>
      <c r="W6" s="269"/>
      <c r="X6" s="268" t="s">
        <v>7</v>
      </c>
      <c r="Y6" s="269"/>
      <c r="Z6" s="269"/>
      <c r="AA6" s="250" t="s">
        <v>148</v>
      </c>
      <c r="AB6" s="250" t="s">
        <v>148</v>
      </c>
      <c r="AC6" s="250" t="s">
        <v>148</v>
      </c>
      <c r="AD6" s="250" t="s">
        <v>147</v>
      </c>
    </row>
    <row r="7" spans="1:30" ht="13" thickBot="1">
      <c r="A7" s="3" t="s">
        <v>101</v>
      </c>
      <c r="B7" s="51" t="s">
        <v>12</v>
      </c>
      <c r="C7" s="8" t="s">
        <v>13</v>
      </c>
      <c r="D7" s="8" t="s">
        <v>14</v>
      </c>
      <c r="E7" s="8" t="s">
        <v>15</v>
      </c>
      <c r="F7" s="27" t="s">
        <v>16</v>
      </c>
      <c r="G7" s="27" t="s">
        <v>17</v>
      </c>
      <c r="H7" s="27" t="s">
        <v>18</v>
      </c>
      <c r="I7" s="28" t="s">
        <v>19</v>
      </c>
      <c r="J7" s="27" t="s">
        <v>20</v>
      </c>
      <c r="K7" s="27" t="s">
        <v>21</v>
      </c>
      <c r="L7" s="28" t="s">
        <v>22</v>
      </c>
      <c r="M7" s="27" t="s">
        <v>23</v>
      </c>
      <c r="N7" s="27" t="s">
        <v>24</v>
      </c>
      <c r="O7" s="28" t="s">
        <v>25</v>
      </c>
      <c r="P7" s="27" t="s">
        <v>26</v>
      </c>
      <c r="Q7" s="27" t="s">
        <v>27</v>
      </c>
      <c r="R7" s="23" t="s">
        <v>28</v>
      </c>
      <c r="S7" s="1" t="s">
        <v>29</v>
      </c>
      <c r="T7" s="1" t="s">
        <v>30</v>
      </c>
      <c r="U7" s="23" t="s">
        <v>31</v>
      </c>
      <c r="V7" s="1" t="s">
        <v>32</v>
      </c>
      <c r="W7" s="1" t="s">
        <v>33</v>
      </c>
      <c r="X7" s="23" t="s">
        <v>34</v>
      </c>
      <c r="Y7" s="1" t="s">
        <v>35</v>
      </c>
      <c r="Z7" s="1" t="s">
        <v>36</v>
      </c>
      <c r="AA7" s="326" t="s">
        <v>136</v>
      </c>
      <c r="AB7" s="325" t="s">
        <v>134</v>
      </c>
      <c r="AC7" s="325" t="s">
        <v>135</v>
      </c>
      <c r="AD7" s="325" t="s">
        <v>146</v>
      </c>
    </row>
    <row r="8" spans="1:30" ht="13" thickBot="1">
      <c r="B8" s="521" t="s">
        <v>425</v>
      </c>
      <c r="C8" s="508" t="s">
        <v>426</v>
      </c>
      <c r="D8" s="508" t="s">
        <v>117</v>
      </c>
      <c r="E8" s="519">
        <v>30</v>
      </c>
      <c r="F8" s="517">
        <v>11</v>
      </c>
      <c r="G8" s="513">
        <v>140</v>
      </c>
      <c r="H8" s="519">
        <v>1</v>
      </c>
      <c r="I8" s="517">
        <v>14</v>
      </c>
      <c r="J8" s="513">
        <v>194</v>
      </c>
      <c r="K8" s="519">
        <v>1</v>
      </c>
      <c r="L8" s="517">
        <v>20</v>
      </c>
      <c r="M8" s="513">
        <v>80</v>
      </c>
      <c r="N8" s="519"/>
      <c r="O8" s="517">
        <v>13</v>
      </c>
      <c r="P8" s="513">
        <v>87</v>
      </c>
      <c r="Q8" s="519"/>
      <c r="R8" s="517">
        <v>19</v>
      </c>
      <c r="S8" s="513">
        <v>88</v>
      </c>
      <c r="T8" s="519"/>
      <c r="U8" s="34"/>
      <c r="V8" s="35"/>
      <c r="W8" s="240"/>
      <c r="X8" s="20"/>
      <c r="Y8" s="20"/>
      <c r="Z8" s="20"/>
      <c r="AA8" s="231">
        <f t="shared" ref="AA8:AA39" si="0">SUM(F8+I8+L8+O8+R8+U8+X8)</f>
        <v>77</v>
      </c>
      <c r="AB8" s="229">
        <f t="shared" ref="AB8:AB39" si="1">SUM(G8+J8+M8+P8+S8+V8+Y8)</f>
        <v>589</v>
      </c>
      <c r="AC8" s="229">
        <f t="shared" ref="AC8:AC39" si="2">SUM(H8+K8+N8+Q8+T8+W8+Z8)</f>
        <v>2</v>
      </c>
      <c r="AD8" s="215">
        <f t="shared" ref="AD8:AD39" si="3">IFERROR(AB8/AA8,0)</f>
        <v>7.6493506493506498</v>
      </c>
    </row>
    <row r="9" spans="1:30" ht="13" thickBot="1">
      <c r="A9" s="57"/>
      <c r="B9" s="509" t="s">
        <v>483</v>
      </c>
      <c r="C9" s="509" t="s">
        <v>483</v>
      </c>
      <c r="D9" s="508" t="s">
        <v>113</v>
      </c>
      <c r="E9" s="520">
        <v>20</v>
      </c>
      <c r="F9" s="518">
        <v>2</v>
      </c>
      <c r="G9" s="514">
        <v>11</v>
      </c>
      <c r="H9" s="520"/>
      <c r="I9" s="518">
        <v>12</v>
      </c>
      <c r="J9" s="514">
        <v>73</v>
      </c>
      <c r="K9" s="520">
        <v>2</v>
      </c>
      <c r="L9" s="518">
        <v>14</v>
      </c>
      <c r="M9" s="514">
        <v>213</v>
      </c>
      <c r="N9" s="520">
        <v>2</v>
      </c>
      <c r="O9" s="518">
        <v>16</v>
      </c>
      <c r="P9" s="514">
        <v>189</v>
      </c>
      <c r="Q9" s="520">
        <v>2</v>
      </c>
      <c r="R9" s="302"/>
      <c r="S9" s="306"/>
      <c r="T9" s="298"/>
      <c r="U9" s="518"/>
      <c r="V9" s="514"/>
      <c r="W9" s="520"/>
      <c r="X9" s="168"/>
      <c r="Y9" s="168"/>
      <c r="Z9" s="168"/>
      <c r="AA9" s="231">
        <f t="shared" si="0"/>
        <v>44</v>
      </c>
      <c r="AB9" s="229">
        <f t="shared" si="1"/>
        <v>486</v>
      </c>
      <c r="AC9" s="229">
        <f t="shared" si="2"/>
        <v>6</v>
      </c>
      <c r="AD9" s="215">
        <f t="shared" si="3"/>
        <v>11.045454545454545</v>
      </c>
    </row>
    <row r="10" spans="1:30" ht="13" thickBot="1">
      <c r="A10" s="57"/>
      <c r="B10" s="509" t="s">
        <v>556</v>
      </c>
      <c r="C10" s="509" t="s">
        <v>657</v>
      </c>
      <c r="D10" s="508" t="s">
        <v>124</v>
      </c>
      <c r="E10" s="520">
        <v>20</v>
      </c>
      <c r="F10" s="518">
        <v>6</v>
      </c>
      <c r="G10" s="514">
        <v>41</v>
      </c>
      <c r="H10" s="520"/>
      <c r="I10" s="518">
        <v>16</v>
      </c>
      <c r="J10" s="514">
        <v>141</v>
      </c>
      <c r="K10" s="520">
        <v>3</v>
      </c>
      <c r="L10" s="518">
        <v>14</v>
      </c>
      <c r="M10" s="514">
        <v>65</v>
      </c>
      <c r="N10" s="520"/>
      <c r="O10" s="518">
        <v>6</v>
      </c>
      <c r="P10" s="514">
        <v>57</v>
      </c>
      <c r="Q10" s="520">
        <v>1</v>
      </c>
      <c r="R10" s="518">
        <v>9</v>
      </c>
      <c r="S10" s="514">
        <v>47</v>
      </c>
      <c r="T10" s="520"/>
      <c r="U10" s="518"/>
      <c r="V10" s="514"/>
      <c r="W10" s="520"/>
      <c r="X10" s="514"/>
      <c r="Y10" s="514"/>
      <c r="Z10" s="514"/>
      <c r="AA10" s="432">
        <f t="shared" si="0"/>
        <v>51</v>
      </c>
      <c r="AB10" s="428">
        <f t="shared" si="1"/>
        <v>351</v>
      </c>
      <c r="AC10" s="428">
        <f t="shared" si="2"/>
        <v>4</v>
      </c>
      <c r="AD10" s="215">
        <f t="shared" si="3"/>
        <v>6.882352941176471</v>
      </c>
    </row>
    <row r="11" spans="1:30" ht="13" thickBot="1">
      <c r="A11" s="57"/>
      <c r="B11" s="509" t="s">
        <v>536</v>
      </c>
      <c r="C11" s="19" t="s">
        <v>219</v>
      </c>
      <c r="D11" s="508" t="s">
        <v>153</v>
      </c>
      <c r="E11" s="520">
        <v>11</v>
      </c>
      <c r="F11" s="518">
        <v>14</v>
      </c>
      <c r="G11" s="514">
        <v>73</v>
      </c>
      <c r="H11" s="520">
        <v>0</v>
      </c>
      <c r="I11" s="518">
        <v>15</v>
      </c>
      <c r="J11" s="514">
        <v>128</v>
      </c>
      <c r="K11" s="520">
        <v>3</v>
      </c>
      <c r="L11" s="518">
        <v>7</v>
      </c>
      <c r="M11" s="514">
        <v>20</v>
      </c>
      <c r="N11" s="520"/>
      <c r="O11" s="518">
        <v>7</v>
      </c>
      <c r="P11" s="514">
        <v>35</v>
      </c>
      <c r="Q11" s="520"/>
      <c r="R11" s="518">
        <v>3</v>
      </c>
      <c r="S11" s="514">
        <v>86</v>
      </c>
      <c r="T11" s="520">
        <v>1</v>
      </c>
      <c r="U11" s="20"/>
      <c r="V11" s="20"/>
      <c r="W11" s="20"/>
      <c r="X11" s="20"/>
      <c r="Y11" s="20"/>
      <c r="Z11" s="20"/>
      <c r="AA11" s="517">
        <f t="shared" si="0"/>
        <v>46</v>
      </c>
      <c r="AB11" s="513">
        <f t="shared" si="1"/>
        <v>342</v>
      </c>
      <c r="AC11" s="513">
        <f t="shared" si="2"/>
        <v>4</v>
      </c>
      <c r="AD11" s="215">
        <f t="shared" si="3"/>
        <v>7.4347826086956523</v>
      </c>
    </row>
    <row r="12" spans="1:30" ht="13" thickBot="1">
      <c r="A12" s="57"/>
      <c r="B12" s="509" t="s">
        <v>428</v>
      </c>
      <c r="C12" s="19" t="s">
        <v>270</v>
      </c>
      <c r="D12" s="508" t="s">
        <v>124</v>
      </c>
      <c r="E12" s="514">
        <v>32</v>
      </c>
      <c r="F12" s="514">
        <v>8</v>
      </c>
      <c r="G12" s="514">
        <v>20</v>
      </c>
      <c r="H12" s="514"/>
      <c r="I12" s="514">
        <v>18</v>
      </c>
      <c r="J12" s="514">
        <v>75</v>
      </c>
      <c r="K12" s="514">
        <v>1</v>
      </c>
      <c r="L12" s="514">
        <v>10</v>
      </c>
      <c r="M12" s="514">
        <v>39</v>
      </c>
      <c r="N12" s="514"/>
      <c r="O12" s="514">
        <v>17</v>
      </c>
      <c r="P12" s="514">
        <v>116</v>
      </c>
      <c r="Q12" s="514"/>
      <c r="R12" s="514">
        <v>11</v>
      </c>
      <c r="S12" s="514">
        <v>46</v>
      </c>
      <c r="T12" s="514"/>
      <c r="U12" s="514"/>
      <c r="V12" s="514"/>
      <c r="W12" s="514"/>
      <c r="X12" s="514"/>
      <c r="Y12" s="514"/>
      <c r="Z12" s="514"/>
      <c r="AA12" s="517">
        <f t="shared" si="0"/>
        <v>64</v>
      </c>
      <c r="AB12" s="513">
        <f t="shared" si="1"/>
        <v>296</v>
      </c>
      <c r="AC12" s="513">
        <f t="shared" si="2"/>
        <v>1</v>
      </c>
      <c r="AD12" s="215">
        <f t="shared" si="3"/>
        <v>4.625</v>
      </c>
    </row>
    <row r="13" spans="1:30" ht="13" thickBot="1">
      <c r="A13" s="57"/>
      <c r="B13" s="509" t="s">
        <v>450</v>
      </c>
      <c r="C13" s="509" t="s">
        <v>451</v>
      </c>
      <c r="D13" s="508" t="s">
        <v>112</v>
      </c>
      <c r="E13" s="514">
        <v>36</v>
      </c>
      <c r="F13" s="514">
        <v>14</v>
      </c>
      <c r="G13" s="514">
        <v>100</v>
      </c>
      <c r="H13" s="38">
        <v>0</v>
      </c>
      <c r="I13" s="518"/>
      <c r="J13" s="514"/>
      <c r="K13" s="38"/>
      <c r="L13" s="518">
        <v>5</v>
      </c>
      <c r="M13" s="514">
        <v>7</v>
      </c>
      <c r="N13" s="38">
        <v>1</v>
      </c>
      <c r="O13" s="518">
        <v>20</v>
      </c>
      <c r="P13" s="514">
        <v>131</v>
      </c>
      <c r="Q13" s="38">
        <v>1</v>
      </c>
      <c r="R13" s="514"/>
      <c r="S13" s="514"/>
      <c r="T13" s="514"/>
      <c r="U13" s="20"/>
      <c r="V13" s="20"/>
      <c r="W13" s="20"/>
      <c r="X13" s="33"/>
      <c r="Y13" s="33"/>
      <c r="Z13" s="33"/>
      <c r="AA13" s="517">
        <f t="shared" si="0"/>
        <v>39</v>
      </c>
      <c r="AB13" s="513">
        <f t="shared" si="1"/>
        <v>238</v>
      </c>
      <c r="AC13" s="513">
        <f t="shared" si="2"/>
        <v>2</v>
      </c>
      <c r="AD13" s="215">
        <f t="shared" si="3"/>
        <v>6.1025641025641022</v>
      </c>
    </row>
    <row r="14" spans="1:30" ht="13" thickBot="1">
      <c r="A14" s="57"/>
      <c r="B14" s="509" t="s">
        <v>187</v>
      </c>
      <c r="C14" s="509" t="s">
        <v>188</v>
      </c>
      <c r="D14" s="508" t="s">
        <v>122</v>
      </c>
      <c r="E14" s="50">
        <v>27</v>
      </c>
      <c r="F14" s="514">
        <v>5</v>
      </c>
      <c r="G14" s="514">
        <v>13</v>
      </c>
      <c r="H14" s="38"/>
      <c r="I14" s="518">
        <v>7</v>
      </c>
      <c r="J14" s="514">
        <v>18</v>
      </c>
      <c r="K14" s="38"/>
      <c r="L14" s="518">
        <v>18</v>
      </c>
      <c r="M14" s="514">
        <v>54</v>
      </c>
      <c r="N14" s="38">
        <v>1</v>
      </c>
      <c r="O14" s="518">
        <v>11</v>
      </c>
      <c r="P14" s="514">
        <v>41</v>
      </c>
      <c r="Q14" s="38"/>
      <c r="R14" s="518">
        <v>14</v>
      </c>
      <c r="S14" s="514">
        <v>102</v>
      </c>
      <c r="T14" s="38"/>
      <c r="U14" s="518"/>
      <c r="V14" s="514"/>
      <c r="W14" s="38"/>
      <c r="X14" s="518"/>
      <c r="Y14" s="514"/>
      <c r="Z14" s="38"/>
      <c r="AA14" s="231">
        <f t="shared" si="0"/>
        <v>55</v>
      </c>
      <c r="AB14" s="229">
        <f t="shared" si="1"/>
        <v>228</v>
      </c>
      <c r="AC14" s="229">
        <f t="shared" si="2"/>
        <v>1</v>
      </c>
      <c r="AD14" s="215">
        <f t="shared" si="3"/>
        <v>4.1454545454545455</v>
      </c>
    </row>
    <row r="15" spans="1:30" ht="13" thickBot="1">
      <c r="A15" s="57"/>
      <c r="B15" s="509" t="s">
        <v>484</v>
      </c>
      <c r="C15" s="509" t="s">
        <v>462</v>
      </c>
      <c r="D15" s="19" t="s">
        <v>113</v>
      </c>
      <c r="E15" s="514">
        <v>21</v>
      </c>
      <c r="F15" s="514">
        <v>10</v>
      </c>
      <c r="G15" s="514">
        <v>61</v>
      </c>
      <c r="H15" s="38">
        <v>1</v>
      </c>
      <c r="I15" s="518">
        <v>7</v>
      </c>
      <c r="J15" s="514">
        <v>45</v>
      </c>
      <c r="K15" s="38"/>
      <c r="L15" s="518">
        <v>4</v>
      </c>
      <c r="M15" s="514">
        <v>48</v>
      </c>
      <c r="N15" s="38">
        <v>1</v>
      </c>
      <c r="O15" s="518">
        <v>5</v>
      </c>
      <c r="P15" s="514">
        <v>16</v>
      </c>
      <c r="Q15" s="38"/>
      <c r="R15" s="302"/>
      <c r="S15" s="306"/>
      <c r="T15" s="310"/>
      <c r="U15" s="518"/>
      <c r="V15" s="514"/>
      <c r="W15" s="38"/>
      <c r="X15" s="518"/>
      <c r="Y15" s="514"/>
      <c r="Z15" s="38"/>
      <c r="AA15" s="517">
        <f t="shared" si="0"/>
        <v>26</v>
      </c>
      <c r="AB15" s="513">
        <f t="shared" si="1"/>
        <v>170</v>
      </c>
      <c r="AC15" s="513">
        <f t="shared" si="2"/>
        <v>2</v>
      </c>
      <c r="AD15" s="215">
        <f t="shared" si="3"/>
        <v>6.5384615384615383</v>
      </c>
    </row>
    <row r="16" spans="1:30" ht="13" thickBot="1">
      <c r="A16" s="57"/>
      <c r="B16" s="521" t="s">
        <v>482</v>
      </c>
      <c r="C16" s="128" t="s">
        <v>458</v>
      </c>
      <c r="D16" s="508" t="s">
        <v>113</v>
      </c>
      <c r="E16" s="519">
        <v>7</v>
      </c>
      <c r="F16" s="517">
        <v>8</v>
      </c>
      <c r="G16" s="513">
        <v>55</v>
      </c>
      <c r="H16" s="519">
        <v>2</v>
      </c>
      <c r="I16" s="517">
        <v>1</v>
      </c>
      <c r="J16" s="513">
        <v>4</v>
      </c>
      <c r="K16" s="519"/>
      <c r="L16" s="517">
        <v>3</v>
      </c>
      <c r="M16" s="513">
        <v>79</v>
      </c>
      <c r="N16" s="519"/>
      <c r="O16" s="517">
        <v>5</v>
      </c>
      <c r="P16" s="513">
        <v>24</v>
      </c>
      <c r="Q16" s="519">
        <v>2</v>
      </c>
      <c r="R16" s="299"/>
      <c r="S16" s="329"/>
      <c r="T16" s="295"/>
      <c r="U16" s="517"/>
      <c r="V16" s="513"/>
      <c r="W16" s="519"/>
      <c r="X16" s="513"/>
      <c r="Y16" s="513"/>
      <c r="Z16" s="513"/>
      <c r="AA16" s="231">
        <f t="shared" si="0"/>
        <v>17</v>
      </c>
      <c r="AB16" s="229">
        <f t="shared" si="1"/>
        <v>162</v>
      </c>
      <c r="AC16" s="229">
        <f t="shared" si="2"/>
        <v>4</v>
      </c>
      <c r="AD16" s="215">
        <f t="shared" si="3"/>
        <v>9.5294117647058822</v>
      </c>
    </row>
    <row r="17" spans="1:30" ht="13" thickBot="1">
      <c r="A17" s="57"/>
      <c r="B17" s="509" t="s">
        <v>820</v>
      </c>
      <c r="C17" s="509" t="s">
        <v>671</v>
      </c>
      <c r="D17" s="508" t="s">
        <v>144</v>
      </c>
      <c r="E17" s="520">
        <v>38</v>
      </c>
      <c r="F17" s="518"/>
      <c r="G17" s="514"/>
      <c r="H17" s="520"/>
      <c r="I17" s="518"/>
      <c r="J17" s="514"/>
      <c r="K17" s="520"/>
      <c r="L17" s="518"/>
      <c r="M17" s="514"/>
      <c r="N17" s="520"/>
      <c r="O17" s="518">
        <v>9</v>
      </c>
      <c r="P17" s="514">
        <v>52</v>
      </c>
      <c r="Q17" s="520"/>
      <c r="R17" s="518">
        <v>19</v>
      </c>
      <c r="S17" s="514">
        <v>109</v>
      </c>
      <c r="T17" s="520"/>
      <c r="U17" s="518"/>
      <c r="V17" s="514"/>
      <c r="W17" s="520"/>
      <c r="X17" s="514"/>
      <c r="Y17" s="514"/>
      <c r="Z17" s="514"/>
      <c r="AA17" s="517">
        <f t="shared" si="0"/>
        <v>28</v>
      </c>
      <c r="AB17" s="513">
        <f t="shared" si="1"/>
        <v>161</v>
      </c>
      <c r="AC17" s="513">
        <f t="shared" si="2"/>
        <v>0</v>
      </c>
      <c r="AD17" s="215">
        <f t="shared" si="3"/>
        <v>5.75</v>
      </c>
    </row>
    <row r="18" spans="1:30" ht="13" thickBot="1">
      <c r="A18" s="57"/>
      <c r="B18" s="509" t="s">
        <v>457</v>
      </c>
      <c r="C18" s="19" t="s">
        <v>458</v>
      </c>
      <c r="D18" s="508" t="s">
        <v>113</v>
      </c>
      <c r="E18" s="520">
        <v>5</v>
      </c>
      <c r="F18" s="518">
        <v>5</v>
      </c>
      <c r="G18" s="514">
        <v>21</v>
      </c>
      <c r="H18" s="520"/>
      <c r="I18" s="518"/>
      <c r="J18" s="514"/>
      <c r="K18" s="520"/>
      <c r="L18" s="518">
        <v>11</v>
      </c>
      <c r="M18" s="514">
        <v>113</v>
      </c>
      <c r="N18" s="520">
        <v>2</v>
      </c>
      <c r="O18" s="518">
        <v>5</v>
      </c>
      <c r="P18" s="514">
        <v>24</v>
      </c>
      <c r="Q18" s="520"/>
      <c r="R18" s="302"/>
      <c r="S18" s="306"/>
      <c r="T18" s="298"/>
      <c r="U18" s="518"/>
      <c r="V18" s="514"/>
      <c r="W18" s="520"/>
      <c r="X18" s="514"/>
      <c r="Y18" s="514"/>
      <c r="Z18" s="514"/>
      <c r="AA18" s="517">
        <f t="shared" si="0"/>
        <v>21</v>
      </c>
      <c r="AB18" s="513">
        <f t="shared" si="1"/>
        <v>158</v>
      </c>
      <c r="AC18" s="513">
        <f t="shared" si="2"/>
        <v>2</v>
      </c>
      <c r="AD18" s="215">
        <f t="shared" si="3"/>
        <v>7.5238095238095237</v>
      </c>
    </row>
    <row r="19" spans="1:30" ht="13" thickBot="1">
      <c r="A19" s="57"/>
      <c r="B19" s="509" t="s">
        <v>428</v>
      </c>
      <c r="C19" s="509" t="s">
        <v>247</v>
      </c>
      <c r="D19" s="508" t="s">
        <v>117</v>
      </c>
      <c r="E19" s="520">
        <v>14</v>
      </c>
      <c r="F19" s="518">
        <v>5</v>
      </c>
      <c r="G19" s="514">
        <v>63</v>
      </c>
      <c r="H19" s="520">
        <v>1</v>
      </c>
      <c r="I19" s="518">
        <v>4</v>
      </c>
      <c r="J19" s="514">
        <v>33</v>
      </c>
      <c r="K19" s="520"/>
      <c r="L19" s="518">
        <v>3</v>
      </c>
      <c r="M19" s="514">
        <v>30</v>
      </c>
      <c r="N19" s="520"/>
      <c r="O19" s="518">
        <v>2</v>
      </c>
      <c r="P19" s="514">
        <v>10</v>
      </c>
      <c r="Q19" s="520"/>
      <c r="R19" s="514">
        <v>2</v>
      </c>
      <c r="S19" s="514">
        <v>15</v>
      </c>
      <c r="T19" s="514"/>
      <c r="U19" s="514"/>
      <c r="V19" s="346"/>
      <c r="W19" s="514"/>
      <c r="X19" s="514"/>
      <c r="Y19" s="514"/>
      <c r="Z19" s="514"/>
      <c r="AA19" s="517">
        <f t="shared" si="0"/>
        <v>16</v>
      </c>
      <c r="AB19" s="513">
        <f t="shared" si="1"/>
        <v>151</v>
      </c>
      <c r="AC19" s="513">
        <f t="shared" si="2"/>
        <v>1</v>
      </c>
      <c r="AD19" s="215">
        <f t="shared" si="3"/>
        <v>9.4375</v>
      </c>
    </row>
    <row r="20" spans="1:30" ht="13" thickBot="1">
      <c r="A20" s="57"/>
      <c r="B20" s="384" t="s">
        <v>214</v>
      </c>
      <c r="C20" s="384" t="s">
        <v>215</v>
      </c>
      <c r="D20" s="508" t="s">
        <v>114</v>
      </c>
      <c r="E20" s="393">
        <v>33</v>
      </c>
      <c r="F20" s="390">
        <v>4</v>
      </c>
      <c r="G20" s="50">
        <v>9</v>
      </c>
      <c r="H20" s="379">
        <v>1</v>
      </c>
      <c r="I20" s="518">
        <v>5</v>
      </c>
      <c r="J20" s="514">
        <v>35</v>
      </c>
      <c r="K20" s="520"/>
      <c r="L20" s="518">
        <v>5</v>
      </c>
      <c r="M20" s="514">
        <v>59</v>
      </c>
      <c r="N20" s="520"/>
      <c r="O20" s="518">
        <v>2</v>
      </c>
      <c r="P20" s="514">
        <v>3</v>
      </c>
      <c r="Q20" s="520"/>
      <c r="R20" s="514">
        <v>5</v>
      </c>
      <c r="S20" s="514">
        <v>39</v>
      </c>
      <c r="T20" s="514"/>
      <c r="U20" s="514"/>
      <c r="V20" s="514"/>
      <c r="W20" s="514"/>
      <c r="X20" s="20"/>
      <c r="Y20" s="20"/>
      <c r="Z20" s="20"/>
      <c r="AA20" s="231">
        <f t="shared" si="0"/>
        <v>21</v>
      </c>
      <c r="AB20" s="229">
        <f t="shared" si="1"/>
        <v>145</v>
      </c>
      <c r="AC20" s="229">
        <f t="shared" si="2"/>
        <v>1</v>
      </c>
      <c r="AD20" s="215">
        <f t="shared" si="3"/>
        <v>6.9047619047619051</v>
      </c>
    </row>
    <row r="21" spans="1:30" ht="13" thickBot="1">
      <c r="A21" s="57"/>
      <c r="B21" s="509" t="s">
        <v>454</v>
      </c>
      <c r="C21" s="19" t="s">
        <v>409</v>
      </c>
      <c r="D21" s="508" t="s">
        <v>112</v>
      </c>
      <c r="E21" s="520">
        <v>33</v>
      </c>
      <c r="F21" s="518">
        <v>15</v>
      </c>
      <c r="G21" s="514">
        <v>109</v>
      </c>
      <c r="H21" s="520">
        <v>2</v>
      </c>
      <c r="I21" s="518">
        <v>4</v>
      </c>
      <c r="J21" s="514">
        <v>20</v>
      </c>
      <c r="K21" s="520">
        <v>0</v>
      </c>
      <c r="L21" s="518"/>
      <c r="M21" s="514"/>
      <c r="N21" s="520"/>
      <c r="O21" s="518"/>
      <c r="P21" s="514"/>
      <c r="Q21" s="520"/>
      <c r="R21" s="514"/>
      <c r="S21" s="514"/>
      <c r="T21" s="514"/>
      <c r="U21" s="20"/>
      <c r="V21" s="20"/>
      <c r="W21" s="20"/>
      <c r="X21" s="514"/>
      <c r="Y21" s="514"/>
      <c r="Z21" s="514"/>
      <c r="AA21" s="231">
        <f t="shared" si="0"/>
        <v>19</v>
      </c>
      <c r="AB21" s="229">
        <f t="shared" si="1"/>
        <v>129</v>
      </c>
      <c r="AC21" s="229">
        <f t="shared" si="2"/>
        <v>2</v>
      </c>
      <c r="AD21" s="215">
        <f t="shared" si="3"/>
        <v>6.7894736842105265</v>
      </c>
    </row>
    <row r="22" spans="1:30" ht="13" thickBot="1">
      <c r="A22" s="57"/>
      <c r="B22" s="509" t="s">
        <v>707</v>
      </c>
      <c r="C22" s="509" t="s">
        <v>180</v>
      </c>
      <c r="D22" s="508" t="s">
        <v>112</v>
      </c>
      <c r="E22" s="520">
        <v>9</v>
      </c>
      <c r="F22" s="518"/>
      <c r="G22" s="514"/>
      <c r="H22" s="520"/>
      <c r="I22" s="518">
        <v>4</v>
      </c>
      <c r="J22" s="514">
        <v>44</v>
      </c>
      <c r="K22" s="520">
        <v>1</v>
      </c>
      <c r="L22" s="518">
        <v>10</v>
      </c>
      <c r="M22" s="514">
        <v>42</v>
      </c>
      <c r="N22" s="520">
        <v>0</v>
      </c>
      <c r="O22" s="518">
        <v>5</v>
      </c>
      <c r="P22" s="514">
        <v>31</v>
      </c>
      <c r="Q22" s="520">
        <v>0</v>
      </c>
      <c r="R22" s="510"/>
      <c r="S22" s="510"/>
      <c r="T22" s="510"/>
      <c r="U22" s="514"/>
      <c r="V22" s="514"/>
      <c r="W22" s="514"/>
      <c r="X22" s="514"/>
      <c r="Y22" s="514"/>
      <c r="Z22" s="514"/>
      <c r="AA22" s="231">
        <f t="shared" si="0"/>
        <v>19</v>
      </c>
      <c r="AB22" s="229">
        <f t="shared" si="1"/>
        <v>117</v>
      </c>
      <c r="AC22" s="229">
        <f t="shared" si="2"/>
        <v>1</v>
      </c>
      <c r="AD22" s="215">
        <f t="shared" si="3"/>
        <v>6.1578947368421053</v>
      </c>
    </row>
    <row r="23" spans="1:30" ht="13" thickBot="1">
      <c r="A23" s="57"/>
      <c r="B23" s="309" t="s">
        <v>846</v>
      </c>
      <c r="C23" s="309" t="s">
        <v>844</v>
      </c>
      <c r="D23" s="291" t="s">
        <v>122</v>
      </c>
      <c r="E23" s="296">
        <v>33</v>
      </c>
      <c r="F23" s="300"/>
      <c r="G23" s="307"/>
      <c r="H23" s="296"/>
      <c r="I23" s="300"/>
      <c r="J23" s="307"/>
      <c r="K23" s="296"/>
      <c r="L23" s="300"/>
      <c r="M23" s="307"/>
      <c r="N23" s="296"/>
      <c r="O23" s="300"/>
      <c r="P23" s="307"/>
      <c r="Q23" s="296"/>
      <c r="R23" s="300">
        <v>13</v>
      </c>
      <c r="S23" s="307">
        <v>106</v>
      </c>
      <c r="T23" s="296"/>
      <c r="U23" s="577"/>
      <c r="V23" s="578"/>
      <c r="W23" s="579"/>
      <c r="X23" s="171"/>
      <c r="Y23" s="171"/>
      <c r="Z23" s="171"/>
      <c r="AA23" s="231">
        <f t="shared" si="0"/>
        <v>13</v>
      </c>
      <c r="AB23" s="229">
        <f t="shared" si="1"/>
        <v>106</v>
      </c>
      <c r="AC23" s="229">
        <f t="shared" si="2"/>
        <v>0</v>
      </c>
      <c r="AD23" s="215">
        <f t="shared" si="3"/>
        <v>8.1538461538461533</v>
      </c>
    </row>
    <row r="24" spans="1:30" ht="13" thickBot="1">
      <c r="A24" s="57"/>
      <c r="B24" s="521" t="s">
        <v>742</v>
      </c>
      <c r="C24" s="2" t="s">
        <v>743</v>
      </c>
      <c r="D24" s="508" t="s">
        <v>153</v>
      </c>
      <c r="E24" s="519">
        <v>35</v>
      </c>
      <c r="F24" s="517"/>
      <c r="G24" s="513"/>
      <c r="H24" s="519"/>
      <c r="I24" s="517"/>
      <c r="J24" s="513"/>
      <c r="K24" s="519"/>
      <c r="L24" s="517">
        <v>1</v>
      </c>
      <c r="M24" s="513">
        <v>2</v>
      </c>
      <c r="N24" s="519"/>
      <c r="O24" s="517">
        <v>1</v>
      </c>
      <c r="P24" s="513">
        <v>20</v>
      </c>
      <c r="Q24" s="519"/>
      <c r="R24" s="301">
        <v>9</v>
      </c>
      <c r="S24" s="44">
        <v>74</v>
      </c>
      <c r="T24" s="297"/>
      <c r="U24" s="301"/>
      <c r="V24" s="44"/>
      <c r="W24" s="297"/>
      <c r="X24" s="169"/>
      <c r="Y24" s="169"/>
      <c r="Z24" s="169"/>
      <c r="AA24" s="517">
        <f t="shared" si="0"/>
        <v>11</v>
      </c>
      <c r="AB24" s="513">
        <f t="shared" si="1"/>
        <v>96</v>
      </c>
      <c r="AC24" s="513">
        <f t="shared" si="2"/>
        <v>0</v>
      </c>
      <c r="AD24" s="215">
        <f t="shared" si="3"/>
        <v>8.7272727272727266</v>
      </c>
    </row>
    <row r="25" spans="1:30" ht="13" thickBot="1">
      <c r="A25" s="57"/>
      <c r="B25" s="509" t="s">
        <v>488</v>
      </c>
      <c r="C25" s="509" t="s">
        <v>489</v>
      </c>
      <c r="D25" s="508" t="s">
        <v>144</v>
      </c>
      <c r="E25" s="520">
        <v>6</v>
      </c>
      <c r="F25" s="518">
        <v>19</v>
      </c>
      <c r="G25" s="514">
        <v>62</v>
      </c>
      <c r="H25" s="520"/>
      <c r="I25" s="518">
        <v>9</v>
      </c>
      <c r="J25" s="514">
        <v>28</v>
      </c>
      <c r="K25" s="520"/>
      <c r="L25" s="518">
        <v>1</v>
      </c>
      <c r="M25" s="514">
        <v>5</v>
      </c>
      <c r="N25" s="520"/>
      <c r="O25" s="518"/>
      <c r="P25" s="514"/>
      <c r="Q25" s="520"/>
      <c r="R25" s="301"/>
      <c r="S25" s="44"/>
      <c r="T25" s="297"/>
      <c r="U25" s="301"/>
      <c r="V25" s="44"/>
      <c r="W25" s="297"/>
      <c r="X25" s="169"/>
      <c r="Y25" s="169"/>
      <c r="Z25" s="169"/>
      <c r="AA25" s="517">
        <f t="shared" si="0"/>
        <v>29</v>
      </c>
      <c r="AB25" s="513">
        <f t="shared" si="1"/>
        <v>95</v>
      </c>
      <c r="AC25" s="513">
        <f t="shared" si="2"/>
        <v>0</v>
      </c>
      <c r="AD25" s="215">
        <f t="shared" si="3"/>
        <v>3.2758620689655173</v>
      </c>
    </row>
    <row r="26" spans="1:30" ht="13" thickBot="1">
      <c r="A26" s="57"/>
      <c r="B26" s="509" t="s">
        <v>499</v>
      </c>
      <c r="C26" s="509" t="s">
        <v>500</v>
      </c>
      <c r="D26" s="508" t="s">
        <v>144</v>
      </c>
      <c r="E26" s="520">
        <v>21</v>
      </c>
      <c r="F26" s="518"/>
      <c r="G26" s="514"/>
      <c r="H26" s="520"/>
      <c r="I26" s="518"/>
      <c r="J26" s="514"/>
      <c r="K26" s="520"/>
      <c r="L26" s="518"/>
      <c r="M26" s="514"/>
      <c r="N26" s="520"/>
      <c r="O26" s="518"/>
      <c r="P26" s="514"/>
      <c r="Q26" s="520"/>
      <c r="R26" s="301">
        <v>10</v>
      </c>
      <c r="S26" s="44">
        <v>95</v>
      </c>
      <c r="T26" s="297">
        <v>1</v>
      </c>
      <c r="U26" s="301"/>
      <c r="V26" s="44"/>
      <c r="W26" s="297"/>
      <c r="X26" s="169"/>
      <c r="Y26" s="169"/>
      <c r="Z26" s="169"/>
      <c r="AA26" s="231">
        <f t="shared" si="0"/>
        <v>10</v>
      </c>
      <c r="AB26" s="229">
        <f t="shared" si="1"/>
        <v>95</v>
      </c>
      <c r="AC26" s="229">
        <f t="shared" si="2"/>
        <v>1</v>
      </c>
      <c r="AD26" s="215">
        <f t="shared" si="3"/>
        <v>9.5</v>
      </c>
    </row>
    <row r="27" spans="1:30" ht="13" thickBot="1">
      <c r="A27" s="57"/>
      <c r="B27" s="19" t="s">
        <v>193</v>
      </c>
      <c r="C27" s="19" t="s">
        <v>194</v>
      </c>
      <c r="D27" s="508" t="s">
        <v>122</v>
      </c>
      <c r="E27" s="520">
        <v>9</v>
      </c>
      <c r="F27" s="518">
        <v>1</v>
      </c>
      <c r="G27" s="514">
        <v>14</v>
      </c>
      <c r="H27" s="520">
        <v>1</v>
      </c>
      <c r="I27" s="518">
        <v>4</v>
      </c>
      <c r="J27" s="514">
        <v>19</v>
      </c>
      <c r="K27" s="520">
        <v>1</v>
      </c>
      <c r="L27" s="518">
        <v>2</v>
      </c>
      <c r="M27" s="514">
        <v>7</v>
      </c>
      <c r="N27" s="520">
        <v>1</v>
      </c>
      <c r="O27" s="518">
        <v>9</v>
      </c>
      <c r="P27" s="514">
        <v>27</v>
      </c>
      <c r="Q27" s="520">
        <v>2</v>
      </c>
      <c r="R27" s="301">
        <v>2</v>
      </c>
      <c r="S27" s="44">
        <v>16</v>
      </c>
      <c r="T27" s="297"/>
      <c r="U27" s="301"/>
      <c r="V27" s="44"/>
      <c r="W27" s="297"/>
      <c r="X27" s="169"/>
      <c r="Y27" s="169"/>
      <c r="Z27" s="169"/>
      <c r="AA27" s="517">
        <f t="shared" si="0"/>
        <v>18</v>
      </c>
      <c r="AB27" s="513">
        <f t="shared" si="1"/>
        <v>83</v>
      </c>
      <c r="AC27" s="513">
        <f t="shared" si="2"/>
        <v>5</v>
      </c>
      <c r="AD27" s="215">
        <f t="shared" si="3"/>
        <v>4.6111111111111107</v>
      </c>
    </row>
    <row r="28" spans="1:30" ht="13" thickBot="1">
      <c r="A28" s="57"/>
      <c r="B28" s="384" t="s">
        <v>251</v>
      </c>
      <c r="C28" s="384" t="s">
        <v>252</v>
      </c>
      <c r="D28" s="508" t="s">
        <v>114</v>
      </c>
      <c r="E28" s="393">
        <v>22</v>
      </c>
      <c r="F28" s="390">
        <v>2</v>
      </c>
      <c r="G28" s="50">
        <v>7</v>
      </c>
      <c r="H28" s="379"/>
      <c r="I28" s="518">
        <v>10</v>
      </c>
      <c r="J28" s="514">
        <v>41</v>
      </c>
      <c r="K28" s="520"/>
      <c r="L28" s="518">
        <v>3</v>
      </c>
      <c r="M28" s="514">
        <v>10</v>
      </c>
      <c r="N28" s="520"/>
      <c r="O28" s="518">
        <v>6</v>
      </c>
      <c r="P28" s="514">
        <v>18</v>
      </c>
      <c r="Q28" s="520"/>
      <c r="R28" s="301">
        <v>2</v>
      </c>
      <c r="S28" s="44">
        <v>-2</v>
      </c>
      <c r="T28" s="297"/>
      <c r="U28" s="301"/>
      <c r="V28" s="44"/>
      <c r="W28" s="297"/>
      <c r="X28" s="169"/>
      <c r="Y28" s="169"/>
      <c r="Z28" s="169"/>
      <c r="AA28" s="517">
        <f t="shared" si="0"/>
        <v>23</v>
      </c>
      <c r="AB28" s="513">
        <f t="shared" si="1"/>
        <v>74</v>
      </c>
      <c r="AC28" s="513">
        <f t="shared" si="2"/>
        <v>0</v>
      </c>
      <c r="AD28" s="215">
        <f t="shared" si="3"/>
        <v>3.2173913043478262</v>
      </c>
    </row>
    <row r="29" spans="1:30" ht="13" thickBot="1">
      <c r="A29" s="57"/>
      <c r="B29" s="293" t="s">
        <v>658</v>
      </c>
      <c r="C29" s="293" t="s">
        <v>219</v>
      </c>
      <c r="D29" s="291" t="s">
        <v>124</v>
      </c>
      <c r="E29" s="297">
        <v>7</v>
      </c>
      <c r="F29" s="169">
        <v>4</v>
      </c>
      <c r="G29" s="169">
        <v>6</v>
      </c>
      <c r="H29" s="169">
        <v>1</v>
      </c>
      <c r="I29" s="169">
        <v>4</v>
      </c>
      <c r="J29" s="169">
        <v>40</v>
      </c>
      <c r="K29" s="169"/>
      <c r="L29" s="169">
        <v>3</v>
      </c>
      <c r="M29" s="169">
        <v>-18</v>
      </c>
      <c r="N29" s="169"/>
      <c r="O29" s="169">
        <v>4</v>
      </c>
      <c r="P29" s="169">
        <v>45</v>
      </c>
      <c r="Q29" s="169">
        <v>1</v>
      </c>
      <c r="R29" s="169">
        <v>1</v>
      </c>
      <c r="S29" s="169">
        <v>-1</v>
      </c>
      <c r="T29" s="169"/>
      <c r="U29" s="301"/>
      <c r="V29" s="44"/>
      <c r="W29" s="297"/>
      <c r="X29" s="169"/>
      <c r="Y29" s="169"/>
      <c r="Z29" s="169"/>
      <c r="AA29" s="517">
        <f t="shared" si="0"/>
        <v>16</v>
      </c>
      <c r="AB29" s="513">
        <f t="shared" si="1"/>
        <v>72</v>
      </c>
      <c r="AC29" s="513">
        <f t="shared" si="2"/>
        <v>2</v>
      </c>
      <c r="AD29" s="215">
        <f t="shared" si="3"/>
        <v>4.5</v>
      </c>
    </row>
    <row r="30" spans="1:30" ht="13" thickBot="1">
      <c r="A30" s="57"/>
      <c r="B30" s="454" t="s">
        <v>507</v>
      </c>
      <c r="C30" s="454" t="s">
        <v>508</v>
      </c>
      <c r="D30" s="291" t="s">
        <v>144</v>
      </c>
      <c r="E30" s="169">
        <v>1</v>
      </c>
      <c r="F30" s="169">
        <v>2</v>
      </c>
      <c r="G30" s="169">
        <v>20</v>
      </c>
      <c r="H30" s="169"/>
      <c r="I30" s="169"/>
      <c r="J30" s="169"/>
      <c r="K30" s="169"/>
      <c r="L30" s="169"/>
      <c r="M30" s="169"/>
      <c r="N30" s="169"/>
      <c r="O30" s="169">
        <v>1</v>
      </c>
      <c r="P30" s="169">
        <v>3</v>
      </c>
      <c r="Q30" s="169"/>
      <c r="R30" s="169">
        <v>5</v>
      </c>
      <c r="S30" s="169">
        <v>44</v>
      </c>
      <c r="T30" s="169">
        <v>1</v>
      </c>
      <c r="U30" s="407"/>
      <c r="V30" s="407"/>
      <c r="W30" s="407"/>
      <c r="X30" s="407"/>
      <c r="Y30" s="407"/>
      <c r="Z30" s="407"/>
      <c r="AA30" s="517">
        <f t="shared" si="0"/>
        <v>8</v>
      </c>
      <c r="AB30" s="513">
        <f t="shared" si="1"/>
        <v>67</v>
      </c>
      <c r="AC30" s="513">
        <f t="shared" si="2"/>
        <v>1</v>
      </c>
      <c r="AD30" s="215">
        <f t="shared" si="3"/>
        <v>8.375</v>
      </c>
    </row>
    <row r="31" spans="1:30" ht="13" thickBot="1">
      <c r="A31" s="57"/>
      <c r="B31" s="509" t="s">
        <v>792</v>
      </c>
      <c r="C31" s="510" t="s">
        <v>412</v>
      </c>
      <c r="D31" s="291" t="s">
        <v>144</v>
      </c>
      <c r="E31" s="514">
        <v>32</v>
      </c>
      <c r="F31" s="514"/>
      <c r="G31" s="514"/>
      <c r="H31" s="38"/>
      <c r="I31" s="518"/>
      <c r="J31" s="514"/>
      <c r="K31" s="38"/>
      <c r="L31" s="518">
        <v>7</v>
      </c>
      <c r="M31" s="514">
        <v>13</v>
      </c>
      <c r="N31" s="38"/>
      <c r="O31" s="518">
        <v>6</v>
      </c>
      <c r="P31" s="514">
        <v>42</v>
      </c>
      <c r="Q31" s="38"/>
      <c r="R31" s="518"/>
      <c r="S31" s="514"/>
      <c r="T31" s="38"/>
      <c r="U31" s="518"/>
      <c r="V31" s="514"/>
      <c r="W31" s="38"/>
      <c r="X31" s="518"/>
      <c r="Y31" s="514"/>
      <c r="Z31" s="38"/>
      <c r="AA31" s="231">
        <f t="shared" si="0"/>
        <v>13</v>
      </c>
      <c r="AB31" s="229">
        <f t="shared" si="1"/>
        <v>55</v>
      </c>
      <c r="AC31" s="229">
        <f t="shared" si="2"/>
        <v>0</v>
      </c>
      <c r="AD31" s="215">
        <f t="shared" si="3"/>
        <v>4.2307692307692308</v>
      </c>
    </row>
    <row r="32" spans="1:30" ht="13" thickBot="1">
      <c r="A32" s="57"/>
      <c r="B32" s="146" t="s">
        <v>524</v>
      </c>
      <c r="C32" s="146" t="s">
        <v>178</v>
      </c>
      <c r="D32" s="291" t="s">
        <v>153</v>
      </c>
      <c r="E32" s="130">
        <v>25</v>
      </c>
      <c r="F32" s="130"/>
      <c r="G32" s="130"/>
      <c r="H32" s="130"/>
      <c r="I32" s="518">
        <v>1</v>
      </c>
      <c r="J32" s="514">
        <v>40</v>
      </c>
      <c r="K32" s="38">
        <v>1</v>
      </c>
      <c r="L32" s="518">
        <v>1</v>
      </c>
      <c r="M32" s="514">
        <v>-1</v>
      </c>
      <c r="N32" s="38"/>
      <c r="O32" s="518">
        <v>1</v>
      </c>
      <c r="P32" s="514">
        <v>1</v>
      </c>
      <c r="Q32" s="38"/>
      <c r="R32" s="518">
        <v>1</v>
      </c>
      <c r="S32" s="514">
        <v>9</v>
      </c>
      <c r="T32" s="38"/>
      <c r="U32" s="302"/>
      <c r="V32" s="306"/>
      <c r="W32" s="310"/>
      <c r="X32" s="518"/>
      <c r="Y32" s="514"/>
      <c r="Z32" s="38"/>
      <c r="AA32" s="231">
        <f t="shared" si="0"/>
        <v>4</v>
      </c>
      <c r="AB32" s="229">
        <f t="shared" si="1"/>
        <v>49</v>
      </c>
      <c r="AC32" s="229">
        <f t="shared" si="2"/>
        <v>1</v>
      </c>
      <c r="AD32" s="215">
        <f t="shared" si="3"/>
        <v>12.25</v>
      </c>
    </row>
    <row r="33" spans="1:30" ht="13" thickBot="1">
      <c r="A33" s="57"/>
      <c r="B33" s="128" t="s">
        <v>535</v>
      </c>
      <c r="C33" s="128" t="s">
        <v>412</v>
      </c>
      <c r="D33" s="291" t="s">
        <v>153</v>
      </c>
      <c r="E33" s="519">
        <v>1</v>
      </c>
      <c r="F33" s="517"/>
      <c r="G33" s="513"/>
      <c r="H33" s="519"/>
      <c r="I33" s="517">
        <v>3</v>
      </c>
      <c r="J33" s="513">
        <v>30</v>
      </c>
      <c r="K33" s="519"/>
      <c r="L33" s="517">
        <v>1</v>
      </c>
      <c r="M33" s="513">
        <v>2</v>
      </c>
      <c r="N33" s="519"/>
      <c r="O33" s="517"/>
      <c r="P33" s="513"/>
      <c r="Q33" s="519"/>
      <c r="R33" s="517">
        <v>2</v>
      </c>
      <c r="S33" s="513">
        <v>12</v>
      </c>
      <c r="T33" s="519"/>
      <c r="U33" s="517"/>
      <c r="V33" s="513"/>
      <c r="W33" s="519"/>
      <c r="X33" s="576"/>
      <c r="Y33" s="576"/>
      <c r="Z33" s="576"/>
      <c r="AA33" s="231">
        <f t="shared" si="0"/>
        <v>6</v>
      </c>
      <c r="AB33" s="229">
        <f t="shared" si="1"/>
        <v>44</v>
      </c>
      <c r="AC33" s="229">
        <f t="shared" si="2"/>
        <v>0</v>
      </c>
      <c r="AD33" s="215">
        <f t="shared" si="3"/>
        <v>7.333333333333333</v>
      </c>
    </row>
    <row r="34" spans="1:30" ht="13" thickBot="1">
      <c r="A34" s="57"/>
      <c r="B34" s="509" t="s">
        <v>712</v>
      </c>
      <c r="C34" s="509" t="s">
        <v>343</v>
      </c>
      <c r="D34" s="291" t="s">
        <v>124</v>
      </c>
      <c r="E34" s="520">
        <v>36</v>
      </c>
      <c r="F34" s="518"/>
      <c r="G34" s="514"/>
      <c r="H34" s="520"/>
      <c r="I34" s="518">
        <v>1</v>
      </c>
      <c r="J34" s="514">
        <v>5</v>
      </c>
      <c r="K34" s="520"/>
      <c r="L34" s="518"/>
      <c r="M34" s="514"/>
      <c r="N34" s="520"/>
      <c r="O34" s="518">
        <v>2</v>
      </c>
      <c r="P34" s="514">
        <v>13</v>
      </c>
      <c r="Q34" s="520">
        <v>1</v>
      </c>
      <c r="R34" s="518">
        <v>2</v>
      </c>
      <c r="S34" s="514">
        <v>25</v>
      </c>
      <c r="T34" s="520"/>
      <c r="U34" s="518"/>
      <c r="V34" s="514"/>
      <c r="W34" s="520"/>
      <c r="X34" s="514"/>
      <c r="Y34" s="514"/>
      <c r="Z34" s="514"/>
      <c r="AA34" s="517">
        <f t="shared" si="0"/>
        <v>5</v>
      </c>
      <c r="AB34" s="513">
        <f t="shared" si="1"/>
        <v>43</v>
      </c>
      <c r="AC34" s="513">
        <f t="shared" si="2"/>
        <v>1</v>
      </c>
      <c r="AD34" s="215">
        <f t="shared" si="3"/>
        <v>8.6</v>
      </c>
    </row>
    <row r="35" spans="1:30" ht="13" thickBot="1">
      <c r="A35" s="57"/>
      <c r="B35" s="509" t="s">
        <v>437</v>
      </c>
      <c r="C35" s="509" t="s">
        <v>438</v>
      </c>
      <c r="D35" s="508" t="s">
        <v>112</v>
      </c>
      <c r="E35" s="520">
        <v>28</v>
      </c>
      <c r="F35" s="518"/>
      <c r="G35" s="514"/>
      <c r="H35" s="520"/>
      <c r="I35" s="518">
        <v>7</v>
      </c>
      <c r="J35" s="514">
        <v>39</v>
      </c>
      <c r="K35" s="520">
        <v>0</v>
      </c>
      <c r="L35" s="518"/>
      <c r="M35" s="514"/>
      <c r="N35" s="520"/>
      <c r="O35" s="518"/>
      <c r="P35" s="514"/>
      <c r="Q35" s="520"/>
      <c r="R35" s="344"/>
      <c r="S35" s="510"/>
      <c r="T35" s="553"/>
      <c r="U35" s="518"/>
      <c r="V35" s="346"/>
      <c r="W35" s="520"/>
      <c r="X35" s="514"/>
      <c r="Y35" s="514"/>
      <c r="Z35" s="514"/>
      <c r="AA35" s="517">
        <f t="shared" si="0"/>
        <v>7</v>
      </c>
      <c r="AB35" s="513">
        <f t="shared" si="1"/>
        <v>39</v>
      </c>
      <c r="AC35" s="513">
        <f t="shared" si="2"/>
        <v>0</v>
      </c>
      <c r="AD35" s="215">
        <f t="shared" si="3"/>
        <v>5.5714285714285712</v>
      </c>
    </row>
    <row r="36" spans="1:30" ht="13" thickBot="1">
      <c r="A36" s="57"/>
      <c r="B36" s="509" t="s">
        <v>691</v>
      </c>
      <c r="C36" s="509" t="s">
        <v>585</v>
      </c>
      <c r="D36" s="508" t="s">
        <v>153</v>
      </c>
      <c r="E36" s="520">
        <v>30</v>
      </c>
      <c r="F36" s="517"/>
      <c r="G36" s="513"/>
      <c r="H36" s="519"/>
      <c r="I36" s="517">
        <v>3</v>
      </c>
      <c r="J36" s="513">
        <v>19</v>
      </c>
      <c r="K36" s="519"/>
      <c r="L36" s="517"/>
      <c r="M36" s="513"/>
      <c r="N36" s="519"/>
      <c r="O36" s="517">
        <v>3</v>
      </c>
      <c r="P36" s="513">
        <v>14</v>
      </c>
      <c r="Q36" s="519"/>
      <c r="R36" s="517"/>
      <c r="S36" s="513"/>
      <c r="T36" s="519"/>
      <c r="U36" s="302"/>
      <c r="V36" s="306"/>
      <c r="W36" s="298"/>
      <c r="X36" s="514"/>
      <c r="Y36" s="37"/>
      <c r="Z36" s="514"/>
      <c r="AA36" s="231">
        <f t="shared" si="0"/>
        <v>6</v>
      </c>
      <c r="AB36" s="229">
        <f t="shared" si="1"/>
        <v>33</v>
      </c>
      <c r="AC36" s="229">
        <f t="shared" si="2"/>
        <v>0</v>
      </c>
      <c r="AD36" s="215">
        <f t="shared" si="3"/>
        <v>5.5</v>
      </c>
    </row>
    <row r="37" spans="1:30" ht="13" thickBot="1">
      <c r="A37" s="57"/>
      <c r="B37" s="509" t="s">
        <v>168</v>
      </c>
      <c r="C37" s="510" t="s">
        <v>169</v>
      </c>
      <c r="D37" s="508" t="s">
        <v>122</v>
      </c>
      <c r="E37" s="520">
        <v>10</v>
      </c>
      <c r="F37" s="518"/>
      <c r="G37" s="514"/>
      <c r="H37" s="520"/>
      <c r="I37" s="518"/>
      <c r="J37" s="514"/>
      <c r="K37" s="520"/>
      <c r="L37" s="518"/>
      <c r="M37" s="514"/>
      <c r="N37" s="520"/>
      <c r="O37" s="518">
        <v>1</v>
      </c>
      <c r="P37" s="514">
        <v>1</v>
      </c>
      <c r="Q37" s="520"/>
      <c r="R37" s="518">
        <v>1</v>
      </c>
      <c r="S37" s="514">
        <v>24</v>
      </c>
      <c r="T37" s="520"/>
      <c r="U37" s="344"/>
      <c r="V37" s="510"/>
      <c r="W37" s="553"/>
      <c r="X37" s="514"/>
      <c r="Y37" s="514"/>
      <c r="Z37" s="514"/>
      <c r="AA37" s="231">
        <f t="shared" si="0"/>
        <v>2</v>
      </c>
      <c r="AB37" s="229">
        <f t="shared" si="1"/>
        <v>25</v>
      </c>
      <c r="AC37" s="229">
        <f t="shared" si="2"/>
        <v>0</v>
      </c>
      <c r="AD37" s="215">
        <f t="shared" si="3"/>
        <v>12.5</v>
      </c>
    </row>
    <row r="38" spans="1:30" ht="13" thickBot="1">
      <c r="A38" s="57"/>
      <c r="B38" s="509" t="s">
        <v>448</v>
      </c>
      <c r="C38" s="509" t="s">
        <v>449</v>
      </c>
      <c r="D38" s="508" t="s">
        <v>112</v>
      </c>
      <c r="E38" s="520">
        <v>82</v>
      </c>
      <c r="F38" s="518"/>
      <c r="G38" s="514"/>
      <c r="H38" s="520"/>
      <c r="I38" s="518">
        <v>1</v>
      </c>
      <c r="J38" s="514">
        <v>7</v>
      </c>
      <c r="K38" s="520">
        <v>0</v>
      </c>
      <c r="L38" s="518">
        <v>1</v>
      </c>
      <c r="M38" s="514">
        <v>5</v>
      </c>
      <c r="N38" s="520">
        <v>0</v>
      </c>
      <c r="O38" s="518">
        <v>1</v>
      </c>
      <c r="P38" s="514">
        <v>11</v>
      </c>
      <c r="Q38" s="520">
        <v>0</v>
      </c>
      <c r="R38" s="344"/>
      <c r="S38" s="510"/>
      <c r="T38" s="553"/>
      <c r="U38" s="24"/>
      <c r="V38" s="20"/>
      <c r="W38" s="263"/>
      <c r="X38" s="20"/>
      <c r="Y38" s="20"/>
      <c r="Z38" s="20"/>
      <c r="AA38" s="517">
        <f t="shared" si="0"/>
        <v>3</v>
      </c>
      <c r="AB38" s="513">
        <f t="shared" si="1"/>
        <v>23</v>
      </c>
      <c r="AC38" s="513">
        <f t="shared" si="2"/>
        <v>0</v>
      </c>
      <c r="AD38" s="215">
        <f t="shared" si="3"/>
        <v>7.666666666666667</v>
      </c>
    </row>
    <row r="39" spans="1:30" ht="13" thickBot="1">
      <c r="A39" s="57"/>
      <c r="B39" s="509" t="s">
        <v>195</v>
      </c>
      <c r="C39" s="509" t="s">
        <v>178</v>
      </c>
      <c r="D39" s="508" t="s">
        <v>122</v>
      </c>
      <c r="E39" s="379">
        <v>5</v>
      </c>
      <c r="F39" s="518">
        <v>1</v>
      </c>
      <c r="G39" s="514">
        <v>0</v>
      </c>
      <c r="H39" s="520"/>
      <c r="I39" s="518">
        <v>1</v>
      </c>
      <c r="J39" s="514">
        <v>5</v>
      </c>
      <c r="K39" s="520"/>
      <c r="L39" s="518">
        <v>3</v>
      </c>
      <c r="M39" s="514">
        <v>16</v>
      </c>
      <c r="N39" s="520"/>
      <c r="O39" s="518">
        <v>1</v>
      </c>
      <c r="P39" s="514">
        <v>1</v>
      </c>
      <c r="Q39" s="520"/>
      <c r="R39" s="518"/>
      <c r="S39" s="514"/>
      <c r="T39" s="520"/>
      <c r="U39" s="350"/>
      <c r="V39" s="346"/>
      <c r="W39" s="520"/>
      <c r="X39" s="514"/>
      <c r="Y39" s="514"/>
      <c r="Z39" s="514"/>
      <c r="AA39" s="517">
        <f t="shared" si="0"/>
        <v>6</v>
      </c>
      <c r="AB39" s="513">
        <f t="shared" si="1"/>
        <v>22</v>
      </c>
      <c r="AC39" s="513">
        <f t="shared" si="2"/>
        <v>0</v>
      </c>
      <c r="AD39" s="215">
        <f t="shared" si="3"/>
        <v>3.6666666666666665</v>
      </c>
    </row>
    <row r="40" spans="1:30" ht="13" thickBot="1">
      <c r="A40" s="57"/>
      <c r="B40" s="509" t="s">
        <v>452</v>
      </c>
      <c r="C40" s="509" t="s">
        <v>453</v>
      </c>
      <c r="D40" s="508" t="s">
        <v>112</v>
      </c>
      <c r="E40" s="520">
        <v>10</v>
      </c>
      <c r="F40" s="518">
        <v>3</v>
      </c>
      <c r="G40" s="514">
        <v>11</v>
      </c>
      <c r="H40" s="520">
        <v>0</v>
      </c>
      <c r="I40" s="518"/>
      <c r="J40" s="514"/>
      <c r="K40" s="520"/>
      <c r="L40" s="518"/>
      <c r="M40" s="514"/>
      <c r="N40" s="520"/>
      <c r="O40" s="518">
        <v>2</v>
      </c>
      <c r="P40" s="514">
        <v>9</v>
      </c>
      <c r="Q40" s="520">
        <v>1</v>
      </c>
      <c r="R40" s="518"/>
      <c r="S40" s="514"/>
      <c r="T40" s="520"/>
      <c r="U40" s="518"/>
      <c r="V40" s="514"/>
      <c r="W40" s="520"/>
      <c r="X40" s="514"/>
      <c r="Y40" s="514"/>
      <c r="Z40" s="514"/>
      <c r="AA40" s="517">
        <f t="shared" ref="AA40:AA71" si="4">SUM(F40+I40+L40+O40+R40+U40+X40)</f>
        <v>5</v>
      </c>
      <c r="AB40" s="513">
        <f t="shared" ref="AB40:AB71" si="5">SUM(G40+J40+M40+P40+S40+V40+Y40)</f>
        <v>20</v>
      </c>
      <c r="AC40" s="513">
        <f t="shared" ref="AC40:AC71" si="6">SUM(H40+K40+N40+Q40+T40+W40+Z40)</f>
        <v>1</v>
      </c>
      <c r="AD40" s="215">
        <f t="shared" ref="AD40:AD71" si="7">IFERROR(AB40/AA40,0)</f>
        <v>4</v>
      </c>
    </row>
    <row r="41" spans="1:30" ht="13" thickBot="1">
      <c r="A41" s="57"/>
      <c r="B41" s="509" t="s">
        <v>455</v>
      </c>
      <c r="C41" s="510" t="s">
        <v>456</v>
      </c>
      <c r="D41" s="508" t="s">
        <v>113</v>
      </c>
      <c r="E41" s="520">
        <v>1</v>
      </c>
      <c r="F41" s="518"/>
      <c r="G41" s="514"/>
      <c r="H41" s="520"/>
      <c r="I41" s="518"/>
      <c r="J41" s="514"/>
      <c r="K41" s="520"/>
      <c r="L41" s="518">
        <v>1</v>
      </c>
      <c r="M41" s="514">
        <v>17</v>
      </c>
      <c r="N41" s="520"/>
      <c r="O41" s="518"/>
      <c r="P41" s="514"/>
      <c r="Q41" s="520"/>
      <c r="R41" s="302"/>
      <c r="S41" s="306"/>
      <c r="T41" s="298"/>
      <c r="U41" s="518"/>
      <c r="V41" s="514"/>
      <c r="W41" s="520"/>
      <c r="X41" s="514"/>
      <c r="Y41" s="514"/>
      <c r="Z41" s="514"/>
      <c r="AA41" s="517">
        <f t="shared" si="4"/>
        <v>1</v>
      </c>
      <c r="AB41" s="513">
        <f t="shared" si="5"/>
        <v>17</v>
      </c>
      <c r="AC41" s="513">
        <f t="shared" si="6"/>
        <v>0</v>
      </c>
      <c r="AD41" s="215">
        <f t="shared" si="7"/>
        <v>17</v>
      </c>
    </row>
    <row r="42" spans="1:30" ht="13" thickBot="1">
      <c r="A42" s="57"/>
      <c r="B42" s="509" t="s">
        <v>502</v>
      </c>
      <c r="C42" s="509" t="s">
        <v>247</v>
      </c>
      <c r="D42" s="508" t="s">
        <v>144</v>
      </c>
      <c r="E42" s="520">
        <v>6</v>
      </c>
      <c r="F42" s="518"/>
      <c r="G42" s="514"/>
      <c r="H42" s="520"/>
      <c r="I42" s="518">
        <v>3</v>
      </c>
      <c r="J42" s="514">
        <v>8</v>
      </c>
      <c r="K42" s="520"/>
      <c r="L42" s="518">
        <v>3</v>
      </c>
      <c r="M42" s="514">
        <v>9</v>
      </c>
      <c r="N42" s="520"/>
      <c r="O42" s="518">
        <v>4</v>
      </c>
      <c r="P42" s="514">
        <v>0</v>
      </c>
      <c r="Q42" s="520"/>
      <c r="R42" s="518"/>
      <c r="S42" s="514"/>
      <c r="T42" s="520"/>
      <c r="U42" s="518"/>
      <c r="V42" s="514"/>
      <c r="W42" s="520"/>
      <c r="X42" s="514"/>
      <c r="Y42" s="37"/>
      <c r="Z42" s="514"/>
      <c r="AA42" s="231">
        <f t="shared" si="4"/>
        <v>10</v>
      </c>
      <c r="AB42" s="229">
        <f t="shared" si="5"/>
        <v>17</v>
      </c>
      <c r="AC42" s="229">
        <f t="shared" si="6"/>
        <v>0</v>
      </c>
      <c r="AD42" s="215">
        <f t="shared" si="7"/>
        <v>1.7</v>
      </c>
    </row>
    <row r="43" spans="1:30" ht="13" thickBot="1">
      <c r="A43" s="57"/>
      <c r="B43" s="334" t="s">
        <v>824</v>
      </c>
      <c r="C43" s="510" t="s">
        <v>470</v>
      </c>
      <c r="D43" s="508" t="s">
        <v>124</v>
      </c>
      <c r="E43" s="520">
        <v>22</v>
      </c>
      <c r="F43" s="518"/>
      <c r="G43" s="514"/>
      <c r="H43" s="520"/>
      <c r="I43" s="518"/>
      <c r="J43" s="514"/>
      <c r="K43" s="520"/>
      <c r="L43" s="518"/>
      <c r="M43" s="514"/>
      <c r="N43" s="520"/>
      <c r="O43" s="518">
        <v>4</v>
      </c>
      <c r="P43" s="514">
        <v>14</v>
      </c>
      <c r="Q43" s="520">
        <v>1</v>
      </c>
      <c r="R43" s="518"/>
      <c r="S43" s="514"/>
      <c r="T43" s="520"/>
      <c r="U43" s="518"/>
      <c r="V43" s="514"/>
      <c r="W43" s="38"/>
      <c r="X43" s="518"/>
      <c r="Y43" s="514"/>
      <c r="Z43" s="38"/>
      <c r="AA43" s="517">
        <f t="shared" si="4"/>
        <v>4</v>
      </c>
      <c r="AB43" s="513">
        <f t="shared" si="5"/>
        <v>14</v>
      </c>
      <c r="AC43" s="513">
        <f t="shared" si="6"/>
        <v>1</v>
      </c>
      <c r="AD43" s="215">
        <f t="shared" si="7"/>
        <v>3.5</v>
      </c>
    </row>
    <row r="44" spans="1:30" ht="13" thickBot="1">
      <c r="A44" s="57"/>
      <c r="B44" s="509" t="s">
        <v>653</v>
      </c>
      <c r="C44" s="509" t="s">
        <v>683</v>
      </c>
      <c r="D44" s="508" t="s">
        <v>144</v>
      </c>
      <c r="E44" s="520">
        <v>8</v>
      </c>
      <c r="F44" s="518"/>
      <c r="G44" s="514"/>
      <c r="H44" s="520"/>
      <c r="I44" s="518"/>
      <c r="J44" s="514"/>
      <c r="K44" s="520"/>
      <c r="L44" s="518">
        <v>2</v>
      </c>
      <c r="M44" s="514">
        <v>7</v>
      </c>
      <c r="N44" s="520"/>
      <c r="O44" s="518"/>
      <c r="P44" s="514"/>
      <c r="Q44" s="520"/>
      <c r="R44" s="518"/>
      <c r="S44" s="514"/>
      <c r="T44" s="520"/>
      <c r="U44" s="24"/>
      <c r="V44" s="20"/>
      <c r="W44" s="59"/>
      <c r="X44" s="518"/>
      <c r="Y44" s="37"/>
      <c r="Z44" s="38"/>
      <c r="AA44" s="517">
        <f t="shared" si="4"/>
        <v>2</v>
      </c>
      <c r="AB44" s="513">
        <f t="shared" si="5"/>
        <v>7</v>
      </c>
      <c r="AC44" s="513">
        <f t="shared" si="6"/>
        <v>0</v>
      </c>
      <c r="AD44" s="215">
        <f t="shared" si="7"/>
        <v>3.5</v>
      </c>
    </row>
    <row r="45" spans="1:30" ht="13" thickBot="1">
      <c r="A45" s="57"/>
      <c r="B45" s="384" t="s">
        <v>236</v>
      </c>
      <c r="C45" s="384" t="s">
        <v>237</v>
      </c>
      <c r="D45" s="508" t="s">
        <v>114</v>
      </c>
      <c r="E45" s="393">
        <v>71</v>
      </c>
      <c r="F45" s="390"/>
      <c r="G45" s="50"/>
      <c r="H45" s="379"/>
      <c r="I45" s="518"/>
      <c r="J45" s="514"/>
      <c r="K45" s="520"/>
      <c r="L45" s="518">
        <v>1</v>
      </c>
      <c r="M45" s="514">
        <v>7</v>
      </c>
      <c r="N45" s="520"/>
      <c r="O45" s="518"/>
      <c r="P45" s="514"/>
      <c r="Q45" s="520"/>
      <c r="R45" s="518"/>
      <c r="S45" s="514"/>
      <c r="T45" s="520"/>
      <c r="U45" s="302"/>
      <c r="V45" s="306"/>
      <c r="W45" s="310"/>
      <c r="X45" s="518"/>
      <c r="Y45" s="514"/>
      <c r="Z45" s="38"/>
      <c r="AA45" s="231">
        <f t="shared" si="4"/>
        <v>1</v>
      </c>
      <c r="AB45" s="229">
        <f t="shared" si="5"/>
        <v>7</v>
      </c>
      <c r="AC45" s="229">
        <f t="shared" si="6"/>
        <v>0</v>
      </c>
      <c r="AD45" s="215">
        <f t="shared" si="7"/>
        <v>7</v>
      </c>
    </row>
    <row r="46" spans="1:30" ht="13" thickBot="1">
      <c r="A46" s="57"/>
      <c r="B46" s="509" t="s">
        <v>699</v>
      </c>
      <c r="C46" s="509" t="s">
        <v>416</v>
      </c>
      <c r="D46" s="19" t="s">
        <v>117</v>
      </c>
      <c r="E46" s="520">
        <v>81</v>
      </c>
      <c r="F46" s="518"/>
      <c r="G46" s="514"/>
      <c r="H46" s="520"/>
      <c r="I46" s="518">
        <v>3</v>
      </c>
      <c r="J46" s="514">
        <v>5</v>
      </c>
      <c r="K46" s="520"/>
      <c r="L46" s="518"/>
      <c r="M46" s="514"/>
      <c r="N46" s="520"/>
      <c r="O46" s="518"/>
      <c r="P46" s="514"/>
      <c r="Q46" s="520"/>
      <c r="R46" s="518"/>
      <c r="S46" s="514"/>
      <c r="T46" s="520"/>
      <c r="U46" s="518"/>
      <c r="V46" s="514"/>
      <c r="W46" s="520"/>
      <c r="X46" s="514"/>
      <c r="Y46" s="346"/>
      <c r="Z46" s="514"/>
      <c r="AA46" s="231">
        <f t="shared" si="4"/>
        <v>3</v>
      </c>
      <c r="AB46" s="229">
        <f t="shared" si="5"/>
        <v>5</v>
      </c>
      <c r="AC46" s="229">
        <f t="shared" si="6"/>
        <v>0</v>
      </c>
      <c r="AD46" s="215">
        <f t="shared" si="7"/>
        <v>1.6666666666666667</v>
      </c>
    </row>
    <row r="47" spans="1:30" ht="13" thickBot="1">
      <c r="A47" s="57"/>
      <c r="B47" s="521" t="s">
        <v>714</v>
      </c>
      <c r="C47" s="128" t="s">
        <v>715</v>
      </c>
      <c r="D47" s="508" t="s">
        <v>124</v>
      </c>
      <c r="E47" s="519">
        <v>19</v>
      </c>
      <c r="F47" s="517"/>
      <c r="G47" s="513"/>
      <c r="H47" s="519"/>
      <c r="I47" s="517"/>
      <c r="J47" s="513"/>
      <c r="K47" s="519"/>
      <c r="L47" s="517"/>
      <c r="M47" s="513"/>
      <c r="N47" s="519"/>
      <c r="O47" s="517">
        <v>3</v>
      </c>
      <c r="P47" s="513">
        <v>4</v>
      </c>
      <c r="Q47" s="519"/>
      <c r="R47" s="517"/>
      <c r="S47" s="513"/>
      <c r="T47" s="519"/>
      <c r="U47" s="518"/>
      <c r="V47" s="514"/>
      <c r="W47" s="38"/>
      <c r="X47" s="518"/>
      <c r="Y47" s="514"/>
      <c r="Z47" s="38"/>
      <c r="AA47" s="517">
        <f t="shared" si="4"/>
        <v>3</v>
      </c>
      <c r="AB47" s="513">
        <f t="shared" si="5"/>
        <v>4</v>
      </c>
      <c r="AC47" s="513">
        <f t="shared" si="6"/>
        <v>0</v>
      </c>
      <c r="AD47" s="215">
        <f t="shared" si="7"/>
        <v>1.3333333333333333</v>
      </c>
    </row>
    <row r="48" spans="1:30" ht="13" thickBot="1">
      <c r="A48" s="57"/>
      <c r="B48" s="509" t="s">
        <v>429</v>
      </c>
      <c r="C48" s="509" t="s">
        <v>430</v>
      </c>
      <c r="D48" s="508" t="s">
        <v>117</v>
      </c>
      <c r="E48" s="520">
        <v>26</v>
      </c>
      <c r="F48" s="518">
        <v>2</v>
      </c>
      <c r="G48" s="514">
        <v>4</v>
      </c>
      <c r="H48" s="520"/>
      <c r="I48" s="518"/>
      <c r="J48" s="514"/>
      <c r="K48" s="520"/>
      <c r="L48" s="518"/>
      <c r="M48" s="514"/>
      <c r="N48" s="520"/>
      <c r="O48" s="518"/>
      <c r="P48" s="514"/>
      <c r="Q48" s="520"/>
      <c r="R48" s="518"/>
      <c r="S48" s="514"/>
      <c r="T48" s="520"/>
      <c r="U48" s="350"/>
      <c r="V48" s="346"/>
      <c r="W48" s="38"/>
      <c r="X48" s="518"/>
      <c r="Y48" s="346"/>
      <c r="Z48" s="38"/>
      <c r="AA48" s="231">
        <f t="shared" si="4"/>
        <v>2</v>
      </c>
      <c r="AB48" s="229">
        <f t="shared" si="5"/>
        <v>4</v>
      </c>
      <c r="AC48" s="229">
        <f t="shared" si="6"/>
        <v>0</v>
      </c>
      <c r="AD48" s="215">
        <f t="shared" si="7"/>
        <v>2</v>
      </c>
    </row>
    <row r="49" spans="1:30" ht="13" thickBot="1">
      <c r="A49" s="57"/>
      <c r="B49" s="384" t="s">
        <v>216</v>
      </c>
      <c r="C49" s="384" t="s">
        <v>217</v>
      </c>
      <c r="D49" s="508" t="s">
        <v>114</v>
      </c>
      <c r="E49" s="393">
        <v>34</v>
      </c>
      <c r="F49" s="390"/>
      <c r="G49" s="50"/>
      <c r="H49" s="379"/>
      <c r="I49" s="518"/>
      <c r="J49" s="514"/>
      <c r="K49" s="520"/>
      <c r="L49" s="518"/>
      <c r="M49" s="514"/>
      <c r="N49" s="520"/>
      <c r="O49" s="518"/>
      <c r="P49" s="514"/>
      <c r="Q49" s="520"/>
      <c r="R49" s="518"/>
      <c r="S49" s="514"/>
      <c r="T49" s="520"/>
      <c r="U49" s="518"/>
      <c r="V49" s="514"/>
      <c r="W49" s="38"/>
      <c r="X49" s="518"/>
      <c r="Y49" s="514"/>
      <c r="Z49" s="38"/>
      <c r="AA49" s="517">
        <f t="shared" si="4"/>
        <v>0</v>
      </c>
      <c r="AB49" s="513">
        <f t="shared" si="5"/>
        <v>0</v>
      </c>
      <c r="AC49" s="513">
        <f t="shared" si="6"/>
        <v>0</v>
      </c>
      <c r="AD49" s="215">
        <f t="shared" si="7"/>
        <v>0</v>
      </c>
    </row>
    <row r="50" spans="1:30" ht="13" thickBot="1">
      <c r="A50" s="57"/>
      <c r="B50" s="384" t="s">
        <v>253</v>
      </c>
      <c r="C50" s="384" t="s">
        <v>254</v>
      </c>
      <c r="D50" s="508" t="s">
        <v>114</v>
      </c>
      <c r="E50" s="393">
        <v>84</v>
      </c>
      <c r="F50" s="390"/>
      <c r="G50" s="50"/>
      <c r="H50" s="379"/>
      <c r="I50" s="518"/>
      <c r="J50" s="514"/>
      <c r="K50" s="520"/>
      <c r="L50" s="518"/>
      <c r="M50" s="514"/>
      <c r="N50" s="520"/>
      <c r="O50" s="518"/>
      <c r="P50" s="514"/>
      <c r="Q50" s="520"/>
      <c r="R50" s="518"/>
      <c r="S50" s="514"/>
      <c r="T50" s="520"/>
      <c r="U50" s="518"/>
      <c r="V50" s="429"/>
      <c r="W50" s="38"/>
      <c r="X50" s="518"/>
      <c r="Y50" s="514"/>
      <c r="Z50" s="38"/>
      <c r="AA50" s="231">
        <f t="shared" si="4"/>
        <v>0</v>
      </c>
      <c r="AB50" s="229">
        <f t="shared" si="5"/>
        <v>0</v>
      </c>
      <c r="AC50" s="229">
        <f t="shared" si="6"/>
        <v>0</v>
      </c>
      <c r="AD50" s="215">
        <f t="shared" si="7"/>
        <v>0</v>
      </c>
    </row>
    <row r="51" spans="1:30" ht="13" thickBot="1">
      <c r="A51" s="57"/>
      <c r="B51" s="509" t="s">
        <v>175</v>
      </c>
      <c r="C51" s="509" t="s">
        <v>176</v>
      </c>
      <c r="D51" s="508" t="s">
        <v>122</v>
      </c>
      <c r="E51" s="520">
        <v>7</v>
      </c>
      <c r="F51" s="518"/>
      <c r="G51" s="514"/>
      <c r="H51" s="520"/>
      <c r="I51" s="518"/>
      <c r="J51" s="514"/>
      <c r="K51" s="520"/>
      <c r="L51" s="518">
        <v>3</v>
      </c>
      <c r="M51" s="514">
        <v>-3</v>
      </c>
      <c r="N51" s="520"/>
      <c r="O51" s="518"/>
      <c r="P51" s="514"/>
      <c r="Q51" s="520"/>
      <c r="R51" s="518">
        <v>1</v>
      </c>
      <c r="S51" s="514">
        <v>2</v>
      </c>
      <c r="T51" s="520"/>
      <c r="U51" s="518"/>
      <c r="V51" s="514"/>
      <c r="W51" s="38"/>
      <c r="X51" s="518"/>
      <c r="Y51" s="514"/>
      <c r="Z51" s="38"/>
      <c r="AA51" s="517">
        <f t="shared" si="4"/>
        <v>4</v>
      </c>
      <c r="AB51" s="513">
        <f t="shared" si="5"/>
        <v>-1</v>
      </c>
      <c r="AC51" s="513">
        <f t="shared" si="6"/>
        <v>0</v>
      </c>
      <c r="AD51" s="215">
        <f t="shared" si="7"/>
        <v>-0.25</v>
      </c>
    </row>
    <row r="52" spans="1:30" ht="13" thickBot="1">
      <c r="A52" s="57"/>
      <c r="B52" s="384" t="s">
        <v>244</v>
      </c>
      <c r="C52" s="384" t="s">
        <v>245</v>
      </c>
      <c r="D52" s="508" t="s">
        <v>114</v>
      </c>
      <c r="E52" s="393">
        <v>11</v>
      </c>
      <c r="F52" s="390">
        <v>4</v>
      </c>
      <c r="G52" s="50">
        <v>0</v>
      </c>
      <c r="H52" s="379"/>
      <c r="I52" s="518"/>
      <c r="J52" s="514"/>
      <c r="K52" s="520"/>
      <c r="L52" s="518">
        <v>6</v>
      </c>
      <c r="M52" s="514">
        <v>2</v>
      </c>
      <c r="N52" s="520"/>
      <c r="O52" s="518">
        <v>6</v>
      </c>
      <c r="P52" s="514">
        <v>2</v>
      </c>
      <c r="Q52" s="520"/>
      <c r="R52" s="518">
        <v>6</v>
      </c>
      <c r="S52" s="514">
        <v>-6</v>
      </c>
      <c r="T52" s="520"/>
      <c r="U52" s="518"/>
      <c r="V52" s="514"/>
      <c r="W52" s="38"/>
      <c r="X52" s="518"/>
      <c r="Y52" s="514"/>
      <c r="Z52" s="38"/>
      <c r="AA52" s="231">
        <f t="shared" si="4"/>
        <v>22</v>
      </c>
      <c r="AB52" s="229">
        <f t="shared" si="5"/>
        <v>-2</v>
      </c>
      <c r="AC52" s="229">
        <f t="shared" si="6"/>
        <v>0</v>
      </c>
      <c r="AD52" s="215">
        <f t="shared" si="7"/>
        <v>-9.0909090909090912E-2</v>
      </c>
    </row>
    <row r="53" spans="1:30" ht="13" thickBot="1">
      <c r="A53" s="57"/>
      <c r="B53" s="509" t="s">
        <v>246</v>
      </c>
      <c r="C53" s="509" t="s">
        <v>247</v>
      </c>
      <c r="D53" s="508" t="s">
        <v>114</v>
      </c>
      <c r="E53" s="379">
        <v>12</v>
      </c>
      <c r="F53" s="390">
        <v>1</v>
      </c>
      <c r="G53" s="50">
        <v>-4</v>
      </c>
      <c r="H53" s="379"/>
      <c r="I53" s="518"/>
      <c r="J53" s="514"/>
      <c r="K53" s="520"/>
      <c r="L53" s="518"/>
      <c r="M53" s="514"/>
      <c r="N53" s="520"/>
      <c r="O53" s="518"/>
      <c r="P53" s="514"/>
      <c r="Q53" s="520"/>
      <c r="R53" s="518"/>
      <c r="S53" s="514"/>
      <c r="T53" s="520"/>
      <c r="U53" s="24"/>
      <c r="V53" s="20"/>
      <c r="W53" s="59"/>
      <c r="X53" s="24"/>
      <c r="Y53" s="20"/>
      <c r="Z53" s="59"/>
      <c r="AA53" s="517">
        <f t="shared" si="4"/>
        <v>1</v>
      </c>
      <c r="AB53" s="513">
        <f t="shared" si="5"/>
        <v>-4</v>
      </c>
      <c r="AC53" s="513">
        <f t="shared" si="6"/>
        <v>0</v>
      </c>
      <c r="AD53" s="215">
        <f t="shared" si="7"/>
        <v>-4</v>
      </c>
    </row>
    <row r="54" spans="1:30" ht="13" thickBot="1">
      <c r="A54" s="57"/>
      <c r="B54" s="384" t="s">
        <v>202</v>
      </c>
      <c r="C54" s="384" t="s">
        <v>203</v>
      </c>
      <c r="D54" s="508" t="s">
        <v>114</v>
      </c>
      <c r="E54" s="393">
        <v>17</v>
      </c>
      <c r="F54" s="567"/>
      <c r="G54" s="311"/>
      <c r="H54" s="569"/>
      <c r="I54" s="330"/>
      <c r="J54" s="208"/>
      <c r="K54" s="316"/>
      <c r="L54" s="330"/>
      <c r="M54" s="208"/>
      <c r="N54" s="316"/>
      <c r="O54" s="518">
        <v>1</v>
      </c>
      <c r="P54" s="514">
        <v>6</v>
      </c>
      <c r="Q54" s="520"/>
      <c r="R54" s="518">
        <v>1</v>
      </c>
      <c r="S54" s="514">
        <v>-12</v>
      </c>
      <c r="T54" s="520"/>
      <c r="U54" s="518"/>
      <c r="V54" s="514"/>
      <c r="W54" s="38"/>
      <c r="X54" s="518"/>
      <c r="Y54" s="514"/>
      <c r="Z54" s="38"/>
      <c r="AA54" s="517">
        <f t="shared" si="4"/>
        <v>2</v>
      </c>
      <c r="AB54" s="513">
        <f t="shared" si="5"/>
        <v>-6</v>
      </c>
      <c r="AC54" s="513">
        <f t="shared" si="6"/>
        <v>0</v>
      </c>
      <c r="AD54" s="215">
        <f t="shared" si="7"/>
        <v>-3</v>
      </c>
    </row>
    <row r="55" spans="1:30" ht="13" thickBot="1">
      <c r="A55" s="57"/>
      <c r="B55" s="509" t="s">
        <v>486</v>
      </c>
      <c r="C55" s="19" t="s">
        <v>487</v>
      </c>
      <c r="D55" s="508" t="s">
        <v>144</v>
      </c>
      <c r="E55" s="520">
        <v>35</v>
      </c>
      <c r="F55" s="330">
        <v>5</v>
      </c>
      <c r="G55" s="208">
        <v>0</v>
      </c>
      <c r="H55" s="316"/>
      <c r="I55" s="330">
        <v>4</v>
      </c>
      <c r="J55" s="208">
        <v>-9</v>
      </c>
      <c r="K55" s="316"/>
      <c r="L55" s="330"/>
      <c r="M55" s="208"/>
      <c r="N55" s="316"/>
      <c r="O55" s="518"/>
      <c r="P55" s="514"/>
      <c r="Q55" s="520"/>
      <c r="R55" s="518"/>
      <c r="S55" s="514"/>
      <c r="T55" s="520"/>
      <c r="U55" s="24"/>
      <c r="V55" s="20"/>
      <c r="W55" s="59"/>
      <c r="X55" s="518"/>
      <c r="Y55" s="514"/>
      <c r="Z55" s="38"/>
      <c r="AA55" s="231">
        <f t="shared" si="4"/>
        <v>9</v>
      </c>
      <c r="AB55" s="229">
        <f t="shared" si="5"/>
        <v>-9</v>
      </c>
      <c r="AC55" s="229">
        <f t="shared" si="6"/>
        <v>0</v>
      </c>
      <c r="AD55" s="215">
        <f t="shared" si="7"/>
        <v>-1</v>
      </c>
    </row>
    <row r="56" spans="1:30" ht="13" thickBot="1">
      <c r="A56" s="57"/>
      <c r="B56" s="146" t="s">
        <v>324</v>
      </c>
      <c r="C56" s="146" t="s">
        <v>708</v>
      </c>
      <c r="D56" s="452" t="s">
        <v>112</v>
      </c>
      <c r="E56" s="130">
        <v>7</v>
      </c>
      <c r="F56" s="130"/>
      <c r="G56" s="130"/>
      <c r="H56" s="130"/>
      <c r="I56" s="130">
        <v>1</v>
      </c>
      <c r="J56" s="130">
        <v>-15</v>
      </c>
      <c r="K56" s="130">
        <v>0</v>
      </c>
      <c r="L56" s="130"/>
      <c r="M56" s="130"/>
      <c r="N56" s="130"/>
      <c r="O56" s="130"/>
      <c r="P56" s="130"/>
      <c r="Q56" s="130"/>
      <c r="R56" s="518"/>
      <c r="S56" s="514"/>
      <c r="T56" s="38"/>
      <c r="U56" s="518"/>
      <c r="V56" s="514"/>
      <c r="W56" s="38"/>
      <c r="X56" s="518"/>
      <c r="Y56" s="514"/>
      <c r="Z56" s="38"/>
      <c r="AA56" s="231">
        <f t="shared" si="4"/>
        <v>1</v>
      </c>
      <c r="AB56" s="229">
        <f t="shared" si="5"/>
        <v>-15</v>
      </c>
      <c r="AC56" s="229">
        <f t="shared" si="6"/>
        <v>0</v>
      </c>
      <c r="AD56" s="215">
        <f t="shared" si="7"/>
        <v>-15</v>
      </c>
    </row>
    <row r="57" spans="1:30" ht="13" thickBot="1">
      <c r="A57" s="57"/>
      <c r="B57" s="453"/>
      <c r="C57" s="453"/>
      <c r="D57" s="414" t="s">
        <v>113</v>
      </c>
      <c r="E57" s="341"/>
      <c r="F57" s="170"/>
      <c r="G57" s="168"/>
      <c r="H57" s="341"/>
      <c r="I57" s="170"/>
      <c r="J57" s="168"/>
      <c r="K57" s="341"/>
      <c r="L57" s="170"/>
      <c r="M57" s="168"/>
      <c r="N57" s="341"/>
      <c r="O57" s="170"/>
      <c r="P57" s="168"/>
      <c r="Q57" s="341"/>
      <c r="R57" s="170"/>
      <c r="S57" s="168"/>
      <c r="T57" s="341"/>
      <c r="U57" s="24"/>
      <c r="V57" s="20"/>
      <c r="W57" s="263"/>
      <c r="X57" s="24"/>
      <c r="Y57" s="20"/>
      <c r="Z57" s="59"/>
      <c r="AA57" s="517">
        <f t="shared" si="4"/>
        <v>0</v>
      </c>
      <c r="AB57" s="513">
        <f t="shared" si="5"/>
        <v>0</v>
      </c>
      <c r="AC57" s="513">
        <f t="shared" si="6"/>
        <v>0</v>
      </c>
      <c r="AD57" s="215">
        <f t="shared" si="7"/>
        <v>0</v>
      </c>
    </row>
    <row r="58" spans="1:30" ht="13" thickBot="1">
      <c r="A58" s="57"/>
      <c r="B58" s="15"/>
      <c r="C58" s="15"/>
      <c r="D58" s="414" t="s">
        <v>113</v>
      </c>
      <c r="E58" s="263"/>
      <c r="F58" s="24"/>
      <c r="G58" s="20"/>
      <c r="H58" s="263"/>
      <c r="I58" s="24"/>
      <c r="J58" s="20"/>
      <c r="K58" s="263"/>
      <c r="L58" s="24"/>
      <c r="M58" s="20"/>
      <c r="N58" s="263"/>
      <c r="O58" s="24"/>
      <c r="P58" s="20"/>
      <c r="Q58" s="263"/>
      <c r="R58" s="24"/>
      <c r="S58" s="20"/>
      <c r="T58" s="263"/>
      <c r="U58" s="24"/>
      <c r="V58" s="20"/>
      <c r="W58" s="263"/>
      <c r="X58" s="24"/>
      <c r="Y58" s="20"/>
      <c r="Z58" s="59"/>
      <c r="AA58" s="517">
        <f t="shared" si="4"/>
        <v>0</v>
      </c>
      <c r="AB58" s="513">
        <f t="shared" si="5"/>
        <v>0</v>
      </c>
      <c r="AC58" s="513">
        <f t="shared" si="6"/>
        <v>0</v>
      </c>
      <c r="AD58" s="215">
        <f t="shared" si="7"/>
        <v>0</v>
      </c>
    </row>
    <row r="59" spans="1:30" ht="13" thickBot="1">
      <c r="A59" s="57"/>
      <c r="B59" s="510"/>
      <c r="C59" s="510"/>
      <c r="D59" s="414" t="s">
        <v>113</v>
      </c>
      <c r="E59" s="553"/>
      <c r="F59" s="344"/>
      <c r="G59" s="510"/>
      <c r="H59" s="553"/>
      <c r="I59" s="518"/>
      <c r="J59" s="514"/>
      <c r="K59" s="520"/>
      <c r="L59" s="518"/>
      <c r="M59" s="514"/>
      <c r="N59" s="520"/>
      <c r="O59" s="518"/>
      <c r="P59" s="514"/>
      <c r="Q59" s="520"/>
      <c r="R59" s="518"/>
      <c r="S59" s="514"/>
      <c r="T59" s="520"/>
      <c r="U59" s="518"/>
      <c r="V59" s="514"/>
      <c r="W59" s="520"/>
      <c r="X59" s="433"/>
      <c r="Y59" s="346"/>
      <c r="Z59" s="38"/>
      <c r="AA59" s="231">
        <f t="shared" si="4"/>
        <v>0</v>
      </c>
      <c r="AB59" s="229">
        <f t="shared" si="5"/>
        <v>0</v>
      </c>
      <c r="AC59" s="229">
        <f t="shared" si="6"/>
        <v>0</v>
      </c>
      <c r="AD59" s="215">
        <f t="shared" si="7"/>
        <v>0</v>
      </c>
    </row>
    <row r="60" spans="1:30" ht="13" thickBot="1">
      <c r="A60" s="57"/>
      <c r="B60" s="19"/>
      <c r="C60" s="19"/>
      <c r="D60" s="414" t="s">
        <v>113</v>
      </c>
      <c r="E60" s="520"/>
      <c r="F60" s="518"/>
      <c r="G60" s="514"/>
      <c r="H60" s="520"/>
      <c r="I60" s="518"/>
      <c r="J60" s="514"/>
      <c r="K60" s="520"/>
      <c r="L60" s="518"/>
      <c r="M60" s="514"/>
      <c r="N60" s="520"/>
      <c r="O60" s="518"/>
      <c r="P60" s="514"/>
      <c r="Q60" s="520"/>
      <c r="R60" s="518"/>
      <c r="S60" s="514"/>
      <c r="T60" s="520"/>
      <c r="U60" s="518"/>
      <c r="V60" s="514"/>
      <c r="W60" s="520"/>
      <c r="X60" s="518"/>
      <c r="Y60" s="514"/>
      <c r="Z60" s="38"/>
      <c r="AA60" s="517">
        <f t="shared" si="4"/>
        <v>0</v>
      </c>
      <c r="AB60" s="513">
        <f t="shared" si="5"/>
        <v>0</v>
      </c>
      <c r="AC60" s="513">
        <f t="shared" si="6"/>
        <v>0</v>
      </c>
      <c r="AD60" s="215">
        <f t="shared" si="7"/>
        <v>0</v>
      </c>
    </row>
    <row r="61" spans="1:30" ht="13" thickBot="1">
      <c r="A61" s="57"/>
      <c r="B61" s="509"/>
      <c r="C61" s="509"/>
      <c r="D61" s="340" t="s">
        <v>113</v>
      </c>
      <c r="E61" s="520"/>
      <c r="F61" s="518"/>
      <c r="G61" s="514"/>
      <c r="H61" s="520"/>
      <c r="I61" s="518"/>
      <c r="J61" s="514"/>
      <c r="K61" s="520"/>
      <c r="L61" s="518"/>
      <c r="M61" s="514"/>
      <c r="N61" s="520"/>
      <c r="O61" s="518"/>
      <c r="P61" s="514"/>
      <c r="Q61" s="520"/>
      <c r="R61" s="518"/>
      <c r="S61" s="514"/>
      <c r="T61" s="520"/>
      <c r="U61" s="518"/>
      <c r="V61" s="514"/>
      <c r="W61" s="520"/>
      <c r="X61" s="518"/>
      <c r="Y61" s="346"/>
      <c r="Z61" s="38"/>
      <c r="AA61" s="231">
        <f t="shared" si="4"/>
        <v>0</v>
      </c>
      <c r="AB61" s="229">
        <f t="shared" si="5"/>
        <v>0</v>
      </c>
      <c r="AC61" s="229">
        <f t="shared" si="6"/>
        <v>0</v>
      </c>
      <c r="AD61" s="215">
        <f t="shared" si="7"/>
        <v>0</v>
      </c>
    </row>
    <row r="62" spans="1:30" ht="13" thickBot="1">
      <c r="A62" s="57"/>
      <c r="B62" s="509"/>
      <c r="C62" s="509"/>
      <c r="D62" s="19"/>
      <c r="E62" s="520"/>
      <c r="F62" s="518"/>
      <c r="G62" s="514"/>
      <c r="H62" s="520"/>
      <c r="I62" s="518"/>
      <c r="J62" s="514"/>
      <c r="K62" s="520"/>
      <c r="L62" s="518"/>
      <c r="M62" s="514"/>
      <c r="N62" s="520"/>
      <c r="O62" s="518"/>
      <c r="P62" s="514"/>
      <c r="Q62" s="520"/>
      <c r="R62" s="518"/>
      <c r="S62" s="514"/>
      <c r="T62" s="520"/>
      <c r="U62" s="433"/>
      <c r="V62" s="429"/>
      <c r="W62" s="520"/>
      <c r="X62" s="518"/>
      <c r="Y62" s="514"/>
      <c r="Z62" s="38"/>
      <c r="AA62" s="231">
        <f t="shared" si="4"/>
        <v>0</v>
      </c>
      <c r="AB62" s="229">
        <f t="shared" si="5"/>
        <v>0</v>
      </c>
      <c r="AC62" s="229">
        <f t="shared" si="6"/>
        <v>0</v>
      </c>
      <c r="AD62" s="215">
        <f t="shared" si="7"/>
        <v>0</v>
      </c>
    </row>
    <row r="63" spans="1:30" ht="13" thickBot="1">
      <c r="A63" s="57"/>
      <c r="B63" s="509"/>
      <c r="C63" s="509"/>
      <c r="D63" s="19" t="s">
        <v>114</v>
      </c>
      <c r="E63" s="520"/>
      <c r="F63" s="518"/>
      <c r="G63" s="514"/>
      <c r="H63" s="520"/>
      <c r="I63" s="518"/>
      <c r="J63" s="514"/>
      <c r="K63" s="520"/>
      <c r="L63" s="518"/>
      <c r="M63" s="514"/>
      <c r="N63" s="520"/>
      <c r="O63" s="518"/>
      <c r="P63" s="514"/>
      <c r="Q63" s="520"/>
      <c r="R63" s="518"/>
      <c r="S63" s="514"/>
      <c r="T63" s="520"/>
      <c r="U63" s="518"/>
      <c r="V63" s="514"/>
      <c r="W63" s="38"/>
      <c r="X63" s="350"/>
      <c r="Y63" s="346"/>
      <c r="Z63" s="38"/>
      <c r="AA63" s="231">
        <f t="shared" si="4"/>
        <v>0</v>
      </c>
      <c r="AB63" s="229">
        <f t="shared" si="5"/>
        <v>0</v>
      </c>
      <c r="AC63" s="229">
        <f t="shared" si="6"/>
        <v>0</v>
      </c>
      <c r="AD63" s="215">
        <f t="shared" si="7"/>
        <v>0</v>
      </c>
    </row>
    <row r="64" spans="1:30" ht="13" thickBot="1">
      <c r="A64" s="57"/>
      <c r="B64" s="509"/>
      <c r="C64" s="509"/>
      <c r="D64" s="19" t="s">
        <v>114</v>
      </c>
      <c r="E64" s="520"/>
      <c r="F64" s="518"/>
      <c r="G64" s="514"/>
      <c r="H64" s="520"/>
      <c r="I64" s="518"/>
      <c r="J64" s="514"/>
      <c r="K64" s="520"/>
      <c r="L64" s="518"/>
      <c r="M64" s="514"/>
      <c r="N64" s="520"/>
      <c r="O64" s="518"/>
      <c r="P64" s="514"/>
      <c r="Q64" s="520"/>
      <c r="R64" s="518"/>
      <c r="S64" s="514"/>
      <c r="T64" s="520"/>
      <c r="U64" s="302"/>
      <c r="V64" s="306"/>
      <c r="W64" s="310"/>
      <c r="X64" s="518"/>
      <c r="Y64" s="514"/>
      <c r="Z64" s="38"/>
      <c r="AA64" s="231">
        <f t="shared" si="4"/>
        <v>0</v>
      </c>
      <c r="AB64" s="229">
        <f t="shared" si="5"/>
        <v>0</v>
      </c>
      <c r="AC64" s="229">
        <f t="shared" si="6"/>
        <v>0</v>
      </c>
      <c r="AD64" s="215">
        <f t="shared" si="7"/>
        <v>0</v>
      </c>
    </row>
    <row r="65" spans="1:30" ht="13" thickBot="1">
      <c r="A65" s="57"/>
      <c r="B65" s="509"/>
      <c r="C65" s="509"/>
      <c r="D65" s="509"/>
      <c r="E65" s="520"/>
      <c r="F65" s="518"/>
      <c r="G65" s="514"/>
      <c r="H65" s="520"/>
      <c r="I65" s="518"/>
      <c r="J65" s="514"/>
      <c r="K65" s="520"/>
      <c r="L65" s="518"/>
      <c r="M65" s="514"/>
      <c r="N65" s="520"/>
      <c r="O65" s="518"/>
      <c r="P65" s="514"/>
      <c r="Q65" s="520"/>
      <c r="R65" s="518"/>
      <c r="S65" s="514"/>
      <c r="T65" s="520"/>
      <c r="U65" s="518"/>
      <c r="V65" s="514"/>
      <c r="W65" s="38"/>
      <c r="X65" s="518"/>
      <c r="Y65" s="346"/>
      <c r="Z65" s="38"/>
      <c r="AA65" s="517">
        <f t="shared" si="4"/>
        <v>0</v>
      </c>
      <c r="AB65" s="513">
        <f t="shared" si="5"/>
        <v>0</v>
      </c>
      <c r="AC65" s="513">
        <f t="shared" si="6"/>
        <v>0</v>
      </c>
      <c r="AD65" s="215">
        <f t="shared" si="7"/>
        <v>0</v>
      </c>
    </row>
    <row r="66" spans="1:30" ht="13" thickBot="1">
      <c r="A66" s="57"/>
      <c r="B66" s="509"/>
      <c r="C66" s="509"/>
      <c r="D66" s="508"/>
      <c r="E66" s="520"/>
      <c r="F66" s="518"/>
      <c r="G66" s="514"/>
      <c r="H66" s="520"/>
      <c r="I66" s="518"/>
      <c r="J66" s="514"/>
      <c r="K66" s="520"/>
      <c r="L66" s="518"/>
      <c r="M66" s="514"/>
      <c r="N66" s="520"/>
      <c r="O66" s="518"/>
      <c r="P66" s="514"/>
      <c r="Q66" s="520"/>
      <c r="R66" s="518"/>
      <c r="S66" s="514"/>
      <c r="T66" s="520"/>
      <c r="U66" s="518"/>
      <c r="V66" s="514"/>
      <c r="W66" s="38"/>
      <c r="X66" s="518"/>
      <c r="Y66" s="514"/>
      <c r="Z66" s="38"/>
      <c r="AA66" s="231">
        <f t="shared" si="4"/>
        <v>0</v>
      </c>
      <c r="AB66" s="229">
        <f t="shared" si="5"/>
        <v>0</v>
      </c>
      <c r="AC66" s="229">
        <f t="shared" si="6"/>
        <v>0</v>
      </c>
      <c r="AD66" s="215">
        <f t="shared" si="7"/>
        <v>0</v>
      </c>
    </row>
    <row r="67" spans="1:30" ht="13" thickBot="1">
      <c r="A67" s="57"/>
      <c r="B67" s="128"/>
      <c r="C67" s="128"/>
      <c r="D67" s="399" t="s">
        <v>153</v>
      </c>
      <c r="E67" s="519"/>
      <c r="F67" s="517"/>
      <c r="G67" s="513"/>
      <c r="H67" s="519"/>
      <c r="I67" s="517"/>
      <c r="J67" s="513"/>
      <c r="K67" s="519"/>
      <c r="L67" s="517"/>
      <c r="M67" s="513"/>
      <c r="N67" s="519"/>
      <c r="O67" s="517"/>
      <c r="P67" s="513"/>
      <c r="Q67" s="519"/>
      <c r="R67" s="517"/>
      <c r="S67" s="513"/>
      <c r="T67" s="519"/>
      <c r="U67" s="518"/>
      <c r="V67" s="514"/>
      <c r="W67" s="38"/>
      <c r="X67" s="518"/>
      <c r="Y67" s="514"/>
      <c r="Z67" s="38"/>
      <c r="AA67" s="517">
        <f t="shared" si="4"/>
        <v>0</v>
      </c>
      <c r="AB67" s="513">
        <f t="shared" si="5"/>
        <v>0</v>
      </c>
      <c r="AC67" s="513">
        <f t="shared" si="6"/>
        <v>0</v>
      </c>
      <c r="AD67" s="215">
        <f t="shared" si="7"/>
        <v>0</v>
      </c>
    </row>
    <row r="68" spans="1:30" ht="13" thickBot="1">
      <c r="A68" s="57"/>
      <c r="B68" s="510"/>
      <c r="C68" s="510"/>
      <c r="D68" s="399" t="s">
        <v>153</v>
      </c>
      <c r="E68" s="520"/>
      <c r="F68" s="518"/>
      <c r="G68" s="514"/>
      <c r="H68" s="520"/>
      <c r="I68" s="518"/>
      <c r="J68" s="514"/>
      <c r="K68" s="520"/>
      <c r="L68" s="518"/>
      <c r="M68" s="514"/>
      <c r="N68" s="520"/>
      <c r="O68" s="518"/>
      <c r="P68" s="514"/>
      <c r="Q68" s="520"/>
      <c r="R68" s="518"/>
      <c r="S68" s="514"/>
      <c r="T68" s="520"/>
      <c r="U68" s="518"/>
      <c r="V68" s="514"/>
      <c r="W68" s="38"/>
      <c r="X68" s="344"/>
      <c r="Y68" s="510"/>
      <c r="Z68" s="131"/>
      <c r="AA68" s="231">
        <f t="shared" si="4"/>
        <v>0</v>
      </c>
      <c r="AB68" s="229">
        <f t="shared" si="5"/>
        <v>0</v>
      </c>
      <c r="AC68" s="229">
        <f t="shared" si="6"/>
        <v>0</v>
      </c>
      <c r="AD68" s="215">
        <f t="shared" si="7"/>
        <v>0</v>
      </c>
    </row>
    <row r="69" spans="1:30" ht="13" thickBot="1">
      <c r="A69" s="57"/>
      <c r="B69" s="509"/>
      <c r="C69" s="509"/>
      <c r="D69" s="413" t="s">
        <v>153</v>
      </c>
      <c r="E69" s="520"/>
      <c r="F69" s="518"/>
      <c r="G69" s="514"/>
      <c r="H69" s="520"/>
      <c r="I69" s="518"/>
      <c r="J69" s="514"/>
      <c r="K69" s="520"/>
      <c r="L69" s="518"/>
      <c r="M69" s="514"/>
      <c r="N69" s="520"/>
      <c r="O69" s="518"/>
      <c r="P69" s="514"/>
      <c r="Q69" s="520"/>
      <c r="R69" s="518"/>
      <c r="S69" s="514"/>
      <c r="T69" s="520"/>
      <c r="U69" s="350"/>
      <c r="V69" s="346"/>
      <c r="W69" s="38"/>
      <c r="X69" s="350"/>
      <c r="Y69" s="346"/>
      <c r="Z69" s="38"/>
      <c r="AA69" s="231">
        <f t="shared" si="4"/>
        <v>0</v>
      </c>
      <c r="AB69" s="229">
        <f t="shared" si="5"/>
        <v>0</v>
      </c>
      <c r="AC69" s="229">
        <f t="shared" si="6"/>
        <v>0</v>
      </c>
      <c r="AD69" s="215">
        <f t="shared" si="7"/>
        <v>0</v>
      </c>
    </row>
    <row r="70" spans="1:30" ht="13" thickBot="1">
      <c r="A70" s="57"/>
      <c r="B70" s="509"/>
      <c r="C70" s="509"/>
      <c r="D70" s="413" t="s">
        <v>153</v>
      </c>
      <c r="E70" s="520"/>
      <c r="F70" s="518"/>
      <c r="G70" s="514"/>
      <c r="H70" s="520"/>
      <c r="I70" s="518"/>
      <c r="J70" s="514"/>
      <c r="K70" s="520"/>
      <c r="L70" s="518"/>
      <c r="M70" s="514"/>
      <c r="N70" s="520"/>
      <c r="O70" s="518"/>
      <c r="P70" s="514"/>
      <c r="Q70" s="520"/>
      <c r="R70" s="518"/>
      <c r="S70" s="514"/>
      <c r="T70" s="520"/>
      <c r="U70" s="433"/>
      <c r="V70" s="429"/>
      <c r="W70" s="38"/>
      <c r="X70" s="170"/>
      <c r="Y70" s="168"/>
      <c r="Z70" s="172"/>
      <c r="AA70" s="231">
        <f t="shared" si="4"/>
        <v>0</v>
      </c>
      <c r="AB70" s="229">
        <f t="shared" si="5"/>
        <v>0</v>
      </c>
      <c r="AC70" s="229">
        <f t="shared" si="6"/>
        <v>0</v>
      </c>
      <c r="AD70" s="215">
        <f t="shared" si="7"/>
        <v>0</v>
      </c>
    </row>
    <row r="71" spans="1:30" ht="13" thickBot="1">
      <c r="A71" s="57"/>
      <c r="B71" s="509"/>
      <c r="C71" s="509"/>
      <c r="D71" s="413" t="s">
        <v>153</v>
      </c>
      <c r="E71" s="520"/>
      <c r="F71" s="518"/>
      <c r="G71" s="514"/>
      <c r="H71" s="520"/>
      <c r="I71" s="518"/>
      <c r="J71" s="514"/>
      <c r="K71" s="520"/>
      <c r="L71" s="518"/>
      <c r="M71" s="514"/>
      <c r="N71" s="520"/>
      <c r="O71" s="518"/>
      <c r="P71" s="514"/>
      <c r="Q71" s="520"/>
      <c r="R71" s="518"/>
      <c r="S71" s="514"/>
      <c r="T71" s="520"/>
      <c r="U71" s="302"/>
      <c r="V71" s="306"/>
      <c r="W71" s="310"/>
      <c r="X71" s="518"/>
      <c r="Y71" s="514"/>
      <c r="Z71" s="38"/>
      <c r="AA71" s="231">
        <f t="shared" si="4"/>
        <v>0</v>
      </c>
      <c r="AB71" s="229">
        <f t="shared" si="5"/>
        <v>0</v>
      </c>
      <c r="AC71" s="229">
        <f t="shared" si="6"/>
        <v>0</v>
      </c>
      <c r="AD71" s="215">
        <f t="shared" si="7"/>
        <v>0</v>
      </c>
    </row>
    <row r="72" spans="1:30" ht="13" thickBot="1">
      <c r="A72" s="57"/>
      <c r="B72" s="509"/>
      <c r="C72" s="509"/>
      <c r="D72" s="508"/>
      <c r="E72" s="520"/>
      <c r="F72" s="518"/>
      <c r="G72" s="514"/>
      <c r="H72" s="520"/>
      <c r="I72" s="518"/>
      <c r="J72" s="514"/>
      <c r="K72" s="520"/>
      <c r="L72" s="518"/>
      <c r="M72" s="514"/>
      <c r="N72" s="520"/>
      <c r="O72" s="518"/>
      <c r="P72" s="514"/>
      <c r="Q72" s="520"/>
      <c r="R72" s="518"/>
      <c r="S72" s="514"/>
      <c r="T72" s="520"/>
      <c r="U72" s="518"/>
      <c r="V72" s="514"/>
      <c r="W72" s="38"/>
      <c r="X72" s="518"/>
      <c r="Y72" s="514"/>
      <c r="Z72" s="38"/>
      <c r="AA72" s="231">
        <f t="shared" ref="AA72:AA78" si="8">SUM(F72+I72+L72+O72+R72+U72+X72)</f>
        <v>0</v>
      </c>
      <c r="AB72" s="229">
        <f t="shared" ref="AB72:AB78" si="9">SUM(G72+J72+M72+P72+S72+V72+Y72)</f>
        <v>0</v>
      </c>
      <c r="AC72" s="229">
        <f t="shared" ref="AC72:AC78" si="10">SUM(H72+K72+N72+Q72+T72+W72+Z72)</f>
        <v>0</v>
      </c>
      <c r="AD72" s="215">
        <f t="shared" ref="AD72:AD78" si="11">IFERROR(AB72/AA72,0)</f>
        <v>0</v>
      </c>
    </row>
    <row r="73" spans="1:30" ht="13" thickBot="1">
      <c r="A73" s="57"/>
      <c r="B73" s="509"/>
      <c r="C73" s="509"/>
      <c r="D73" s="15" t="s">
        <v>122</v>
      </c>
      <c r="E73" s="520"/>
      <c r="F73" s="518"/>
      <c r="G73" s="514"/>
      <c r="H73" s="520"/>
      <c r="I73" s="518"/>
      <c r="J73" s="514"/>
      <c r="K73" s="520"/>
      <c r="L73" s="518"/>
      <c r="M73" s="514"/>
      <c r="N73" s="520"/>
      <c r="O73" s="518"/>
      <c r="P73" s="514"/>
      <c r="Q73" s="520"/>
      <c r="R73" s="514"/>
      <c r="S73" s="514"/>
      <c r="T73" s="514"/>
      <c r="U73" s="24"/>
      <c r="V73" s="20"/>
      <c r="W73" s="59"/>
      <c r="X73" s="24"/>
      <c r="Y73" s="20"/>
      <c r="Z73" s="59"/>
      <c r="AA73" s="34">
        <f t="shared" si="8"/>
        <v>0</v>
      </c>
      <c r="AB73" s="35">
        <f t="shared" si="9"/>
        <v>0</v>
      </c>
      <c r="AC73" s="35">
        <f t="shared" si="10"/>
        <v>0</v>
      </c>
      <c r="AD73" s="215">
        <f t="shared" si="11"/>
        <v>0</v>
      </c>
    </row>
    <row r="74" spans="1:30" ht="13" thickBot="1">
      <c r="A74" s="57"/>
      <c r="B74" s="510"/>
      <c r="C74" s="510"/>
      <c r="D74" s="15" t="s">
        <v>122</v>
      </c>
      <c r="E74" s="514"/>
      <c r="F74" s="514"/>
      <c r="G74" s="514"/>
      <c r="H74" s="38"/>
      <c r="I74" s="518"/>
      <c r="J74" s="514"/>
      <c r="K74" s="38"/>
      <c r="L74" s="518"/>
      <c r="M74" s="514"/>
      <c r="N74" s="38"/>
      <c r="O74" s="518"/>
      <c r="P74" s="514"/>
      <c r="Q74" s="38"/>
      <c r="R74" s="514"/>
      <c r="S74" s="514"/>
      <c r="T74" s="514"/>
      <c r="U74" s="24"/>
      <c r="V74" s="20"/>
      <c r="W74" s="59"/>
      <c r="X74" s="24"/>
      <c r="Y74" s="20"/>
      <c r="Z74" s="59"/>
      <c r="AA74" s="34">
        <f t="shared" si="8"/>
        <v>0</v>
      </c>
      <c r="AB74" s="35">
        <f t="shared" si="9"/>
        <v>0</v>
      </c>
      <c r="AC74" s="35">
        <f t="shared" si="10"/>
        <v>0</v>
      </c>
      <c r="AD74" s="215">
        <f t="shared" si="11"/>
        <v>0</v>
      </c>
    </row>
    <row r="75" spans="1:30" ht="13" thickBot="1">
      <c r="A75" s="57"/>
      <c r="B75" s="510"/>
      <c r="C75" s="510"/>
      <c r="D75" s="15" t="s">
        <v>122</v>
      </c>
      <c r="E75" s="514"/>
      <c r="F75" s="514"/>
      <c r="G75" s="514"/>
      <c r="H75" s="38"/>
      <c r="I75" s="518"/>
      <c r="J75" s="514"/>
      <c r="K75" s="38"/>
      <c r="L75" s="518"/>
      <c r="M75" s="514"/>
      <c r="N75" s="38"/>
      <c r="O75" s="518"/>
      <c r="P75" s="514"/>
      <c r="Q75" s="38"/>
      <c r="R75" s="518"/>
      <c r="S75" s="514"/>
      <c r="T75" s="38"/>
      <c r="U75" s="433"/>
      <c r="V75" s="429"/>
      <c r="W75" s="38"/>
      <c r="X75" s="433"/>
      <c r="Y75" s="429"/>
      <c r="Z75" s="38"/>
      <c r="AA75" s="34">
        <f t="shared" si="8"/>
        <v>0</v>
      </c>
      <c r="AB75" s="35">
        <f t="shared" si="9"/>
        <v>0</v>
      </c>
      <c r="AC75" s="35">
        <f t="shared" si="10"/>
        <v>0</v>
      </c>
      <c r="AD75" s="215">
        <f t="shared" si="11"/>
        <v>0</v>
      </c>
    </row>
    <row r="76" spans="1:30" ht="13" thickBot="1">
      <c r="A76" s="57"/>
      <c r="B76" s="510"/>
      <c r="C76" s="510"/>
      <c r="D76" s="15" t="s">
        <v>122</v>
      </c>
      <c r="E76" s="514"/>
      <c r="F76" s="514"/>
      <c r="G76" s="514"/>
      <c r="H76" s="38"/>
      <c r="I76" s="518"/>
      <c r="J76" s="514"/>
      <c r="K76" s="38"/>
      <c r="L76" s="518"/>
      <c r="M76" s="514"/>
      <c r="N76" s="38"/>
      <c r="O76" s="518"/>
      <c r="P76" s="514"/>
      <c r="Q76" s="38"/>
      <c r="R76" s="518"/>
      <c r="S76" s="514"/>
      <c r="T76" s="38"/>
      <c r="U76" s="24"/>
      <c r="V76" s="20"/>
      <c r="W76" s="59"/>
      <c r="X76" s="24"/>
      <c r="Y76" s="20"/>
      <c r="Z76" s="59"/>
      <c r="AA76" s="432">
        <f t="shared" si="8"/>
        <v>0</v>
      </c>
      <c r="AB76" s="428">
        <f t="shared" si="9"/>
        <v>0</v>
      </c>
      <c r="AC76" s="428">
        <f t="shared" si="10"/>
        <v>0</v>
      </c>
      <c r="AD76" s="215">
        <f t="shared" si="11"/>
        <v>0</v>
      </c>
    </row>
    <row r="77" spans="1:30" ht="13" thickBot="1">
      <c r="A77" s="57"/>
      <c r="B77" s="508"/>
      <c r="C77" s="508"/>
      <c r="D77" s="508"/>
      <c r="E77" s="519"/>
      <c r="F77" s="517"/>
      <c r="G77" s="513"/>
      <c r="H77" s="519"/>
      <c r="I77" s="517"/>
      <c r="J77" s="513"/>
      <c r="K77" s="519"/>
      <c r="L77" s="517"/>
      <c r="M77" s="513"/>
      <c r="N77" s="519"/>
      <c r="O77" s="517"/>
      <c r="P77" s="513"/>
      <c r="Q77" s="519"/>
      <c r="R77" s="24"/>
      <c r="S77" s="20"/>
      <c r="T77" s="59"/>
      <c r="U77" s="518"/>
      <c r="V77" s="514"/>
      <c r="W77" s="38"/>
      <c r="X77" s="518"/>
      <c r="Y77" s="514"/>
      <c r="Z77" s="38"/>
      <c r="AA77" s="517">
        <f t="shared" si="8"/>
        <v>0</v>
      </c>
      <c r="AB77" s="513">
        <f t="shared" si="9"/>
        <v>0</v>
      </c>
      <c r="AC77" s="513">
        <f t="shared" si="10"/>
        <v>0</v>
      </c>
      <c r="AD77" s="215">
        <f t="shared" si="11"/>
        <v>0</v>
      </c>
    </row>
    <row r="78" spans="1:30">
      <c r="A78" s="57"/>
      <c r="B78" s="259"/>
      <c r="C78" s="2"/>
      <c r="D78" s="2"/>
      <c r="E78" s="400"/>
      <c r="F78" s="122"/>
      <c r="G78" s="2"/>
      <c r="H78" s="400"/>
      <c r="I78" s="122"/>
      <c r="J78" s="2"/>
      <c r="K78" s="400"/>
      <c r="L78" s="122"/>
      <c r="M78" s="2"/>
      <c r="N78" s="400"/>
      <c r="O78" s="122"/>
      <c r="P78" s="2"/>
      <c r="Q78" s="400"/>
      <c r="R78" s="517"/>
      <c r="S78" s="513"/>
      <c r="T78" s="519"/>
      <c r="U78" s="518"/>
      <c r="V78" s="514"/>
      <c r="W78" s="38"/>
      <c r="X78" s="518"/>
      <c r="Y78" s="514"/>
      <c r="Z78" s="38"/>
      <c r="AA78" s="517">
        <f t="shared" si="8"/>
        <v>0</v>
      </c>
      <c r="AB78" s="513">
        <f t="shared" si="9"/>
        <v>0</v>
      </c>
      <c r="AC78" s="513">
        <f t="shared" si="10"/>
        <v>0</v>
      </c>
      <c r="AD78" s="215">
        <f t="shared" si="11"/>
        <v>0</v>
      </c>
    </row>
    <row r="84" spans="1:30" ht="13" thickBot="1"/>
    <row r="85" spans="1:30" ht="13" thickBot="1">
      <c r="A85" s="57"/>
      <c r="B85" s="343"/>
      <c r="C85" s="343"/>
      <c r="D85" s="346"/>
      <c r="E85" s="346"/>
      <c r="F85" s="346"/>
      <c r="G85" s="346"/>
      <c r="H85" s="38"/>
      <c r="I85" s="36"/>
      <c r="J85" s="37"/>
      <c r="K85" s="38"/>
      <c r="L85" s="36"/>
      <c r="M85" s="37"/>
      <c r="N85" s="38"/>
      <c r="O85" s="36"/>
      <c r="P85" s="37"/>
      <c r="Q85" s="38"/>
      <c r="R85" s="518"/>
      <c r="S85" s="514"/>
      <c r="T85" s="38"/>
      <c r="U85" s="518"/>
      <c r="V85" s="514"/>
      <c r="W85" s="38"/>
      <c r="X85" s="518"/>
      <c r="Y85" s="514"/>
      <c r="Z85" s="38"/>
      <c r="AA85" s="517">
        <f t="shared" ref="AA85" si="12">SUM(F85+I85+L85+O85+R85+U85+X85)</f>
        <v>0</v>
      </c>
      <c r="AB85" s="513">
        <f t="shared" ref="AB85" si="13">SUM(G85+J85+M85+P85+S85+V85+Y85)</f>
        <v>0</v>
      </c>
      <c r="AC85" s="513">
        <f t="shared" ref="AC85" si="14">SUM(H85+K85+N85+Q85+T85+W85+Z85)</f>
        <v>0</v>
      </c>
      <c r="AD85" s="215">
        <f t="shared" ref="AD85" si="15">IFERROR(AB85/AA85,0)</f>
        <v>0</v>
      </c>
    </row>
    <row r="86" spans="1:30" ht="13" thickBot="1">
      <c r="A86" s="57"/>
      <c r="B86" s="4"/>
      <c r="C86" s="4"/>
      <c r="D86" s="37"/>
      <c r="E86" s="37"/>
      <c r="F86" s="37"/>
      <c r="G86" s="37"/>
      <c r="H86" s="38"/>
      <c r="I86" s="36"/>
      <c r="J86" s="37"/>
      <c r="K86" s="38"/>
      <c r="L86" s="36"/>
      <c r="M86" s="37"/>
      <c r="N86" s="38"/>
      <c r="O86" s="36"/>
      <c r="P86" s="37"/>
      <c r="Q86" s="38"/>
      <c r="R86" s="36"/>
      <c r="S86" s="37"/>
      <c r="T86" s="38"/>
      <c r="U86" s="36"/>
      <c r="V86" s="37"/>
      <c r="W86" s="38"/>
      <c r="X86" s="36"/>
      <c r="Y86" s="37"/>
      <c r="Z86" s="38"/>
      <c r="AA86" s="34">
        <f t="shared" ref="AA86:AA91" si="16">SUM(F86+I86+L86+O86+R86+U86+X86)</f>
        <v>0</v>
      </c>
      <c r="AB86" s="35">
        <f t="shared" ref="AB86:AB91" si="17">SUM(G86+J86+M86+P86+S86+V86+Y86)</f>
        <v>0</v>
      </c>
      <c r="AC86" s="35">
        <f t="shared" ref="AC86:AC91" si="18">SUM(H86+K86+N86+Q86+T86+W86+Z86)</f>
        <v>0</v>
      </c>
      <c r="AD86" s="215">
        <f t="shared" ref="AD86:AD91" si="19">IFERROR(AB86/AA86,0)</f>
        <v>0</v>
      </c>
    </row>
    <row r="87" spans="1:30" ht="13" thickBot="1">
      <c r="A87" s="57"/>
      <c r="B87" s="4"/>
      <c r="C87" s="4"/>
      <c r="D87" s="37"/>
      <c r="E87" s="37"/>
      <c r="F87" s="37"/>
      <c r="G87" s="37"/>
      <c r="H87" s="38"/>
      <c r="I87" s="36"/>
      <c r="J87" s="37"/>
      <c r="K87" s="38"/>
      <c r="L87" s="36"/>
      <c r="M87" s="37"/>
      <c r="N87" s="38"/>
      <c r="O87" s="36"/>
      <c r="P87" s="37"/>
      <c r="Q87" s="38"/>
      <c r="R87" s="36"/>
      <c r="S87" s="37"/>
      <c r="T87" s="38"/>
      <c r="U87" s="36"/>
      <c r="V87" s="37"/>
      <c r="W87" s="38"/>
      <c r="X87" s="36"/>
      <c r="Y87" s="37"/>
      <c r="Z87" s="38"/>
      <c r="AA87" s="34">
        <f t="shared" si="16"/>
        <v>0</v>
      </c>
      <c r="AB87" s="35">
        <f t="shared" si="17"/>
        <v>0</v>
      </c>
      <c r="AC87" s="35">
        <f t="shared" si="18"/>
        <v>0</v>
      </c>
      <c r="AD87" s="215">
        <f t="shared" si="19"/>
        <v>0</v>
      </c>
    </row>
    <row r="88" spans="1:30" ht="13" thickBot="1">
      <c r="A88" s="57"/>
      <c r="B88" s="4"/>
      <c r="C88" s="4"/>
      <c r="D88" s="37"/>
      <c r="E88" s="37"/>
      <c r="F88" s="37"/>
      <c r="G88" s="37"/>
      <c r="H88" s="38"/>
      <c r="I88" s="36"/>
      <c r="J88" s="37"/>
      <c r="K88" s="38"/>
      <c r="L88" s="36"/>
      <c r="M88" s="37"/>
      <c r="N88" s="38"/>
      <c r="O88" s="36"/>
      <c r="P88" s="37"/>
      <c r="Q88" s="38"/>
      <c r="R88" s="36"/>
      <c r="S88" s="37"/>
      <c r="T88" s="38"/>
      <c r="U88" s="36"/>
      <c r="V88" s="37"/>
      <c r="W88" s="38"/>
      <c r="X88" s="36"/>
      <c r="Y88" s="37"/>
      <c r="Z88" s="38"/>
      <c r="AA88" s="34">
        <f t="shared" si="16"/>
        <v>0</v>
      </c>
      <c r="AB88" s="35">
        <f t="shared" si="17"/>
        <v>0</v>
      </c>
      <c r="AC88" s="35">
        <f t="shared" si="18"/>
        <v>0</v>
      </c>
      <c r="AD88" s="215">
        <f t="shared" si="19"/>
        <v>0</v>
      </c>
    </row>
    <row r="89" spans="1:30" ht="13" thickBot="1">
      <c r="A89" s="57"/>
      <c r="B89" s="4"/>
      <c r="C89" s="4"/>
      <c r="D89" s="37"/>
      <c r="E89" s="37"/>
      <c r="F89" s="37"/>
      <c r="G89" s="37"/>
      <c r="H89" s="38"/>
      <c r="I89" s="36"/>
      <c r="J89" s="37"/>
      <c r="K89" s="38"/>
      <c r="L89" s="36"/>
      <c r="M89" s="37"/>
      <c r="N89" s="38"/>
      <c r="O89" s="36"/>
      <c r="P89" s="37"/>
      <c r="Q89" s="38"/>
      <c r="R89" s="36"/>
      <c r="S89" s="37"/>
      <c r="T89" s="38"/>
      <c r="U89" s="36"/>
      <c r="V89" s="37"/>
      <c r="W89" s="38"/>
      <c r="X89" s="36"/>
      <c r="Y89" s="37"/>
      <c r="Z89" s="38"/>
      <c r="AA89" s="34">
        <f t="shared" si="16"/>
        <v>0</v>
      </c>
      <c r="AB89" s="35">
        <f t="shared" si="17"/>
        <v>0</v>
      </c>
      <c r="AC89" s="35">
        <f t="shared" si="18"/>
        <v>0</v>
      </c>
      <c r="AD89" s="215">
        <f t="shared" si="19"/>
        <v>0</v>
      </c>
    </row>
    <row r="90" spans="1:30" ht="13" thickBot="1">
      <c r="A90" s="57"/>
      <c r="B90" s="4"/>
      <c r="C90" s="4"/>
      <c r="D90" s="37"/>
      <c r="E90" s="37"/>
      <c r="F90" s="37"/>
      <c r="G90" s="37"/>
      <c r="H90" s="38"/>
      <c r="I90" s="36"/>
      <c r="J90" s="37"/>
      <c r="K90" s="38"/>
      <c r="L90" s="36"/>
      <c r="M90" s="37"/>
      <c r="N90" s="38"/>
      <c r="O90" s="36"/>
      <c r="P90" s="37"/>
      <c r="Q90" s="38"/>
      <c r="R90" s="36"/>
      <c r="S90" s="37"/>
      <c r="T90" s="38"/>
      <c r="U90" s="36"/>
      <c r="V90" s="37"/>
      <c r="W90" s="38"/>
      <c r="X90" s="36"/>
      <c r="Y90" s="37"/>
      <c r="Z90" s="38"/>
      <c r="AA90" s="34">
        <f t="shared" si="16"/>
        <v>0</v>
      </c>
      <c r="AB90" s="35">
        <f t="shared" si="17"/>
        <v>0</v>
      </c>
      <c r="AC90" s="35">
        <f t="shared" si="18"/>
        <v>0</v>
      </c>
      <c r="AD90" s="215">
        <f t="shared" si="19"/>
        <v>0</v>
      </c>
    </row>
    <row r="91" spans="1:30" ht="13" thickBot="1">
      <c r="A91" s="57"/>
      <c r="B91" s="4"/>
      <c r="C91" s="4"/>
      <c r="D91" s="37"/>
      <c r="E91" s="37"/>
      <c r="F91" s="37"/>
      <c r="G91" s="37"/>
      <c r="H91" s="38"/>
      <c r="I91" s="36"/>
      <c r="J91" s="37"/>
      <c r="K91" s="38"/>
      <c r="L91" s="36"/>
      <c r="M91" s="37"/>
      <c r="N91" s="38"/>
      <c r="O91" s="36"/>
      <c r="P91" s="37"/>
      <c r="Q91" s="38"/>
      <c r="R91" s="36"/>
      <c r="S91" s="37"/>
      <c r="T91" s="38"/>
      <c r="U91" s="36"/>
      <c r="V91" s="37"/>
      <c r="W91" s="38"/>
      <c r="X91" s="36"/>
      <c r="Y91" s="37"/>
      <c r="Z91" s="38"/>
      <c r="AA91" s="34">
        <f t="shared" si="16"/>
        <v>0</v>
      </c>
      <c r="AB91" s="35">
        <f t="shared" si="17"/>
        <v>0</v>
      </c>
      <c r="AC91" s="35">
        <f t="shared" si="18"/>
        <v>0</v>
      </c>
      <c r="AD91" s="215">
        <f t="shared" si="19"/>
        <v>0</v>
      </c>
    </row>
    <row r="92" spans="1:30" ht="13" thickBot="1">
      <c r="A92" s="57"/>
      <c r="B92" s="4"/>
      <c r="C92" s="4"/>
      <c r="D92" s="37"/>
      <c r="E92" s="37"/>
      <c r="F92" s="37"/>
      <c r="G92" s="37"/>
      <c r="H92" s="38"/>
      <c r="I92" s="36"/>
      <c r="J92" s="37"/>
      <c r="K92" s="38"/>
      <c r="L92" s="36"/>
      <c r="M92" s="37"/>
      <c r="N92" s="38"/>
      <c r="O92" s="36"/>
      <c r="P92" s="37"/>
      <c r="Q92" s="38"/>
      <c r="R92" s="36"/>
      <c r="S92" s="37"/>
      <c r="T92" s="38"/>
      <c r="U92" s="36"/>
      <c r="V92" s="37"/>
      <c r="W92" s="38"/>
      <c r="X92" s="36"/>
      <c r="Y92" s="37"/>
      <c r="Z92" s="38"/>
      <c r="AA92" s="34">
        <f t="shared" ref="AA92:AA125" si="20">SUM(F92+I92+L92+O92+R92+U92+X92)</f>
        <v>0</v>
      </c>
      <c r="AB92" s="35">
        <f t="shared" ref="AB92:AB125" si="21">SUM(G92+J92+M92+P92+S92+V92+Y92)</f>
        <v>0</v>
      </c>
      <c r="AC92" s="35">
        <f t="shared" ref="AC92:AC125" si="22">SUM(H92+K92+N92+Q92+T92+W92+Z92)</f>
        <v>0</v>
      </c>
      <c r="AD92" s="215">
        <f t="shared" ref="AD92:AD125" si="23">IFERROR(AB92/AA92,0)</f>
        <v>0</v>
      </c>
    </row>
    <row r="93" spans="1:30" ht="13" thickBot="1">
      <c r="A93" s="57"/>
      <c r="B93" s="4"/>
      <c r="C93" s="4"/>
      <c r="D93" s="37"/>
      <c r="E93" s="37"/>
      <c r="F93" s="37"/>
      <c r="G93" s="37"/>
      <c r="H93" s="38"/>
      <c r="I93" s="36"/>
      <c r="J93" s="37"/>
      <c r="K93" s="38"/>
      <c r="L93" s="36"/>
      <c r="M93" s="37"/>
      <c r="N93" s="38"/>
      <c r="O93" s="36"/>
      <c r="P93" s="37"/>
      <c r="Q93" s="38"/>
      <c r="R93" s="36"/>
      <c r="S93" s="37"/>
      <c r="T93" s="38"/>
      <c r="U93" s="36"/>
      <c r="V93" s="37"/>
      <c r="W93" s="38"/>
      <c r="X93" s="36"/>
      <c r="Y93" s="37"/>
      <c r="Z93" s="38"/>
      <c r="AA93" s="34">
        <f t="shared" si="20"/>
        <v>0</v>
      </c>
      <c r="AB93" s="35">
        <f t="shared" si="21"/>
        <v>0</v>
      </c>
      <c r="AC93" s="35">
        <f t="shared" si="22"/>
        <v>0</v>
      </c>
      <c r="AD93" s="215">
        <f t="shared" si="23"/>
        <v>0</v>
      </c>
    </row>
    <row r="94" spans="1:30" ht="13" thickBot="1">
      <c r="A94" s="57"/>
      <c r="B94" s="4"/>
      <c r="C94" s="4"/>
      <c r="D94" s="37"/>
      <c r="E94" s="37"/>
      <c r="F94" s="37"/>
      <c r="G94" s="37"/>
      <c r="H94" s="38"/>
      <c r="I94" s="36"/>
      <c r="J94" s="37"/>
      <c r="K94" s="38"/>
      <c r="L94" s="36"/>
      <c r="M94" s="37"/>
      <c r="N94" s="38"/>
      <c r="O94" s="36"/>
      <c r="P94" s="37"/>
      <c r="Q94" s="38"/>
      <c r="R94" s="36"/>
      <c r="S94" s="37"/>
      <c r="T94" s="38"/>
      <c r="U94" s="36"/>
      <c r="V94" s="37"/>
      <c r="W94" s="38"/>
      <c r="X94" s="36"/>
      <c r="Y94" s="37"/>
      <c r="Z94" s="38"/>
      <c r="AA94" s="34">
        <f t="shared" si="20"/>
        <v>0</v>
      </c>
      <c r="AB94" s="35">
        <f t="shared" si="21"/>
        <v>0</v>
      </c>
      <c r="AC94" s="35">
        <f t="shared" si="22"/>
        <v>0</v>
      </c>
      <c r="AD94" s="215">
        <f t="shared" si="23"/>
        <v>0</v>
      </c>
    </row>
    <row r="95" spans="1:30" ht="13" thickBot="1">
      <c r="A95" s="57"/>
      <c r="B95" s="4"/>
      <c r="C95" s="4"/>
      <c r="D95" s="37"/>
      <c r="E95" s="37"/>
      <c r="F95" s="37"/>
      <c r="G95" s="37"/>
      <c r="H95" s="38"/>
      <c r="I95" s="36"/>
      <c r="J95" s="37"/>
      <c r="K95" s="38"/>
      <c r="L95" s="36"/>
      <c r="M95" s="37"/>
      <c r="N95" s="38"/>
      <c r="O95" s="36"/>
      <c r="P95" s="37"/>
      <c r="Q95" s="38"/>
      <c r="R95" s="36"/>
      <c r="S95" s="37"/>
      <c r="T95" s="38"/>
      <c r="U95" s="36"/>
      <c r="V95" s="37"/>
      <c r="W95" s="38"/>
      <c r="X95" s="36"/>
      <c r="Y95" s="37"/>
      <c r="Z95" s="38"/>
      <c r="AA95" s="34">
        <f t="shared" si="20"/>
        <v>0</v>
      </c>
      <c r="AB95" s="35">
        <f t="shared" si="21"/>
        <v>0</v>
      </c>
      <c r="AC95" s="35">
        <f t="shared" si="22"/>
        <v>0</v>
      </c>
      <c r="AD95" s="215">
        <f t="shared" si="23"/>
        <v>0</v>
      </c>
    </row>
    <row r="96" spans="1:30" ht="13" thickBot="1">
      <c r="A96" s="57"/>
      <c r="B96" s="4"/>
      <c r="C96" s="4"/>
      <c r="D96" s="37"/>
      <c r="E96" s="37"/>
      <c r="F96" s="37"/>
      <c r="G96" s="37"/>
      <c r="H96" s="38"/>
      <c r="I96" s="36"/>
      <c r="J96" s="37"/>
      <c r="K96" s="38"/>
      <c r="L96" s="36"/>
      <c r="M96" s="37"/>
      <c r="N96" s="38"/>
      <c r="O96" s="36"/>
      <c r="P96" s="37"/>
      <c r="Q96" s="38"/>
      <c r="R96" s="36"/>
      <c r="S96" s="37"/>
      <c r="T96" s="38"/>
      <c r="U96" s="36"/>
      <c r="V96" s="37"/>
      <c r="W96" s="38"/>
      <c r="X96" s="36"/>
      <c r="Y96" s="37"/>
      <c r="Z96" s="38"/>
      <c r="AA96" s="34">
        <f t="shared" si="20"/>
        <v>0</v>
      </c>
      <c r="AB96" s="35">
        <f t="shared" si="21"/>
        <v>0</v>
      </c>
      <c r="AC96" s="35">
        <f t="shared" si="22"/>
        <v>0</v>
      </c>
      <c r="AD96" s="215">
        <f t="shared" si="23"/>
        <v>0</v>
      </c>
    </row>
    <row r="97" spans="1:30" ht="13" thickBot="1">
      <c r="A97" s="57"/>
      <c r="B97" s="4"/>
      <c r="C97" s="4"/>
      <c r="D97" s="37"/>
      <c r="E97" s="37"/>
      <c r="F97" s="37"/>
      <c r="G97" s="37"/>
      <c r="H97" s="38"/>
      <c r="I97" s="36"/>
      <c r="J97" s="37"/>
      <c r="K97" s="38"/>
      <c r="L97" s="36"/>
      <c r="M97" s="37"/>
      <c r="N97" s="38"/>
      <c r="O97" s="36"/>
      <c r="P97" s="37"/>
      <c r="Q97" s="38"/>
      <c r="R97" s="36"/>
      <c r="S97" s="37"/>
      <c r="T97" s="38"/>
      <c r="U97" s="36"/>
      <c r="V97" s="37"/>
      <c r="W97" s="38"/>
      <c r="X97" s="36"/>
      <c r="Y97" s="37"/>
      <c r="Z97" s="38"/>
      <c r="AA97" s="34">
        <f t="shared" si="20"/>
        <v>0</v>
      </c>
      <c r="AB97" s="35">
        <f t="shared" si="21"/>
        <v>0</v>
      </c>
      <c r="AC97" s="35">
        <f t="shared" si="22"/>
        <v>0</v>
      </c>
      <c r="AD97" s="215">
        <f t="shared" si="23"/>
        <v>0</v>
      </c>
    </row>
    <row r="98" spans="1:30" ht="13" thickBot="1">
      <c r="A98" s="57"/>
      <c r="B98" s="4"/>
      <c r="C98" s="4"/>
      <c r="D98" s="37"/>
      <c r="E98" s="37"/>
      <c r="F98" s="37"/>
      <c r="G98" s="37"/>
      <c r="H98" s="38"/>
      <c r="I98" s="36"/>
      <c r="J98" s="37"/>
      <c r="K98" s="38"/>
      <c r="L98" s="36"/>
      <c r="M98" s="37"/>
      <c r="N98" s="38"/>
      <c r="O98" s="36"/>
      <c r="P98" s="37"/>
      <c r="Q98" s="38"/>
      <c r="R98" s="36"/>
      <c r="S98" s="37"/>
      <c r="T98" s="38"/>
      <c r="U98" s="36"/>
      <c r="V98" s="37"/>
      <c r="W98" s="38"/>
      <c r="X98" s="36"/>
      <c r="Y98" s="37"/>
      <c r="Z98" s="38"/>
      <c r="AA98" s="34">
        <f t="shared" si="20"/>
        <v>0</v>
      </c>
      <c r="AB98" s="35">
        <f t="shared" si="21"/>
        <v>0</v>
      </c>
      <c r="AC98" s="35">
        <f t="shared" si="22"/>
        <v>0</v>
      </c>
      <c r="AD98" s="215">
        <f t="shared" si="23"/>
        <v>0</v>
      </c>
    </row>
    <row r="99" spans="1:30" ht="13" thickBot="1">
      <c r="A99" s="57"/>
      <c r="B99" s="4"/>
      <c r="C99" s="4"/>
      <c r="D99" s="37"/>
      <c r="E99" s="37"/>
      <c r="F99" s="37"/>
      <c r="G99" s="37"/>
      <c r="H99" s="38"/>
      <c r="I99" s="36"/>
      <c r="J99" s="37"/>
      <c r="K99" s="38"/>
      <c r="L99" s="36"/>
      <c r="M99" s="37"/>
      <c r="N99" s="38"/>
      <c r="O99" s="36"/>
      <c r="P99" s="37"/>
      <c r="Q99" s="38"/>
      <c r="R99" s="36"/>
      <c r="S99" s="37"/>
      <c r="T99" s="38"/>
      <c r="U99" s="36"/>
      <c r="V99" s="37"/>
      <c r="W99" s="38"/>
      <c r="X99" s="36"/>
      <c r="Y99" s="37"/>
      <c r="Z99" s="38"/>
      <c r="AA99" s="34">
        <f t="shared" si="20"/>
        <v>0</v>
      </c>
      <c r="AB99" s="35">
        <f t="shared" si="21"/>
        <v>0</v>
      </c>
      <c r="AC99" s="35">
        <f t="shared" si="22"/>
        <v>0</v>
      </c>
      <c r="AD99" s="215">
        <f t="shared" si="23"/>
        <v>0</v>
      </c>
    </row>
    <row r="100" spans="1:30" ht="13" thickBot="1">
      <c r="A100" s="57"/>
      <c r="B100" s="4"/>
      <c r="C100" s="4"/>
      <c r="D100" s="37"/>
      <c r="E100" s="37"/>
      <c r="F100" s="37"/>
      <c r="G100" s="37"/>
      <c r="H100" s="38"/>
      <c r="I100" s="36"/>
      <c r="J100" s="37"/>
      <c r="K100" s="38"/>
      <c r="L100" s="36"/>
      <c r="M100" s="37"/>
      <c r="N100" s="38"/>
      <c r="O100" s="36"/>
      <c r="P100" s="37"/>
      <c r="Q100" s="38"/>
      <c r="R100" s="36"/>
      <c r="S100" s="37"/>
      <c r="T100" s="38"/>
      <c r="U100" s="36"/>
      <c r="V100" s="37"/>
      <c r="W100" s="38"/>
      <c r="X100" s="36"/>
      <c r="Y100" s="37"/>
      <c r="Z100" s="38"/>
      <c r="AA100" s="34">
        <f t="shared" si="20"/>
        <v>0</v>
      </c>
      <c r="AB100" s="35">
        <f t="shared" si="21"/>
        <v>0</v>
      </c>
      <c r="AC100" s="35">
        <f t="shared" si="22"/>
        <v>0</v>
      </c>
      <c r="AD100" s="215">
        <f t="shared" si="23"/>
        <v>0</v>
      </c>
    </row>
    <row r="101" spans="1:30" ht="13" thickBot="1">
      <c r="A101" s="57"/>
      <c r="B101" s="4"/>
      <c r="C101" s="4"/>
      <c r="D101" s="37"/>
      <c r="E101" s="37"/>
      <c r="F101" s="37"/>
      <c r="G101" s="37"/>
      <c r="H101" s="38"/>
      <c r="I101" s="36"/>
      <c r="J101" s="37"/>
      <c r="K101" s="38"/>
      <c r="L101" s="36"/>
      <c r="M101" s="37"/>
      <c r="N101" s="38"/>
      <c r="O101" s="36"/>
      <c r="P101" s="37"/>
      <c r="Q101" s="38"/>
      <c r="R101" s="36"/>
      <c r="S101" s="37"/>
      <c r="T101" s="38"/>
      <c r="U101" s="36"/>
      <c r="V101" s="37"/>
      <c r="W101" s="38"/>
      <c r="X101" s="36"/>
      <c r="Y101" s="37"/>
      <c r="Z101" s="38"/>
      <c r="AA101" s="34">
        <f t="shared" si="20"/>
        <v>0</v>
      </c>
      <c r="AB101" s="35">
        <f t="shared" si="21"/>
        <v>0</v>
      </c>
      <c r="AC101" s="35">
        <f t="shared" si="22"/>
        <v>0</v>
      </c>
      <c r="AD101" s="215">
        <f t="shared" si="23"/>
        <v>0</v>
      </c>
    </row>
    <row r="102" spans="1:30" ht="13" thickBot="1">
      <c r="A102" s="57"/>
      <c r="B102" s="4"/>
      <c r="C102" s="4"/>
      <c r="D102" s="37"/>
      <c r="E102" s="37"/>
      <c r="F102" s="37"/>
      <c r="G102" s="37"/>
      <c r="H102" s="38"/>
      <c r="I102" s="36"/>
      <c r="J102" s="37"/>
      <c r="K102" s="38"/>
      <c r="L102" s="36"/>
      <c r="M102" s="37"/>
      <c r="N102" s="38"/>
      <c r="O102" s="36"/>
      <c r="P102" s="37"/>
      <c r="Q102" s="38"/>
      <c r="R102" s="36"/>
      <c r="S102" s="37"/>
      <c r="T102" s="38"/>
      <c r="U102" s="36"/>
      <c r="V102" s="37"/>
      <c r="W102" s="38"/>
      <c r="X102" s="36"/>
      <c r="Y102" s="37"/>
      <c r="Z102" s="38"/>
      <c r="AA102" s="34">
        <f t="shared" si="20"/>
        <v>0</v>
      </c>
      <c r="AB102" s="35">
        <f t="shared" si="21"/>
        <v>0</v>
      </c>
      <c r="AC102" s="35">
        <f t="shared" si="22"/>
        <v>0</v>
      </c>
      <c r="AD102" s="215">
        <f t="shared" si="23"/>
        <v>0</v>
      </c>
    </row>
    <row r="103" spans="1:30" ht="13" thickBot="1">
      <c r="A103" s="57"/>
      <c r="B103" s="4"/>
      <c r="C103" s="4"/>
      <c r="D103" s="37"/>
      <c r="E103" s="37"/>
      <c r="F103" s="37"/>
      <c r="G103" s="37"/>
      <c r="H103" s="38"/>
      <c r="I103" s="36"/>
      <c r="J103" s="37"/>
      <c r="K103" s="38"/>
      <c r="L103" s="36"/>
      <c r="M103" s="37"/>
      <c r="N103" s="38"/>
      <c r="O103" s="36"/>
      <c r="P103" s="37"/>
      <c r="Q103" s="38"/>
      <c r="R103" s="36"/>
      <c r="S103" s="37"/>
      <c r="T103" s="38"/>
      <c r="U103" s="36"/>
      <c r="V103" s="37"/>
      <c r="W103" s="38"/>
      <c r="X103" s="36"/>
      <c r="Y103" s="37"/>
      <c r="Z103" s="38"/>
      <c r="AA103" s="34">
        <f t="shared" si="20"/>
        <v>0</v>
      </c>
      <c r="AB103" s="35">
        <f t="shared" si="21"/>
        <v>0</v>
      </c>
      <c r="AC103" s="35">
        <f t="shared" si="22"/>
        <v>0</v>
      </c>
      <c r="AD103" s="215">
        <f t="shared" si="23"/>
        <v>0</v>
      </c>
    </row>
    <row r="104" spans="1:30" ht="13" thickBot="1">
      <c r="A104" s="57"/>
      <c r="B104" s="4"/>
      <c r="C104" s="4"/>
      <c r="D104" s="37"/>
      <c r="E104" s="37"/>
      <c r="F104" s="37"/>
      <c r="G104" s="37"/>
      <c r="H104" s="38"/>
      <c r="I104" s="36"/>
      <c r="J104" s="37"/>
      <c r="K104" s="38"/>
      <c r="L104" s="36"/>
      <c r="M104" s="37"/>
      <c r="N104" s="38"/>
      <c r="O104" s="36"/>
      <c r="P104" s="37"/>
      <c r="Q104" s="38"/>
      <c r="R104" s="36"/>
      <c r="S104" s="37"/>
      <c r="T104" s="38"/>
      <c r="U104" s="36"/>
      <c r="V104" s="37"/>
      <c r="W104" s="38"/>
      <c r="X104" s="36"/>
      <c r="Y104" s="37"/>
      <c r="Z104" s="38"/>
      <c r="AA104" s="34">
        <f t="shared" si="20"/>
        <v>0</v>
      </c>
      <c r="AB104" s="35">
        <f t="shared" si="21"/>
        <v>0</v>
      </c>
      <c r="AC104" s="35">
        <f t="shared" si="22"/>
        <v>0</v>
      </c>
      <c r="AD104" s="215">
        <f t="shared" si="23"/>
        <v>0</v>
      </c>
    </row>
    <row r="105" spans="1:30" ht="13" thickBot="1">
      <c r="A105" s="57"/>
      <c r="B105" s="4"/>
      <c r="C105" s="4"/>
      <c r="D105" s="37"/>
      <c r="E105" s="37"/>
      <c r="F105" s="37"/>
      <c r="G105" s="37"/>
      <c r="H105" s="38"/>
      <c r="I105" s="36"/>
      <c r="J105" s="37"/>
      <c r="K105" s="38"/>
      <c r="L105" s="36"/>
      <c r="M105" s="37"/>
      <c r="N105" s="38"/>
      <c r="O105" s="36"/>
      <c r="P105" s="37"/>
      <c r="Q105" s="38"/>
      <c r="R105" s="36"/>
      <c r="S105" s="37"/>
      <c r="T105" s="38"/>
      <c r="U105" s="36"/>
      <c r="V105" s="37"/>
      <c r="W105" s="38"/>
      <c r="X105" s="36"/>
      <c r="Y105" s="37"/>
      <c r="Z105" s="38"/>
      <c r="AA105" s="34">
        <f t="shared" si="20"/>
        <v>0</v>
      </c>
      <c r="AB105" s="35">
        <f t="shared" si="21"/>
        <v>0</v>
      </c>
      <c r="AC105" s="35">
        <f t="shared" si="22"/>
        <v>0</v>
      </c>
      <c r="AD105" s="215">
        <f t="shared" si="23"/>
        <v>0</v>
      </c>
    </row>
    <row r="106" spans="1:30" ht="13" thickBot="1">
      <c r="A106" s="57"/>
      <c r="B106" s="4"/>
      <c r="C106" s="4"/>
      <c r="D106" s="37"/>
      <c r="E106" s="37"/>
      <c r="F106" s="37"/>
      <c r="G106" s="37"/>
      <c r="H106" s="38"/>
      <c r="I106" s="36"/>
      <c r="J106" s="37"/>
      <c r="K106" s="38"/>
      <c r="L106" s="36"/>
      <c r="M106" s="37"/>
      <c r="N106" s="38"/>
      <c r="O106" s="36"/>
      <c r="P106" s="37"/>
      <c r="Q106" s="38"/>
      <c r="R106" s="36"/>
      <c r="S106" s="37"/>
      <c r="T106" s="38"/>
      <c r="U106" s="36"/>
      <c r="V106" s="37"/>
      <c r="W106" s="38"/>
      <c r="X106" s="36"/>
      <c r="Y106" s="37"/>
      <c r="Z106" s="38"/>
      <c r="AA106" s="34">
        <f t="shared" si="20"/>
        <v>0</v>
      </c>
      <c r="AB106" s="35">
        <f t="shared" si="21"/>
        <v>0</v>
      </c>
      <c r="AC106" s="35">
        <f t="shared" si="22"/>
        <v>0</v>
      </c>
      <c r="AD106" s="215">
        <f t="shared" si="23"/>
        <v>0</v>
      </c>
    </row>
    <row r="107" spans="1:30" ht="13" thickBot="1">
      <c r="A107" s="57"/>
      <c r="B107" s="4"/>
      <c r="C107" s="4"/>
      <c r="D107" s="37"/>
      <c r="E107" s="37"/>
      <c r="F107" s="37"/>
      <c r="G107" s="37"/>
      <c r="H107" s="38"/>
      <c r="I107" s="36"/>
      <c r="J107" s="37"/>
      <c r="K107" s="38"/>
      <c r="L107" s="36"/>
      <c r="M107" s="37"/>
      <c r="N107" s="38"/>
      <c r="O107" s="36"/>
      <c r="P107" s="37"/>
      <c r="Q107" s="38"/>
      <c r="R107" s="36"/>
      <c r="S107" s="37"/>
      <c r="T107" s="38"/>
      <c r="U107" s="36"/>
      <c r="V107" s="37"/>
      <c r="W107" s="38"/>
      <c r="X107" s="36"/>
      <c r="Y107" s="37"/>
      <c r="Z107" s="38"/>
      <c r="AA107" s="34">
        <f t="shared" si="20"/>
        <v>0</v>
      </c>
      <c r="AB107" s="35">
        <f t="shared" si="21"/>
        <v>0</v>
      </c>
      <c r="AC107" s="35">
        <f t="shared" si="22"/>
        <v>0</v>
      </c>
      <c r="AD107" s="215">
        <f t="shared" si="23"/>
        <v>0</v>
      </c>
    </row>
    <row r="108" spans="1:30" ht="13" thickBot="1">
      <c r="A108" s="57"/>
      <c r="B108" s="4"/>
      <c r="C108" s="4"/>
      <c r="D108" s="37"/>
      <c r="E108" s="37"/>
      <c r="F108" s="37"/>
      <c r="G108" s="37"/>
      <c r="H108" s="38"/>
      <c r="I108" s="36"/>
      <c r="J108" s="37"/>
      <c r="K108" s="38"/>
      <c r="L108" s="36"/>
      <c r="M108" s="37"/>
      <c r="N108" s="38"/>
      <c r="O108" s="36"/>
      <c r="P108" s="37"/>
      <c r="Q108" s="38"/>
      <c r="R108" s="36"/>
      <c r="S108" s="37"/>
      <c r="T108" s="38"/>
      <c r="U108" s="36"/>
      <c r="V108" s="37"/>
      <c r="W108" s="38"/>
      <c r="X108" s="36"/>
      <c r="Y108" s="37"/>
      <c r="Z108" s="38"/>
      <c r="AA108" s="34">
        <f t="shared" si="20"/>
        <v>0</v>
      </c>
      <c r="AB108" s="35">
        <f t="shared" si="21"/>
        <v>0</v>
      </c>
      <c r="AC108" s="35">
        <f t="shared" si="22"/>
        <v>0</v>
      </c>
      <c r="AD108" s="215">
        <f t="shared" si="23"/>
        <v>0</v>
      </c>
    </row>
    <row r="109" spans="1:30" ht="13" thickBot="1">
      <c r="A109" s="57"/>
      <c r="B109" s="4"/>
      <c r="C109" s="4"/>
      <c r="D109" s="37"/>
      <c r="E109" s="37"/>
      <c r="F109" s="37"/>
      <c r="G109" s="37"/>
      <c r="H109" s="38"/>
      <c r="I109" s="36"/>
      <c r="J109" s="37"/>
      <c r="K109" s="38"/>
      <c r="L109" s="36"/>
      <c r="M109" s="37"/>
      <c r="N109" s="38"/>
      <c r="O109" s="36"/>
      <c r="P109" s="37"/>
      <c r="Q109" s="38"/>
      <c r="R109" s="36"/>
      <c r="S109" s="37"/>
      <c r="T109" s="38"/>
      <c r="U109" s="36"/>
      <c r="V109" s="37"/>
      <c r="W109" s="38"/>
      <c r="X109" s="36"/>
      <c r="Y109" s="37"/>
      <c r="Z109" s="38"/>
      <c r="AA109" s="34">
        <f t="shared" si="20"/>
        <v>0</v>
      </c>
      <c r="AB109" s="35">
        <f t="shared" si="21"/>
        <v>0</v>
      </c>
      <c r="AC109" s="35">
        <f t="shared" si="22"/>
        <v>0</v>
      </c>
      <c r="AD109" s="215">
        <f t="shared" si="23"/>
        <v>0</v>
      </c>
    </row>
    <row r="110" spans="1:30" ht="13" thickBot="1">
      <c r="A110" s="57"/>
      <c r="B110" s="4"/>
      <c r="C110" s="4"/>
      <c r="D110" s="37"/>
      <c r="E110" s="37"/>
      <c r="F110" s="37"/>
      <c r="G110" s="37"/>
      <c r="H110" s="38"/>
      <c r="I110" s="36"/>
      <c r="J110" s="37"/>
      <c r="K110" s="38"/>
      <c r="L110" s="36"/>
      <c r="M110" s="37"/>
      <c r="N110" s="38"/>
      <c r="O110" s="36"/>
      <c r="P110" s="37"/>
      <c r="Q110" s="38"/>
      <c r="R110" s="36"/>
      <c r="S110" s="37"/>
      <c r="T110" s="38"/>
      <c r="U110" s="36"/>
      <c r="V110" s="37"/>
      <c r="W110" s="38"/>
      <c r="X110" s="36"/>
      <c r="Y110" s="37"/>
      <c r="Z110" s="38"/>
      <c r="AA110" s="34">
        <f t="shared" si="20"/>
        <v>0</v>
      </c>
      <c r="AB110" s="35">
        <f t="shared" si="21"/>
        <v>0</v>
      </c>
      <c r="AC110" s="35">
        <f t="shared" si="22"/>
        <v>0</v>
      </c>
      <c r="AD110" s="215">
        <f t="shared" si="23"/>
        <v>0</v>
      </c>
    </row>
    <row r="111" spans="1:30" ht="13" thickBot="1">
      <c r="A111" s="57"/>
      <c r="B111" s="4"/>
      <c r="C111" s="4"/>
      <c r="D111" s="37"/>
      <c r="E111" s="37"/>
      <c r="F111" s="37"/>
      <c r="G111" s="37"/>
      <c r="H111" s="38"/>
      <c r="I111" s="36"/>
      <c r="J111" s="37"/>
      <c r="K111" s="38"/>
      <c r="L111" s="36"/>
      <c r="M111" s="37"/>
      <c r="N111" s="38"/>
      <c r="O111" s="36"/>
      <c r="P111" s="37"/>
      <c r="Q111" s="38"/>
      <c r="R111" s="36"/>
      <c r="S111" s="37"/>
      <c r="T111" s="38"/>
      <c r="U111" s="36"/>
      <c r="V111" s="37"/>
      <c r="W111" s="38"/>
      <c r="X111" s="36"/>
      <c r="Y111" s="37"/>
      <c r="Z111" s="38"/>
      <c r="AA111" s="34">
        <f t="shared" si="20"/>
        <v>0</v>
      </c>
      <c r="AB111" s="35">
        <f t="shared" si="21"/>
        <v>0</v>
      </c>
      <c r="AC111" s="35">
        <f t="shared" si="22"/>
        <v>0</v>
      </c>
      <c r="AD111" s="215">
        <f t="shared" si="23"/>
        <v>0</v>
      </c>
    </row>
    <row r="112" spans="1:30" ht="13" thickBot="1">
      <c r="A112" s="57"/>
      <c r="B112" s="4"/>
      <c r="C112" s="4"/>
      <c r="D112" s="37"/>
      <c r="E112" s="37"/>
      <c r="F112" s="37"/>
      <c r="G112" s="37"/>
      <c r="H112" s="38"/>
      <c r="I112" s="36"/>
      <c r="J112" s="37"/>
      <c r="K112" s="38"/>
      <c r="L112" s="36"/>
      <c r="M112" s="37"/>
      <c r="N112" s="38"/>
      <c r="O112" s="36"/>
      <c r="P112" s="37"/>
      <c r="Q112" s="38"/>
      <c r="R112" s="36"/>
      <c r="S112" s="37"/>
      <c r="T112" s="38"/>
      <c r="U112" s="36"/>
      <c r="V112" s="37"/>
      <c r="W112" s="38"/>
      <c r="X112" s="36"/>
      <c r="Y112" s="37"/>
      <c r="Z112" s="38"/>
      <c r="AA112" s="34">
        <f t="shared" si="20"/>
        <v>0</v>
      </c>
      <c r="AB112" s="35">
        <f t="shared" si="21"/>
        <v>0</v>
      </c>
      <c r="AC112" s="35">
        <f t="shared" si="22"/>
        <v>0</v>
      </c>
      <c r="AD112" s="215">
        <f t="shared" si="23"/>
        <v>0</v>
      </c>
    </row>
    <row r="113" spans="1:30" ht="13" thickBot="1">
      <c r="A113" s="57"/>
      <c r="B113" s="4"/>
      <c r="C113" s="4"/>
      <c r="D113" s="37"/>
      <c r="E113" s="37"/>
      <c r="F113" s="37"/>
      <c r="G113" s="37"/>
      <c r="H113" s="38"/>
      <c r="I113" s="36"/>
      <c r="J113" s="37"/>
      <c r="K113" s="38"/>
      <c r="L113" s="36"/>
      <c r="M113" s="37"/>
      <c r="N113" s="38"/>
      <c r="O113" s="36"/>
      <c r="P113" s="37"/>
      <c r="Q113" s="38"/>
      <c r="R113" s="36"/>
      <c r="S113" s="37"/>
      <c r="T113" s="38"/>
      <c r="U113" s="36"/>
      <c r="V113" s="37"/>
      <c r="W113" s="38"/>
      <c r="X113" s="36"/>
      <c r="Y113" s="37"/>
      <c r="Z113" s="38"/>
      <c r="AA113" s="34">
        <f t="shared" si="20"/>
        <v>0</v>
      </c>
      <c r="AB113" s="35">
        <f t="shared" si="21"/>
        <v>0</v>
      </c>
      <c r="AC113" s="35">
        <f t="shared" si="22"/>
        <v>0</v>
      </c>
      <c r="AD113" s="215">
        <f t="shared" si="23"/>
        <v>0</v>
      </c>
    </row>
    <row r="114" spans="1:30" ht="13" thickBot="1">
      <c r="A114" s="57"/>
      <c r="B114" s="4"/>
      <c r="C114" s="4"/>
      <c r="D114" s="37"/>
      <c r="E114" s="37"/>
      <c r="F114" s="37"/>
      <c r="G114" s="37"/>
      <c r="H114" s="38"/>
      <c r="I114" s="36"/>
      <c r="J114" s="37"/>
      <c r="K114" s="38"/>
      <c r="L114" s="36"/>
      <c r="M114" s="37"/>
      <c r="N114" s="38"/>
      <c r="O114" s="36"/>
      <c r="P114" s="37"/>
      <c r="Q114" s="38"/>
      <c r="R114" s="36"/>
      <c r="S114" s="37"/>
      <c r="T114" s="38"/>
      <c r="U114" s="36"/>
      <c r="V114" s="37"/>
      <c r="W114" s="38"/>
      <c r="X114" s="36"/>
      <c r="Y114" s="37"/>
      <c r="Z114" s="38"/>
      <c r="AA114" s="34">
        <f t="shared" si="20"/>
        <v>0</v>
      </c>
      <c r="AB114" s="35">
        <f t="shared" si="21"/>
        <v>0</v>
      </c>
      <c r="AC114" s="35">
        <f t="shared" si="22"/>
        <v>0</v>
      </c>
      <c r="AD114" s="215">
        <f t="shared" si="23"/>
        <v>0</v>
      </c>
    </row>
    <row r="115" spans="1:30" ht="13" thickBot="1">
      <c r="A115" s="57"/>
      <c r="B115" s="4"/>
      <c r="C115" s="4"/>
      <c r="D115" s="37"/>
      <c r="E115" s="37"/>
      <c r="F115" s="37"/>
      <c r="G115" s="37"/>
      <c r="H115" s="38"/>
      <c r="I115" s="36"/>
      <c r="J115" s="37"/>
      <c r="K115" s="38"/>
      <c r="L115" s="36"/>
      <c r="M115" s="37"/>
      <c r="N115" s="38"/>
      <c r="O115" s="36"/>
      <c r="P115" s="37"/>
      <c r="Q115" s="38"/>
      <c r="R115" s="36"/>
      <c r="S115" s="37"/>
      <c r="T115" s="38"/>
      <c r="U115" s="36"/>
      <c r="V115" s="37"/>
      <c r="W115" s="38"/>
      <c r="X115" s="36"/>
      <c r="Y115" s="37"/>
      <c r="Z115" s="38"/>
      <c r="AA115" s="34">
        <f t="shared" si="20"/>
        <v>0</v>
      </c>
      <c r="AB115" s="35">
        <f t="shared" si="21"/>
        <v>0</v>
      </c>
      <c r="AC115" s="35">
        <f t="shared" si="22"/>
        <v>0</v>
      </c>
      <c r="AD115" s="215">
        <f t="shared" si="23"/>
        <v>0</v>
      </c>
    </row>
    <row r="116" spans="1:30" ht="13" thickBot="1">
      <c r="A116" s="57"/>
      <c r="B116" s="4"/>
      <c r="C116" s="4"/>
      <c r="D116" s="37"/>
      <c r="E116" s="37"/>
      <c r="F116" s="37"/>
      <c r="G116" s="37"/>
      <c r="H116" s="38"/>
      <c r="I116" s="36"/>
      <c r="J116" s="37"/>
      <c r="K116" s="38"/>
      <c r="L116" s="36"/>
      <c r="M116" s="37"/>
      <c r="N116" s="38"/>
      <c r="O116" s="36"/>
      <c r="P116" s="37"/>
      <c r="Q116" s="38"/>
      <c r="R116" s="36"/>
      <c r="S116" s="37"/>
      <c r="T116" s="38"/>
      <c r="U116" s="36"/>
      <c r="V116" s="37"/>
      <c r="W116" s="38"/>
      <c r="X116" s="36"/>
      <c r="Y116" s="37"/>
      <c r="Z116" s="38"/>
      <c r="AA116" s="34">
        <f t="shared" si="20"/>
        <v>0</v>
      </c>
      <c r="AB116" s="35">
        <f t="shared" si="21"/>
        <v>0</v>
      </c>
      <c r="AC116" s="35">
        <f t="shared" si="22"/>
        <v>0</v>
      </c>
      <c r="AD116" s="215">
        <f t="shared" si="23"/>
        <v>0</v>
      </c>
    </row>
    <row r="117" spans="1:30" ht="13" thickBot="1">
      <c r="A117" s="57"/>
      <c r="B117" s="4"/>
      <c r="C117" s="4"/>
      <c r="D117" s="37"/>
      <c r="E117" s="37"/>
      <c r="F117" s="37"/>
      <c r="G117" s="37"/>
      <c r="H117" s="38"/>
      <c r="I117" s="36"/>
      <c r="J117" s="37"/>
      <c r="K117" s="38"/>
      <c r="L117" s="36"/>
      <c r="M117" s="37"/>
      <c r="N117" s="38"/>
      <c r="O117" s="36"/>
      <c r="P117" s="37"/>
      <c r="Q117" s="38"/>
      <c r="R117" s="36"/>
      <c r="S117" s="37"/>
      <c r="T117" s="38"/>
      <c r="U117" s="36"/>
      <c r="V117" s="37"/>
      <c r="W117" s="38"/>
      <c r="X117" s="36"/>
      <c r="Y117" s="37"/>
      <c r="Z117" s="38"/>
      <c r="AA117" s="34">
        <f t="shared" si="20"/>
        <v>0</v>
      </c>
      <c r="AB117" s="35">
        <f t="shared" si="21"/>
        <v>0</v>
      </c>
      <c r="AC117" s="35">
        <f t="shared" si="22"/>
        <v>0</v>
      </c>
      <c r="AD117" s="215">
        <f t="shared" si="23"/>
        <v>0</v>
      </c>
    </row>
    <row r="118" spans="1:30" ht="13" thickBot="1">
      <c r="A118" s="57"/>
      <c r="B118" s="4"/>
      <c r="C118" s="4"/>
      <c r="D118" s="37"/>
      <c r="E118" s="37"/>
      <c r="F118" s="37"/>
      <c r="G118" s="37"/>
      <c r="H118" s="38"/>
      <c r="I118" s="36"/>
      <c r="J118" s="37"/>
      <c r="K118" s="38"/>
      <c r="L118" s="36"/>
      <c r="M118" s="37"/>
      <c r="N118" s="38"/>
      <c r="O118" s="36"/>
      <c r="P118" s="37"/>
      <c r="Q118" s="38"/>
      <c r="R118" s="36"/>
      <c r="S118" s="37"/>
      <c r="T118" s="38"/>
      <c r="U118" s="36"/>
      <c r="V118" s="37"/>
      <c r="W118" s="38"/>
      <c r="X118" s="36"/>
      <c r="Y118" s="37"/>
      <c r="Z118" s="38"/>
      <c r="AA118" s="34">
        <f t="shared" si="20"/>
        <v>0</v>
      </c>
      <c r="AB118" s="35">
        <f t="shared" si="21"/>
        <v>0</v>
      </c>
      <c r="AC118" s="35">
        <f t="shared" si="22"/>
        <v>0</v>
      </c>
      <c r="AD118" s="215">
        <f t="shared" si="23"/>
        <v>0</v>
      </c>
    </row>
    <row r="119" spans="1:30" ht="13" thickBot="1">
      <c r="A119" s="57"/>
      <c r="B119" s="4"/>
      <c r="C119" s="4"/>
      <c r="D119" s="37"/>
      <c r="E119" s="37"/>
      <c r="F119" s="37"/>
      <c r="G119" s="37"/>
      <c r="H119" s="38"/>
      <c r="I119" s="36"/>
      <c r="J119" s="37"/>
      <c r="K119" s="38"/>
      <c r="L119" s="36"/>
      <c r="M119" s="37"/>
      <c r="N119" s="38"/>
      <c r="O119" s="36"/>
      <c r="P119" s="37"/>
      <c r="Q119" s="38"/>
      <c r="R119" s="36"/>
      <c r="S119" s="37"/>
      <c r="T119" s="38"/>
      <c r="U119" s="36"/>
      <c r="V119" s="37"/>
      <c r="W119" s="38"/>
      <c r="X119" s="36"/>
      <c r="Y119" s="37"/>
      <c r="Z119" s="38"/>
      <c r="AA119" s="34">
        <f t="shared" si="20"/>
        <v>0</v>
      </c>
      <c r="AB119" s="35">
        <f t="shared" si="21"/>
        <v>0</v>
      </c>
      <c r="AC119" s="35">
        <f t="shared" si="22"/>
        <v>0</v>
      </c>
      <c r="AD119" s="215">
        <f t="shared" si="23"/>
        <v>0</v>
      </c>
    </row>
    <row r="120" spans="1:30" ht="13" thickBot="1">
      <c r="A120" s="57"/>
      <c r="B120" s="4"/>
      <c r="C120" s="4"/>
      <c r="D120" s="37"/>
      <c r="E120" s="37"/>
      <c r="F120" s="37"/>
      <c r="G120" s="37"/>
      <c r="H120" s="38"/>
      <c r="I120" s="36"/>
      <c r="J120" s="37"/>
      <c r="K120" s="38"/>
      <c r="L120" s="36"/>
      <c r="M120" s="37"/>
      <c r="N120" s="38"/>
      <c r="O120" s="36"/>
      <c r="P120" s="37"/>
      <c r="Q120" s="38"/>
      <c r="R120" s="36"/>
      <c r="S120" s="37"/>
      <c r="T120" s="38"/>
      <c r="U120" s="36"/>
      <c r="V120" s="37"/>
      <c r="W120" s="38"/>
      <c r="X120" s="36"/>
      <c r="Y120" s="37"/>
      <c r="Z120" s="38"/>
      <c r="AA120" s="34">
        <f t="shared" si="20"/>
        <v>0</v>
      </c>
      <c r="AB120" s="35">
        <f t="shared" si="21"/>
        <v>0</v>
      </c>
      <c r="AC120" s="35">
        <f t="shared" si="22"/>
        <v>0</v>
      </c>
      <c r="AD120" s="215">
        <f t="shared" si="23"/>
        <v>0</v>
      </c>
    </row>
    <row r="121" spans="1:30" ht="13" thickBot="1">
      <c r="A121" s="57"/>
      <c r="B121" s="4"/>
      <c r="C121" s="4"/>
      <c r="D121" s="37"/>
      <c r="E121" s="37"/>
      <c r="F121" s="37"/>
      <c r="G121" s="37"/>
      <c r="H121" s="38"/>
      <c r="I121" s="36"/>
      <c r="J121" s="37"/>
      <c r="K121" s="38"/>
      <c r="L121" s="36"/>
      <c r="M121" s="37"/>
      <c r="N121" s="38"/>
      <c r="O121" s="36"/>
      <c r="P121" s="37"/>
      <c r="Q121" s="38"/>
      <c r="R121" s="36"/>
      <c r="S121" s="37"/>
      <c r="T121" s="38"/>
      <c r="U121" s="36"/>
      <c r="V121" s="37"/>
      <c r="W121" s="38"/>
      <c r="X121" s="36"/>
      <c r="Y121" s="37"/>
      <c r="Z121" s="38"/>
      <c r="AA121" s="34">
        <f t="shared" si="20"/>
        <v>0</v>
      </c>
      <c r="AB121" s="35">
        <f t="shared" si="21"/>
        <v>0</v>
      </c>
      <c r="AC121" s="35">
        <f t="shared" si="22"/>
        <v>0</v>
      </c>
      <c r="AD121" s="215">
        <f t="shared" si="23"/>
        <v>0</v>
      </c>
    </row>
    <row r="122" spans="1:30" ht="13" thickBot="1">
      <c r="A122" s="57"/>
      <c r="B122" s="4"/>
      <c r="C122" s="4"/>
      <c r="D122" s="37"/>
      <c r="E122" s="37"/>
      <c r="F122" s="37"/>
      <c r="G122" s="37"/>
      <c r="H122" s="38"/>
      <c r="I122" s="36"/>
      <c r="J122" s="37"/>
      <c r="K122" s="38"/>
      <c r="L122" s="36"/>
      <c r="M122" s="37"/>
      <c r="N122" s="38"/>
      <c r="O122" s="36"/>
      <c r="P122" s="37"/>
      <c r="Q122" s="38"/>
      <c r="R122" s="36"/>
      <c r="S122" s="37"/>
      <c r="T122" s="38"/>
      <c r="U122" s="36"/>
      <c r="V122" s="37"/>
      <c r="W122" s="38"/>
      <c r="X122" s="36"/>
      <c r="Y122" s="37"/>
      <c r="Z122" s="38"/>
      <c r="AA122" s="34">
        <f t="shared" si="20"/>
        <v>0</v>
      </c>
      <c r="AB122" s="35">
        <f t="shared" si="21"/>
        <v>0</v>
      </c>
      <c r="AC122" s="35">
        <f t="shared" si="22"/>
        <v>0</v>
      </c>
      <c r="AD122" s="215">
        <f t="shared" si="23"/>
        <v>0</v>
      </c>
    </row>
    <row r="123" spans="1:30" ht="13" thickBot="1">
      <c r="A123" s="57"/>
      <c r="B123" s="3"/>
      <c r="C123" s="3"/>
      <c r="D123" s="19"/>
      <c r="E123" s="37"/>
      <c r="F123" s="37"/>
      <c r="G123" s="37"/>
      <c r="H123" s="38"/>
      <c r="I123" s="36"/>
      <c r="J123" s="37"/>
      <c r="K123" s="38"/>
      <c r="L123" s="36"/>
      <c r="M123" s="37"/>
      <c r="N123" s="38"/>
      <c r="O123" s="36"/>
      <c r="P123" s="37"/>
      <c r="Q123" s="38"/>
      <c r="R123" s="36"/>
      <c r="S123" s="37"/>
      <c r="T123" s="38"/>
      <c r="U123" s="36"/>
      <c r="V123" s="37"/>
      <c r="W123" s="38"/>
      <c r="X123" s="24"/>
      <c r="Y123" s="20"/>
      <c r="Z123" s="59"/>
      <c r="AA123" s="34">
        <f t="shared" si="20"/>
        <v>0</v>
      </c>
      <c r="AB123" s="35">
        <f t="shared" si="21"/>
        <v>0</v>
      </c>
      <c r="AC123" s="35">
        <f t="shared" si="22"/>
        <v>0</v>
      </c>
      <c r="AD123" s="215">
        <f t="shared" si="23"/>
        <v>0</v>
      </c>
    </row>
    <row r="124" spans="1:30" ht="13" thickBot="1">
      <c r="A124" s="57"/>
      <c r="B124" s="3"/>
      <c r="C124" s="3"/>
      <c r="D124" s="3"/>
      <c r="E124" s="37"/>
      <c r="F124" s="37"/>
      <c r="G124" s="37"/>
      <c r="H124" s="38"/>
      <c r="I124" s="36"/>
      <c r="J124" s="37"/>
      <c r="K124" s="38"/>
      <c r="L124" s="36"/>
      <c r="M124" s="37"/>
      <c r="N124" s="38"/>
      <c r="O124" s="36"/>
      <c r="P124" s="37"/>
      <c r="Q124" s="38"/>
      <c r="R124" s="36"/>
      <c r="S124" s="37"/>
      <c r="T124" s="38"/>
      <c r="U124" s="36"/>
      <c r="V124" s="37"/>
      <c r="W124" s="38"/>
      <c r="X124" s="170"/>
      <c r="Y124" s="168"/>
      <c r="Z124" s="172"/>
      <c r="AA124" s="231">
        <f t="shared" si="20"/>
        <v>0</v>
      </c>
      <c r="AB124" s="229">
        <f t="shared" si="21"/>
        <v>0</v>
      </c>
      <c r="AC124" s="229">
        <f t="shared" si="22"/>
        <v>0</v>
      </c>
      <c r="AD124" s="215">
        <f t="shared" si="23"/>
        <v>0</v>
      </c>
    </row>
    <row r="125" spans="1:30">
      <c r="A125" s="57"/>
      <c r="B125" s="3"/>
      <c r="C125" s="3"/>
      <c r="D125" s="3"/>
      <c r="E125" s="37"/>
      <c r="F125" s="37"/>
      <c r="G125" s="37"/>
      <c r="H125" s="38"/>
      <c r="I125" s="36"/>
      <c r="J125" s="37"/>
      <c r="K125" s="38"/>
      <c r="L125" s="36"/>
      <c r="M125" s="37"/>
      <c r="N125" s="38"/>
      <c r="O125" s="36"/>
      <c r="P125" s="37"/>
      <c r="Q125" s="38"/>
      <c r="R125" s="36"/>
      <c r="S125" s="37"/>
      <c r="T125" s="38"/>
      <c r="U125" s="36"/>
      <c r="V125" s="37"/>
      <c r="W125" s="38"/>
      <c r="X125" s="119"/>
      <c r="Y125" s="4"/>
      <c r="Z125" s="131"/>
      <c r="AA125" s="231">
        <f t="shared" si="20"/>
        <v>0</v>
      </c>
      <c r="AB125" s="229">
        <f t="shared" si="21"/>
        <v>0</v>
      </c>
      <c r="AC125" s="229">
        <f t="shared" si="22"/>
        <v>0</v>
      </c>
      <c r="AD125" s="215">
        <f t="shared" si="23"/>
        <v>0</v>
      </c>
    </row>
    <row r="126" spans="1:30">
      <c r="E126" s="52"/>
    </row>
    <row r="127" spans="1:30">
      <c r="E127" s="52"/>
    </row>
    <row r="128" spans="1:30">
      <c r="E128" s="52"/>
    </row>
    <row r="129" spans="5:5">
      <c r="E129" s="52"/>
    </row>
    <row r="130" spans="5:5">
      <c r="E130" s="52"/>
    </row>
    <row r="131" spans="5:5">
      <c r="E131" s="52"/>
    </row>
    <row r="132" spans="5:5">
      <c r="E132" s="52"/>
    </row>
    <row r="133" spans="5:5">
      <c r="E133" s="52"/>
    </row>
    <row r="134" spans="5:5">
      <c r="E134" s="52"/>
    </row>
    <row r="135" spans="5:5">
      <c r="E135" s="52"/>
    </row>
    <row r="136" spans="5:5">
      <c r="E136" s="52"/>
    </row>
    <row r="137" spans="5:5">
      <c r="E137" s="52"/>
    </row>
    <row r="138" spans="5:5">
      <c r="E138" s="52"/>
    </row>
    <row r="139" spans="5:5">
      <c r="E139" s="52"/>
    </row>
    <row r="140" spans="5:5">
      <c r="E140" s="52"/>
    </row>
    <row r="141" spans="5:5">
      <c r="E141" s="52"/>
    </row>
    <row r="142" spans="5:5">
      <c r="E142" s="52"/>
    </row>
    <row r="143" spans="5:5">
      <c r="E143" s="52"/>
    </row>
    <row r="144" spans="5:5">
      <c r="E144" s="52"/>
    </row>
    <row r="145" spans="5:5">
      <c r="E145" s="52"/>
    </row>
    <row r="146" spans="5:5">
      <c r="E146" s="52"/>
    </row>
    <row r="147" spans="5:5">
      <c r="E147" s="52"/>
    </row>
    <row r="148" spans="5:5">
      <c r="E148" s="52"/>
    </row>
    <row r="149" spans="5:5">
      <c r="E149" s="52"/>
    </row>
    <row r="150" spans="5:5">
      <c r="E150" s="52"/>
    </row>
    <row r="151" spans="5:5">
      <c r="E151" s="52"/>
    </row>
    <row r="152" spans="5:5">
      <c r="E152" s="52"/>
    </row>
    <row r="153" spans="5:5">
      <c r="E153" s="52"/>
    </row>
    <row r="154" spans="5:5">
      <c r="E154" s="52"/>
    </row>
    <row r="155" spans="5:5">
      <c r="E155" s="52"/>
    </row>
    <row r="156" spans="5:5">
      <c r="E156" s="52"/>
    </row>
    <row r="157" spans="5:5">
      <c r="E157" s="52"/>
    </row>
    <row r="158" spans="5:5">
      <c r="E158" s="52"/>
    </row>
    <row r="159" spans="5:5">
      <c r="E159" s="52"/>
    </row>
    <row r="160" spans="5:5">
      <c r="E160" s="52"/>
    </row>
    <row r="161" spans="5:5">
      <c r="E161" s="52"/>
    </row>
    <row r="162" spans="5:5">
      <c r="E162" s="52"/>
    </row>
    <row r="163" spans="5:5">
      <c r="E163" s="52"/>
    </row>
    <row r="164" spans="5:5">
      <c r="E164" s="52"/>
    </row>
    <row r="165" spans="5:5">
      <c r="E165" s="52"/>
    </row>
  </sheetData>
  <sortState ref="B8:AD84">
    <sortCondition descending="1" ref="AB8:AB84"/>
    <sortCondition ref="B8:B84"/>
  </sortState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48"/>
  <sheetViews>
    <sheetView workbookViewId="0">
      <pane xSplit="5" ySplit="7" topLeftCell="U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baseColWidth="10" defaultColWidth="8.83203125" defaultRowHeight="12" x14ac:dyDescent="0"/>
  <cols>
    <col min="2" max="2" width="11.83203125" customWidth="1"/>
  </cols>
  <sheetData>
    <row r="2" spans="1:30" ht="13" thickBot="1"/>
    <row r="3" spans="1:30">
      <c r="B3" s="611" t="s">
        <v>0</v>
      </c>
      <c r="C3" s="612"/>
      <c r="D3" s="613"/>
    </row>
    <row r="4" spans="1:30" ht="13" thickBot="1">
      <c r="B4" s="614"/>
      <c r="C4" s="615"/>
      <c r="D4" s="616"/>
    </row>
    <row r="5" spans="1:30" ht="12.75" customHeight="1" thickBot="1"/>
    <row r="6" spans="1:30" ht="13" thickBot="1">
      <c r="F6" s="617" t="s">
        <v>1</v>
      </c>
      <c r="G6" s="618"/>
      <c r="H6" s="618"/>
      <c r="I6" s="617" t="s">
        <v>2</v>
      </c>
      <c r="J6" s="618"/>
      <c r="K6" s="618"/>
      <c r="L6" s="617" t="s">
        <v>3</v>
      </c>
      <c r="M6" s="618"/>
      <c r="N6" s="618"/>
      <c r="O6" s="617" t="s">
        <v>4</v>
      </c>
      <c r="P6" s="618"/>
      <c r="Q6" s="618"/>
      <c r="R6" s="617" t="s">
        <v>5</v>
      </c>
      <c r="S6" s="618"/>
      <c r="T6" s="618"/>
      <c r="U6" s="617" t="s">
        <v>6</v>
      </c>
      <c r="V6" s="618"/>
      <c r="W6" s="618"/>
      <c r="X6" s="617" t="s">
        <v>7</v>
      </c>
      <c r="Y6" s="618"/>
      <c r="Z6" s="618"/>
      <c r="AA6" s="609" t="s">
        <v>8</v>
      </c>
      <c r="AB6" s="609" t="s">
        <v>9</v>
      </c>
      <c r="AC6" s="620" t="s">
        <v>10</v>
      </c>
      <c r="AD6" s="609" t="s">
        <v>11</v>
      </c>
    </row>
    <row r="7" spans="1:30" ht="13" thickBot="1">
      <c r="A7" s="3" t="s">
        <v>101</v>
      </c>
      <c r="B7" s="51" t="s">
        <v>12</v>
      </c>
      <c r="C7" s="8" t="s">
        <v>13</v>
      </c>
      <c r="D7" s="8" t="s">
        <v>14</v>
      </c>
      <c r="E7" s="8" t="s">
        <v>15</v>
      </c>
      <c r="F7" s="27" t="s">
        <v>16</v>
      </c>
      <c r="G7" s="27" t="s">
        <v>17</v>
      </c>
      <c r="H7" s="27" t="s">
        <v>18</v>
      </c>
      <c r="I7" s="28" t="s">
        <v>19</v>
      </c>
      <c r="J7" s="27" t="s">
        <v>20</v>
      </c>
      <c r="K7" s="27" t="s">
        <v>21</v>
      </c>
      <c r="L7" s="28" t="s">
        <v>22</v>
      </c>
      <c r="M7" s="27" t="s">
        <v>23</v>
      </c>
      <c r="N7" s="27" t="s">
        <v>24</v>
      </c>
      <c r="O7" s="28" t="s">
        <v>25</v>
      </c>
      <c r="P7" s="27" t="s">
        <v>26</v>
      </c>
      <c r="Q7" s="27" t="s">
        <v>27</v>
      </c>
      <c r="R7" s="23" t="s">
        <v>28</v>
      </c>
      <c r="S7" s="1" t="s">
        <v>29</v>
      </c>
      <c r="T7" s="1" t="s">
        <v>30</v>
      </c>
      <c r="U7" s="23" t="s">
        <v>31</v>
      </c>
      <c r="V7" s="1" t="s">
        <v>32</v>
      </c>
      <c r="W7" s="1" t="s">
        <v>33</v>
      </c>
      <c r="X7" s="23" t="s">
        <v>34</v>
      </c>
      <c r="Y7" s="1" t="s">
        <v>35</v>
      </c>
      <c r="Z7" s="1" t="s">
        <v>36</v>
      </c>
      <c r="AA7" s="632"/>
      <c r="AB7" s="631"/>
      <c r="AC7" s="631"/>
      <c r="AD7" s="631"/>
    </row>
    <row r="8" spans="1:30" ht="13" thickBot="1">
      <c r="A8" s="57"/>
      <c r="B8" s="521" t="s">
        <v>586</v>
      </c>
      <c r="C8" s="508" t="s">
        <v>388</v>
      </c>
      <c r="D8" s="508" t="s">
        <v>121</v>
      </c>
      <c r="E8" s="519">
        <v>8</v>
      </c>
      <c r="F8" s="517">
        <v>14</v>
      </c>
      <c r="G8" s="513">
        <v>99</v>
      </c>
      <c r="H8" s="519">
        <v>1</v>
      </c>
      <c r="I8" s="517">
        <v>9</v>
      </c>
      <c r="J8" s="513">
        <v>83</v>
      </c>
      <c r="K8" s="519"/>
      <c r="L8" s="517">
        <v>14</v>
      </c>
      <c r="M8" s="513">
        <v>143</v>
      </c>
      <c r="N8" s="519">
        <v>1</v>
      </c>
      <c r="O8" s="517">
        <v>23</v>
      </c>
      <c r="P8" s="513">
        <v>86</v>
      </c>
      <c r="Q8" s="519"/>
      <c r="R8" s="517"/>
      <c r="S8" s="513"/>
      <c r="T8" s="519"/>
      <c r="U8" s="517"/>
      <c r="V8" s="513"/>
      <c r="W8" s="519"/>
      <c r="X8" s="517"/>
      <c r="Y8" s="513"/>
      <c r="Z8" s="519"/>
      <c r="AA8" s="349">
        <f t="shared" ref="AA8:AA39" si="0">SUM(F8+I8+L8+O8+R8+U8+X8)</f>
        <v>60</v>
      </c>
      <c r="AB8" s="345">
        <f t="shared" ref="AB8:AB39" si="1">SUM(G8+J8+M8+P8+S8+V8+Y8)</f>
        <v>411</v>
      </c>
      <c r="AC8" s="345">
        <f t="shared" ref="AC8:AC39" si="2">SUM(H8+K8+N8+Q8+T8+W8+Z8)</f>
        <v>2</v>
      </c>
      <c r="AD8" s="60">
        <f t="shared" ref="AD8:AD39" si="3">IFERROR(AB8/AA8,0)</f>
        <v>6.85</v>
      </c>
    </row>
    <row r="9" spans="1:30" ht="13" thickBot="1">
      <c r="A9" s="57"/>
      <c r="B9" s="509" t="s">
        <v>391</v>
      </c>
      <c r="C9" s="509" t="s">
        <v>265</v>
      </c>
      <c r="D9" s="508" t="s">
        <v>370</v>
      </c>
      <c r="E9" s="520">
        <v>34</v>
      </c>
      <c r="F9" s="518">
        <v>5</v>
      </c>
      <c r="G9" s="514">
        <v>32</v>
      </c>
      <c r="H9" s="520"/>
      <c r="I9" s="518">
        <v>16</v>
      </c>
      <c r="J9" s="514">
        <v>101</v>
      </c>
      <c r="K9" s="520"/>
      <c r="L9" s="518">
        <v>4</v>
      </c>
      <c r="M9" s="514">
        <v>24</v>
      </c>
      <c r="N9" s="520"/>
      <c r="O9" s="518">
        <v>8</v>
      </c>
      <c r="P9" s="514">
        <v>75</v>
      </c>
      <c r="Q9" s="520"/>
      <c r="R9" s="350"/>
      <c r="S9" s="346"/>
      <c r="T9" s="520"/>
      <c r="U9" s="350"/>
      <c r="V9" s="346"/>
      <c r="W9" s="520"/>
      <c r="X9" s="350"/>
      <c r="Y9" s="346"/>
      <c r="Z9" s="352"/>
      <c r="AA9" s="517">
        <f t="shared" si="0"/>
        <v>33</v>
      </c>
      <c r="AB9" s="513">
        <f t="shared" si="1"/>
        <v>232</v>
      </c>
      <c r="AC9" s="513">
        <f t="shared" si="2"/>
        <v>0</v>
      </c>
      <c r="AD9" s="60">
        <f t="shared" si="3"/>
        <v>7.0303030303030303</v>
      </c>
    </row>
    <row r="10" spans="1:30" ht="13" thickBot="1">
      <c r="A10" s="57"/>
      <c r="B10" s="509" t="s">
        <v>570</v>
      </c>
      <c r="C10" s="509" t="s">
        <v>308</v>
      </c>
      <c r="D10" s="508" t="s">
        <v>116</v>
      </c>
      <c r="E10" s="520">
        <v>9</v>
      </c>
      <c r="F10" s="518">
        <v>8</v>
      </c>
      <c r="G10" s="514">
        <v>50</v>
      </c>
      <c r="H10" s="520"/>
      <c r="I10" s="518">
        <v>12</v>
      </c>
      <c r="J10" s="514">
        <v>67</v>
      </c>
      <c r="K10" s="520"/>
      <c r="L10" s="518">
        <v>9</v>
      </c>
      <c r="M10" s="514">
        <v>24</v>
      </c>
      <c r="N10" s="520"/>
      <c r="O10" s="518">
        <v>6</v>
      </c>
      <c r="P10" s="514">
        <v>90</v>
      </c>
      <c r="Q10" s="520">
        <v>1</v>
      </c>
      <c r="R10" s="350"/>
      <c r="S10" s="346"/>
      <c r="T10" s="520"/>
      <c r="U10" s="350"/>
      <c r="V10" s="346"/>
      <c r="W10" s="520"/>
      <c r="X10" s="350"/>
      <c r="Y10" s="346"/>
      <c r="Z10" s="520"/>
      <c r="AA10" s="231">
        <f t="shared" si="0"/>
        <v>35</v>
      </c>
      <c r="AB10" s="229">
        <f t="shared" si="1"/>
        <v>231</v>
      </c>
      <c r="AC10" s="229">
        <f t="shared" si="2"/>
        <v>1</v>
      </c>
      <c r="AD10" s="60">
        <f t="shared" si="3"/>
        <v>6.6</v>
      </c>
    </row>
    <row r="11" spans="1:30" ht="13" thickBot="1">
      <c r="A11" s="57"/>
      <c r="B11" s="509" t="s">
        <v>384</v>
      </c>
      <c r="C11" s="19" t="s">
        <v>385</v>
      </c>
      <c r="D11" s="508" t="s">
        <v>370</v>
      </c>
      <c r="E11" s="520">
        <v>25</v>
      </c>
      <c r="F11" s="518">
        <v>5</v>
      </c>
      <c r="G11" s="514">
        <v>31</v>
      </c>
      <c r="H11" s="520"/>
      <c r="I11" s="518">
        <v>8</v>
      </c>
      <c r="J11" s="514">
        <v>53</v>
      </c>
      <c r="K11" s="520">
        <v>1</v>
      </c>
      <c r="L11" s="518">
        <v>8</v>
      </c>
      <c r="M11" s="514">
        <v>54</v>
      </c>
      <c r="N11" s="520"/>
      <c r="O11" s="518">
        <v>10</v>
      </c>
      <c r="P11" s="514">
        <v>51</v>
      </c>
      <c r="Q11" s="520"/>
      <c r="R11" s="24"/>
      <c r="S11" s="20"/>
      <c r="T11" s="263"/>
      <c r="U11" s="24"/>
      <c r="V11" s="20"/>
      <c r="W11" s="263"/>
      <c r="X11" s="24"/>
      <c r="Y11" s="20"/>
      <c r="Z11" s="263"/>
      <c r="AA11" s="494">
        <f t="shared" si="0"/>
        <v>31</v>
      </c>
      <c r="AB11" s="487">
        <f t="shared" si="1"/>
        <v>189</v>
      </c>
      <c r="AC11" s="487">
        <f t="shared" si="2"/>
        <v>1</v>
      </c>
      <c r="AD11" s="60">
        <f t="shared" si="3"/>
        <v>6.096774193548387</v>
      </c>
    </row>
    <row r="12" spans="1:30" ht="13" thickBot="1">
      <c r="A12" s="57"/>
      <c r="B12" s="509" t="s">
        <v>295</v>
      </c>
      <c r="C12" s="19" t="s">
        <v>296</v>
      </c>
      <c r="D12" s="508" t="s">
        <v>120</v>
      </c>
      <c r="E12" s="520">
        <v>30</v>
      </c>
      <c r="F12" s="518">
        <v>7</v>
      </c>
      <c r="G12" s="514">
        <v>9</v>
      </c>
      <c r="H12" s="520">
        <v>1</v>
      </c>
      <c r="I12" s="518">
        <v>3</v>
      </c>
      <c r="J12" s="514">
        <v>13</v>
      </c>
      <c r="K12" s="520"/>
      <c r="L12" s="518">
        <v>8</v>
      </c>
      <c r="M12" s="514">
        <v>29</v>
      </c>
      <c r="N12" s="520"/>
      <c r="O12" s="518">
        <v>10</v>
      </c>
      <c r="P12" s="514">
        <v>121</v>
      </c>
      <c r="Q12" s="520"/>
      <c r="R12" s="24"/>
      <c r="S12" s="20"/>
      <c r="T12" s="263"/>
      <c r="U12" s="24"/>
      <c r="V12" s="20"/>
      <c r="W12" s="263"/>
      <c r="X12" s="24"/>
      <c r="Y12" s="514"/>
      <c r="Z12" s="520"/>
      <c r="AA12" s="517">
        <f t="shared" si="0"/>
        <v>28</v>
      </c>
      <c r="AB12" s="513">
        <f t="shared" si="1"/>
        <v>172</v>
      </c>
      <c r="AC12" s="513">
        <f t="shared" si="2"/>
        <v>1</v>
      </c>
      <c r="AD12" s="60">
        <f t="shared" si="3"/>
        <v>6.1428571428571432</v>
      </c>
    </row>
    <row r="13" spans="1:30" ht="13" thickBot="1">
      <c r="A13" s="57"/>
      <c r="B13" s="509" t="s">
        <v>360</v>
      </c>
      <c r="C13" s="509" t="s">
        <v>143</v>
      </c>
      <c r="D13" s="508" t="s">
        <v>118</v>
      </c>
      <c r="E13" s="520">
        <v>13</v>
      </c>
      <c r="F13" s="518">
        <v>2</v>
      </c>
      <c r="G13" s="514">
        <v>15</v>
      </c>
      <c r="H13" s="520">
        <v>1</v>
      </c>
      <c r="I13" s="518">
        <v>6</v>
      </c>
      <c r="J13" s="514">
        <v>59</v>
      </c>
      <c r="K13" s="520">
        <v>1</v>
      </c>
      <c r="L13" s="518">
        <v>4</v>
      </c>
      <c r="M13" s="514">
        <v>17</v>
      </c>
      <c r="N13" s="520">
        <v>1</v>
      </c>
      <c r="O13" s="518">
        <v>6</v>
      </c>
      <c r="P13" s="514">
        <v>67</v>
      </c>
      <c r="Q13" s="520">
        <v>1</v>
      </c>
      <c r="R13" s="514"/>
      <c r="S13" s="346"/>
      <c r="T13" s="514"/>
      <c r="U13" s="350"/>
      <c r="V13" s="346"/>
      <c r="W13" s="352"/>
      <c r="X13" s="350"/>
      <c r="Y13" s="346"/>
      <c r="Z13" s="520"/>
      <c r="AA13" s="231">
        <f t="shared" si="0"/>
        <v>18</v>
      </c>
      <c r="AB13" s="229">
        <f t="shared" si="1"/>
        <v>158</v>
      </c>
      <c r="AC13" s="229">
        <f t="shared" si="2"/>
        <v>4</v>
      </c>
      <c r="AD13" s="60">
        <f t="shared" si="3"/>
        <v>8.7777777777777786</v>
      </c>
    </row>
    <row r="14" spans="1:30" ht="13" thickBot="1">
      <c r="A14" s="57"/>
      <c r="B14" s="509" t="s">
        <v>635</v>
      </c>
      <c r="C14" s="509" t="s">
        <v>636</v>
      </c>
      <c r="D14" s="508" t="s">
        <v>115</v>
      </c>
      <c r="E14" s="520">
        <v>8</v>
      </c>
      <c r="F14" s="518">
        <v>3</v>
      </c>
      <c r="G14" s="514">
        <v>20</v>
      </c>
      <c r="H14" s="520">
        <v>1</v>
      </c>
      <c r="I14" s="518">
        <v>2</v>
      </c>
      <c r="J14" s="514">
        <v>8</v>
      </c>
      <c r="K14" s="520">
        <v>1</v>
      </c>
      <c r="L14" s="518">
        <v>6</v>
      </c>
      <c r="M14" s="514">
        <v>95</v>
      </c>
      <c r="N14" s="520">
        <v>1</v>
      </c>
      <c r="O14" s="518">
        <v>3</v>
      </c>
      <c r="P14" s="514">
        <v>28</v>
      </c>
      <c r="Q14" s="520"/>
      <c r="R14" s="514"/>
      <c r="S14" s="488"/>
      <c r="T14" s="514"/>
      <c r="U14" s="514"/>
      <c r="V14" s="488"/>
      <c r="W14" s="514"/>
      <c r="X14" s="514"/>
      <c r="Y14" s="488"/>
      <c r="Z14" s="514"/>
      <c r="AA14" s="231">
        <f t="shared" si="0"/>
        <v>14</v>
      </c>
      <c r="AB14" s="229">
        <f t="shared" si="1"/>
        <v>151</v>
      </c>
      <c r="AC14" s="229">
        <f t="shared" si="2"/>
        <v>3</v>
      </c>
      <c r="AD14" s="215">
        <f t="shared" si="3"/>
        <v>10.785714285714286</v>
      </c>
    </row>
    <row r="15" spans="1:30" ht="13" thickBot="1">
      <c r="A15" s="57"/>
      <c r="B15" s="509" t="s">
        <v>255</v>
      </c>
      <c r="C15" s="509" t="s">
        <v>256</v>
      </c>
      <c r="D15" s="508" t="s">
        <v>120</v>
      </c>
      <c r="E15" s="514">
        <v>2</v>
      </c>
      <c r="F15" s="514">
        <v>2</v>
      </c>
      <c r="G15" s="514">
        <v>16</v>
      </c>
      <c r="H15" s="38"/>
      <c r="I15" s="518">
        <v>17</v>
      </c>
      <c r="J15" s="514">
        <v>118</v>
      </c>
      <c r="K15" s="38">
        <v>2</v>
      </c>
      <c r="L15" s="518">
        <v>6</v>
      </c>
      <c r="M15" s="514">
        <v>10</v>
      </c>
      <c r="N15" s="38"/>
      <c r="O15" s="518">
        <v>1</v>
      </c>
      <c r="P15" s="514">
        <v>6</v>
      </c>
      <c r="Q15" s="38"/>
      <c r="R15" s="518"/>
      <c r="S15" s="514"/>
      <c r="T15" s="38"/>
      <c r="U15" s="518"/>
      <c r="V15" s="514"/>
      <c r="W15" s="38"/>
      <c r="X15" s="518"/>
      <c r="Y15" s="514"/>
      <c r="Z15" s="38"/>
      <c r="AA15" s="494">
        <f t="shared" si="0"/>
        <v>26</v>
      </c>
      <c r="AB15" s="487">
        <f t="shared" si="1"/>
        <v>150</v>
      </c>
      <c r="AC15" s="487">
        <f t="shared" si="2"/>
        <v>2</v>
      </c>
      <c r="AD15" s="60">
        <f t="shared" si="3"/>
        <v>5.7692307692307692</v>
      </c>
    </row>
    <row r="16" spans="1:30" ht="13" thickBot="1">
      <c r="A16" s="57"/>
      <c r="B16" s="521" t="s">
        <v>625</v>
      </c>
      <c r="C16" s="128" t="s">
        <v>626</v>
      </c>
      <c r="D16" s="508" t="s">
        <v>115</v>
      </c>
      <c r="E16" s="519">
        <v>3</v>
      </c>
      <c r="F16" s="517">
        <v>11</v>
      </c>
      <c r="G16" s="513">
        <v>45</v>
      </c>
      <c r="H16" s="519">
        <v>1</v>
      </c>
      <c r="I16" s="517">
        <v>7</v>
      </c>
      <c r="J16" s="513">
        <v>5</v>
      </c>
      <c r="K16" s="519"/>
      <c r="L16" s="517">
        <v>5</v>
      </c>
      <c r="M16" s="513">
        <v>32</v>
      </c>
      <c r="N16" s="519"/>
      <c r="O16" s="517">
        <v>10</v>
      </c>
      <c r="P16" s="513">
        <v>57</v>
      </c>
      <c r="Q16" s="519"/>
      <c r="R16" s="350"/>
      <c r="S16" s="346"/>
      <c r="T16" s="38"/>
      <c r="U16" s="350"/>
      <c r="V16" s="346"/>
      <c r="W16" s="38"/>
      <c r="X16" s="350"/>
      <c r="Y16" s="346"/>
      <c r="Z16" s="38"/>
      <c r="AA16" s="517">
        <f t="shared" si="0"/>
        <v>33</v>
      </c>
      <c r="AB16" s="513">
        <f t="shared" si="1"/>
        <v>139</v>
      </c>
      <c r="AC16" s="513">
        <f t="shared" si="2"/>
        <v>1</v>
      </c>
      <c r="AD16" s="60">
        <f t="shared" si="3"/>
        <v>4.2121212121212119</v>
      </c>
    </row>
    <row r="17" spans="1:30" ht="13" thickBot="1">
      <c r="A17" s="57"/>
      <c r="B17" s="509" t="s">
        <v>610</v>
      </c>
      <c r="C17" s="19" t="s">
        <v>611</v>
      </c>
      <c r="D17" s="508" t="s">
        <v>115</v>
      </c>
      <c r="E17" s="520">
        <v>32</v>
      </c>
      <c r="F17" s="518">
        <v>9</v>
      </c>
      <c r="G17" s="514">
        <v>4</v>
      </c>
      <c r="H17" s="520">
        <v>1</v>
      </c>
      <c r="I17" s="518">
        <v>5</v>
      </c>
      <c r="J17" s="514">
        <v>31</v>
      </c>
      <c r="K17" s="520"/>
      <c r="L17" s="518">
        <v>6</v>
      </c>
      <c r="M17" s="514">
        <v>50</v>
      </c>
      <c r="N17" s="520">
        <v>1</v>
      </c>
      <c r="O17" s="518">
        <v>4</v>
      </c>
      <c r="P17" s="514">
        <v>10</v>
      </c>
      <c r="Q17" s="520"/>
      <c r="R17" s="518"/>
      <c r="S17" s="514"/>
      <c r="T17" s="38"/>
      <c r="U17" s="517"/>
      <c r="V17" s="513"/>
      <c r="W17" s="519"/>
      <c r="X17" s="517"/>
      <c r="Y17" s="513"/>
      <c r="Z17" s="519"/>
      <c r="AA17" s="517">
        <f t="shared" si="0"/>
        <v>24</v>
      </c>
      <c r="AB17" s="513">
        <f t="shared" si="1"/>
        <v>95</v>
      </c>
      <c r="AC17" s="513">
        <f t="shared" si="2"/>
        <v>2</v>
      </c>
      <c r="AD17" s="60">
        <f t="shared" si="3"/>
        <v>3.9583333333333335</v>
      </c>
    </row>
    <row r="18" spans="1:30" ht="13" thickBot="1">
      <c r="A18" s="57"/>
      <c r="B18" s="509" t="s">
        <v>400</v>
      </c>
      <c r="C18" s="509" t="s">
        <v>401</v>
      </c>
      <c r="D18" s="508" t="s">
        <v>370</v>
      </c>
      <c r="E18" s="520">
        <v>2</v>
      </c>
      <c r="F18" s="518">
        <v>3</v>
      </c>
      <c r="G18" s="514">
        <v>24</v>
      </c>
      <c r="H18" s="520"/>
      <c r="I18" s="518">
        <v>5</v>
      </c>
      <c r="J18" s="514">
        <v>20</v>
      </c>
      <c r="K18" s="520">
        <v>2</v>
      </c>
      <c r="L18" s="518">
        <v>5</v>
      </c>
      <c r="M18" s="514">
        <v>43</v>
      </c>
      <c r="N18" s="520"/>
      <c r="O18" s="518">
        <v>4</v>
      </c>
      <c r="P18" s="514">
        <v>5</v>
      </c>
      <c r="Q18" s="520">
        <v>1</v>
      </c>
      <c r="R18" s="350"/>
      <c r="S18" s="346"/>
      <c r="T18" s="38"/>
      <c r="U18" s="350"/>
      <c r="V18" s="346"/>
      <c r="W18" s="352"/>
      <c r="X18" s="350"/>
      <c r="Y18" s="346"/>
      <c r="Z18" s="520"/>
      <c r="AA18" s="517">
        <f t="shared" si="0"/>
        <v>17</v>
      </c>
      <c r="AB18" s="513">
        <f t="shared" si="1"/>
        <v>92</v>
      </c>
      <c r="AC18" s="513">
        <f t="shared" si="2"/>
        <v>3</v>
      </c>
      <c r="AD18" s="60">
        <f t="shared" si="3"/>
        <v>5.4117647058823533</v>
      </c>
    </row>
    <row r="19" spans="1:30" ht="13" thickBot="1">
      <c r="A19" s="57"/>
      <c r="B19" s="521" t="s">
        <v>568</v>
      </c>
      <c r="C19" s="508" t="s">
        <v>569</v>
      </c>
      <c r="D19" s="508" t="s">
        <v>116</v>
      </c>
      <c r="E19" s="519">
        <v>3</v>
      </c>
      <c r="F19" s="517">
        <v>4</v>
      </c>
      <c r="G19" s="513">
        <v>32</v>
      </c>
      <c r="H19" s="519"/>
      <c r="I19" s="517">
        <v>5</v>
      </c>
      <c r="J19" s="513">
        <v>13</v>
      </c>
      <c r="K19" s="519"/>
      <c r="L19" s="517">
        <v>4</v>
      </c>
      <c r="M19" s="513">
        <v>23</v>
      </c>
      <c r="N19" s="519"/>
      <c r="O19" s="517">
        <v>1</v>
      </c>
      <c r="P19" s="513">
        <v>20</v>
      </c>
      <c r="Q19" s="519"/>
      <c r="R19" s="518"/>
      <c r="S19" s="514"/>
      <c r="T19" s="38"/>
      <c r="U19" s="518"/>
      <c r="V19" s="514"/>
      <c r="W19" s="520"/>
      <c r="X19" s="24"/>
      <c r="Y19" s="20"/>
      <c r="Z19" s="263"/>
      <c r="AA19" s="231">
        <f t="shared" si="0"/>
        <v>14</v>
      </c>
      <c r="AB19" s="229">
        <f t="shared" si="1"/>
        <v>88</v>
      </c>
      <c r="AC19" s="229">
        <f t="shared" si="2"/>
        <v>0</v>
      </c>
      <c r="AD19" s="215">
        <f t="shared" si="3"/>
        <v>6.2857142857142856</v>
      </c>
    </row>
    <row r="20" spans="1:30" ht="13" thickBot="1">
      <c r="A20" s="57"/>
      <c r="B20" s="509" t="s">
        <v>269</v>
      </c>
      <c r="C20" s="510" t="s">
        <v>270</v>
      </c>
      <c r="D20" s="508" t="s">
        <v>120</v>
      </c>
      <c r="E20" s="520">
        <v>17</v>
      </c>
      <c r="F20" s="518">
        <v>1</v>
      </c>
      <c r="G20" s="514">
        <v>1</v>
      </c>
      <c r="H20" s="520">
        <v>1</v>
      </c>
      <c r="I20" s="518">
        <v>3</v>
      </c>
      <c r="J20" s="514">
        <v>12</v>
      </c>
      <c r="K20" s="520"/>
      <c r="L20" s="518">
        <v>4</v>
      </c>
      <c r="M20" s="514">
        <v>40</v>
      </c>
      <c r="N20" s="520">
        <v>1</v>
      </c>
      <c r="O20" s="518">
        <v>5</v>
      </c>
      <c r="P20" s="514">
        <v>31</v>
      </c>
      <c r="Q20" s="520">
        <v>1</v>
      </c>
      <c r="R20" s="518"/>
      <c r="S20" s="514"/>
      <c r="T20" s="38"/>
      <c r="U20" s="518"/>
      <c r="V20" s="514"/>
      <c r="W20" s="520"/>
      <c r="X20" s="518"/>
      <c r="Y20" s="514"/>
      <c r="Z20" s="520"/>
      <c r="AA20" s="231">
        <f t="shared" si="0"/>
        <v>13</v>
      </c>
      <c r="AB20" s="229">
        <f t="shared" si="1"/>
        <v>84</v>
      </c>
      <c r="AC20" s="229">
        <f t="shared" si="2"/>
        <v>3</v>
      </c>
      <c r="AD20" s="60">
        <f t="shared" si="3"/>
        <v>6.4615384615384617</v>
      </c>
    </row>
    <row r="21" spans="1:30" ht="13" thickBot="1">
      <c r="A21" s="57"/>
      <c r="B21" s="509" t="s">
        <v>115</v>
      </c>
      <c r="C21" s="19" t="s">
        <v>350</v>
      </c>
      <c r="D21" s="508" t="s">
        <v>118</v>
      </c>
      <c r="E21" s="520">
        <v>8</v>
      </c>
      <c r="F21" s="518">
        <v>7</v>
      </c>
      <c r="G21" s="514">
        <v>34</v>
      </c>
      <c r="H21" s="520">
        <v>0</v>
      </c>
      <c r="I21" s="518">
        <v>9</v>
      </c>
      <c r="J21" s="514">
        <v>21</v>
      </c>
      <c r="K21" s="520">
        <v>0</v>
      </c>
      <c r="L21" s="518">
        <v>5</v>
      </c>
      <c r="M21" s="514">
        <v>11</v>
      </c>
      <c r="N21" s="520">
        <v>0</v>
      </c>
      <c r="O21" s="518">
        <v>4</v>
      </c>
      <c r="P21" s="514">
        <v>7</v>
      </c>
      <c r="Q21" s="520">
        <v>0</v>
      </c>
      <c r="R21" s="518"/>
      <c r="S21" s="514"/>
      <c r="T21" s="38"/>
      <c r="U21" s="518"/>
      <c r="V21" s="514"/>
      <c r="W21" s="38"/>
      <c r="X21" s="518"/>
      <c r="Y21" s="514"/>
      <c r="Z21" s="520"/>
      <c r="AA21" s="349">
        <f t="shared" si="0"/>
        <v>25</v>
      </c>
      <c r="AB21" s="345">
        <f t="shared" si="1"/>
        <v>73</v>
      </c>
      <c r="AC21" s="345">
        <f t="shared" si="2"/>
        <v>0</v>
      </c>
      <c r="AD21" s="60">
        <f t="shared" si="3"/>
        <v>2.92</v>
      </c>
    </row>
    <row r="22" spans="1:30" ht="13" thickBot="1">
      <c r="A22" s="57"/>
      <c r="B22" s="509" t="s">
        <v>753</v>
      </c>
      <c r="C22" s="510" t="s">
        <v>750</v>
      </c>
      <c r="D22" s="508" t="s">
        <v>121</v>
      </c>
      <c r="E22" s="520">
        <v>6</v>
      </c>
      <c r="F22" s="518"/>
      <c r="G22" s="514"/>
      <c r="H22" s="520"/>
      <c r="I22" s="518">
        <v>5</v>
      </c>
      <c r="J22" s="514">
        <v>5</v>
      </c>
      <c r="K22" s="520"/>
      <c r="L22" s="518">
        <v>8</v>
      </c>
      <c r="M22" s="514">
        <v>48</v>
      </c>
      <c r="N22" s="520"/>
      <c r="O22" s="518"/>
      <c r="P22" s="514"/>
      <c r="Q22" s="520"/>
      <c r="R22" s="518"/>
      <c r="S22" s="514"/>
      <c r="T22" s="38"/>
      <c r="U22" s="518"/>
      <c r="V22" s="514"/>
      <c r="W22" s="38"/>
      <c r="X22" s="518"/>
      <c r="Y22" s="514"/>
      <c r="Z22" s="520"/>
      <c r="AA22" s="517">
        <f t="shared" si="0"/>
        <v>13</v>
      </c>
      <c r="AB22" s="513">
        <f t="shared" si="1"/>
        <v>53</v>
      </c>
      <c r="AC22" s="513">
        <f t="shared" si="2"/>
        <v>0</v>
      </c>
      <c r="AD22" s="60">
        <f t="shared" si="3"/>
        <v>4.0769230769230766</v>
      </c>
    </row>
    <row r="23" spans="1:30" ht="13" thickBot="1">
      <c r="A23" s="57"/>
      <c r="B23" s="509" t="s">
        <v>608</v>
      </c>
      <c r="C23" s="510" t="s">
        <v>609</v>
      </c>
      <c r="D23" s="508" t="s">
        <v>115</v>
      </c>
      <c r="E23" s="520">
        <v>2</v>
      </c>
      <c r="F23" s="518">
        <v>1</v>
      </c>
      <c r="G23" s="514">
        <v>6</v>
      </c>
      <c r="H23" s="520"/>
      <c r="I23" s="518">
        <v>2</v>
      </c>
      <c r="J23" s="514">
        <v>5</v>
      </c>
      <c r="K23" s="520"/>
      <c r="L23" s="518">
        <v>4</v>
      </c>
      <c r="M23" s="514">
        <v>26</v>
      </c>
      <c r="N23" s="520"/>
      <c r="O23" s="518">
        <v>3</v>
      </c>
      <c r="P23" s="514">
        <v>13</v>
      </c>
      <c r="Q23" s="520"/>
      <c r="R23" s="24"/>
      <c r="S23" s="20"/>
      <c r="T23" s="59"/>
      <c r="U23" s="350"/>
      <c r="V23" s="346"/>
      <c r="W23" s="38"/>
      <c r="X23" s="350"/>
      <c r="Y23" s="346"/>
      <c r="Z23" s="38"/>
      <c r="AA23" s="231">
        <f t="shared" si="0"/>
        <v>10</v>
      </c>
      <c r="AB23" s="229">
        <f t="shared" si="1"/>
        <v>50</v>
      </c>
      <c r="AC23" s="229">
        <f t="shared" si="2"/>
        <v>0</v>
      </c>
      <c r="AD23" s="215">
        <f t="shared" si="3"/>
        <v>5</v>
      </c>
    </row>
    <row r="24" spans="1:30" ht="13" thickBot="1">
      <c r="A24" s="57"/>
      <c r="B24" s="509" t="s">
        <v>637</v>
      </c>
      <c r="C24" s="509" t="s">
        <v>638</v>
      </c>
      <c r="D24" s="508" t="s">
        <v>115</v>
      </c>
      <c r="E24" s="520">
        <v>7</v>
      </c>
      <c r="F24" s="518">
        <v>2</v>
      </c>
      <c r="G24" s="514">
        <v>0</v>
      </c>
      <c r="H24" s="520"/>
      <c r="I24" s="518">
        <v>3</v>
      </c>
      <c r="J24" s="514">
        <v>20</v>
      </c>
      <c r="K24" s="520"/>
      <c r="L24" s="518">
        <v>2</v>
      </c>
      <c r="M24" s="514">
        <v>16</v>
      </c>
      <c r="N24" s="520"/>
      <c r="O24" s="518">
        <v>3</v>
      </c>
      <c r="P24" s="514">
        <v>9</v>
      </c>
      <c r="Q24" s="520">
        <v>1</v>
      </c>
      <c r="R24" s="24"/>
      <c r="S24" s="20"/>
      <c r="T24" s="59"/>
      <c r="U24" s="24"/>
      <c r="V24" s="20"/>
      <c r="W24" s="59"/>
      <c r="X24" s="24"/>
      <c r="Y24" s="346"/>
      <c r="Z24" s="38"/>
      <c r="AA24" s="231">
        <f t="shared" si="0"/>
        <v>10</v>
      </c>
      <c r="AB24" s="229">
        <f t="shared" si="1"/>
        <v>45</v>
      </c>
      <c r="AC24" s="229">
        <f t="shared" si="2"/>
        <v>1</v>
      </c>
      <c r="AD24" s="60">
        <f t="shared" si="3"/>
        <v>4.5</v>
      </c>
    </row>
    <row r="25" spans="1:30" ht="13" thickBot="1">
      <c r="A25" s="57"/>
      <c r="B25" s="521" t="s">
        <v>578</v>
      </c>
      <c r="C25" s="509" t="s">
        <v>579</v>
      </c>
      <c r="D25" s="508" t="s">
        <v>121</v>
      </c>
      <c r="E25" s="520">
        <v>16</v>
      </c>
      <c r="F25" s="518">
        <v>3</v>
      </c>
      <c r="G25" s="514">
        <v>13</v>
      </c>
      <c r="H25" s="520"/>
      <c r="I25" s="518">
        <v>3</v>
      </c>
      <c r="J25" s="514">
        <v>12</v>
      </c>
      <c r="K25" s="520"/>
      <c r="L25" s="518">
        <v>1</v>
      </c>
      <c r="M25" s="514">
        <v>8</v>
      </c>
      <c r="N25" s="520"/>
      <c r="O25" s="518">
        <v>1</v>
      </c>
      <c r="P25" s="514">
        <v>10</v>
      </c>
      <c r="Q25" s="520"/>
      <c r="R25" s="350"/>
      <c r="S25" s="346"/>
      <c r="T25" s="38"/>
      <c r="U25" s="350"/>
      <c r="V25" s="346"/>
      <c r="W25" s="38"/>
      <c r="X25" s="350"/>
      <c r="Y25" s="346"/>
      <c r="Z25" s="38"/>
      <c r="AA25" s="494">
        <f t="shared" si="0"/>
        <v>8</v>
      </c>
      <c r="AB25" s="487">
        <f t="shared" si="1"/>
        <v>43</v>
      </c>
      <c r="AC25" s="487">
        <f t="shared" si="2"/>
        <v>0</v>
      </c>
      <c r="AD25" s="60">
        <f t="shared" si="3"/>
        <v>5.375</v>
      </c>
    </row>
    <row r="26" spans="1:30" ht="13" thickBot="1">
      <c r="A26" s="57"/>
      <c r="B26" s="509" t="s">
        <v>351</v>
      </c>
      <c r="C26" s="509" t="s">
        <v>352</v>
      </c>
      <c r="D26" s="508" t="s">
        <v>118</v>
      </c>
      <c r="E26" s="520">
        <v>10</v>
      </c>
      <c r="F26" s="518">
        <v>1</v>
      </c>
      <c r="G26" s="514">
        <v>2</v>
      </c>
      <c r="H26" s="520">
        <v>0</v>
      </c>
      <c r="I26" s="518"/>
      <c r="J26" s="514"/>
      <c r="K26" s="520"/>
      <c r="L26" s="518">
        <v>3</v>
      </c>
      <c r="M26" s="514">
        <v>41</v>
      </c>
      <c r="N26" s="520">
        <v>0</v>
      </c>
      <c r="O26" s="518"/>
      <c r="P26" s="514"/>
      <c r="Q26" s="520"/>
      <c r="R26" s="518"/>
      <c r="S26" s="514"/>
      <c r="T26" s="38"/>
      <c r="U26" s="518"/>
      <c r="V26" s="514"/>
      <c r="W26" s="38"/>
      <c r="X26" s="518"/>
      <c r="Y26" s="346"/>
      <c r="Z26" s="38"/>
      <c r="AA26" s="349">
        <f t="shared" si="0"/>
        <v>4</v>
      </c>
      <c r="AB26" s="345">
        <f t="shared" si="1"/>
        <v>43</v>
      </c>
      <c r="AC26" s="345">
        <f t="shared" si="2"/>
        <v>0</v>
      </c>
      <c r="AD26" s="60">
        <f t="shared" si="3"/>
        <v>10.75</v>
      </c>
    </row>
    <row r="27" spans="1:30" ht="13" thickBot="1">
      <c r="A27" s="57"/>
      <c r="B27" s="509" t="s">
        <v>545</v>
      </c>
      <c r="C27" s="509" t="s">
        <v>546</v>
      </c>
      <c r="D27" s="508" t="s">
        <v>116</v>
      </c>
      <c r="E27" s="520">
        <v>15</v>
      </c>
      <c r="F27" s="518">
        <v>2</v>
      </c>
      <c r="G27" s="514">
        <v>7</v>
      </c>
      <c r="H27" s="520"/>
      <c r="I27" s="518">
        <v>7</v>
      </c>
      <c r="J27" s="514">
        <v>16</v>
      </c>
      <c r="K27" s="520"/>
      <c r="L27" s="518">
        <v>4</v>
      </c>
      <c r="M27" s="514">
        <v>7</v>
      </c>
      <c r="N27" s="520"/>
      <c r="O27" s="518">
        <v>3</v>
      </c>
      <c r="P27" s="514">
        <v>10</v>
      </c>
      <c r="Q27" s="520"/>
      <c r="R27" s="518"/>
      <c r="S27" s="514"/>
      <c r="T27" s="38"/>
      <c r="U27" s="518"/>
      <c r="V27" s="514"/>
      <c r="W27" s="38"/>
      <c r="X27" s="350"/>
      <c r="Y27" s="346"/>
      <c r="Z27" s="38"/>
      <c r="AA27" s="494">
        <f t="shared" si="0"/>
        <v>16</v>
      </c>
      <c r="AB27" s="487">
        <f t="shared" si="1"/>
        <v>40</v>
      </c>
      <c r="AC27" s="487">
        <f t="shared" si="2"/>
        <v>0</v>
      </c>
      <c r="AD27" s="60">
        <f t="shared" si="3"/>
        <v>2.5</v>
      </c>
    </row>
    <row r="28" spans="1:30" ht="13" thickBot="1">
      <c r="A28" s="57"/>
      <c r="B28" s="521" t="s">
        <v>320</v>
      </c>
      <c r="C28" s="521" t="s">
        <v>598</v>
      </c>
      <c r="D28" s="508" t="s">
        <v>121</v>
      </c>
      <c r="E28" s="316">
        <v>5</v>
      </c>
      <c r="F28" s="330">
        <v>1</v>
      </c>
      <c r="G28" s="208">
        <v>8</v>
      </c>
      <c r="H28" s="316"/>
      <c r="I28" s="330">
        <v>2</v>
      </c>
      <c r="J28" s="208">
        <v>11</v>
      </c>
      <c r="K28" s="316"/>
      <c r="L28" s="330">
        <v>1</v>
      </c>
      <c r="M28" s="208">
        <v>17</v>
      </c>
      <c r="N28" s="316"/>
      <c r="O28" s="330"/>
      <c r="P28" s="208"/>
      <c r="Q28" s="331"/>
      <c r="R28" s="517"/>
      <c r="S28" s="513"/>
      <c r="T28" s="519"/>
      <c r="U28" s="517"/>
      <c r="V28" s="513"/>
      <c r="W28" s="519"/>
      <c r="X28" s="517"/>
      <c r="Y28" s="513"/>
      <c r="Z28" s="519"/>
      <c r="AA28" s="517">
        <f t="shared" si="0"/>
        <v>4</v>
      </c>
      <c r="AB28" s="513">
        <f t="shared" si="1"/>
        <v>36</v>
      </c>
      <c r="AC28" s="513">
        <f t="shared" si="2"/>
        <v>0</v>
      </c>
      <c r="AD28" s="60">
        <f t="shared" si="3"/>
        <v>9</v>
      </c>
    </row>
    <row r="29" spans="1:30" ht="13" thickBot="1">
      <c r="A29" s="57"/>
      <c r="B29" s="128" t="s">
        <v>629</v>
      </c>
      <c r="C29" s="128" t="s">
        <v>630</v>
      </c>
      <c r="D29" s="508" t="s">
        <v>115</v>
      </c>
      <c r="E29" s="519">
        <v>10</v>
      </c>
      <c r="F29" s="517">
        <v>1</v>
      </c>
      <c r="G29" s="513">
        <v>7</v>
      </c>
      <c r="H29" s="519"/>
      <c r="I29" s="517"/>
      <c r="J29" s="513"/>
      <c r="K29" s="519"/>
      <c r="L29" s="517">
        <v>2</v>
      </c>
      <c r="M29" s="513">
        <v>22</v>
      </c>
      <c r="N29" s="519"/>
      <c r="O29" s="517">
        <v>2</v>
      </c>
      <c r="P29" s="513">
        <v>0</v>
      </c>
      <c r="Q29" s="519"/>
      <c r="R29" s="518"/>
      <c r="S29" s="514"/>
      <c r="T29" s="520"/>
      <c r="U29" s="518"/>
      <c r="V29" s="514"/>
      <c r="W29" s="520"/>
      <c r="X29" s="518"/>
      <c r="Y29" s="514"/>
      <c r="Z29" s="520"/>
      <c r="AA29" s="517">
        <f t="shared" si="0"/>
        <v>5</v>
      </c>
      <c r="AB29" s="513">
        <f t="shared" si="1"/>
        <v>29</v>
      </c>
      <c r="AC29" s="513">
        <f t="shared" si="2"/>
        <v>0</v>
      </c>
      <c r="AD29" s="60">
        <f t="shared" si="3"/>
        <v>5.8</v>
      </c>
    </row>
    <row r="30" spans="1:30" ht="13" thickBot="1">
      <c r="A30" s="57"/>
      <c r="B30" s="521" t="s">
        <v>346</v>
      </c>
      <c r="C30" s="128" t="s">
        <v>347</v>
      </c>
      <c r="D30" s="508" t="s">
        <v>118</v>
      </c>
      <c r="E30" s="519">
        <v>70</v>
      </c>
      <c r="F30" s="517">
        <v>4</v>
      </c>
      <c r="G30" s="513">
        <v>14</v>
      </c>
      <c r="H30" s="519">
        <v>0</v>
      </c>
      <c r="I30" s="517">
        <v>2</v>
      </c>
      <c r="J30" s="513">
        <v>6</v>
      </c>
      <c r="K30" s="519">
        <v>0</v>
      </c>
      <c r="L30" s="517">
        <v>1</v>
      </c>
      <c r="M30" s="513">
        <v>3</v>
      </c>
      <c r="N30" s="519">
        <v>0</v>
      </c>
      <c r="O30" s="517"/>
      <c r="P30" s="513"/>
      <c r="Q30" s="519"/>
      <c r="R30" s="350"/>
      <c r="S30" s="346"/>
      <c r="T30" s="352"/>
      <c r="U30" s="350"/>
      <c r="V30" s="346"/>
      <c r="W30" s="352"/>
      <c r="X30" s="350"/>
      <c r="Y30" s="346"/>
      <c r="Z30" s="352"/>
      <c r="AA30" s="517">
        <f t="shared" si="0"/>
        <v>7</v>
      </c>
      <c r="AB30" s="513">
        <f t="shared" si="1"/>
        <v>23</v>
      </c>
      <c r="AC30" s="513">
        <f t="shared" si="2"/>
        <v>0</v>
      </c>
      <c r="AD30" s="60">
        <f t="shared" si="3"/>
        <v>3.2857142857142856</v>
      </c>
    </row>
    <row r="31" spans="1:30" ht="13" thickBot="1">
      <c r="A31" s="57"/>
      <c r="B31" s="509" t="s">
        <v>766</v>
      </c>
      <c r="C31" s="509" t="s">
        <v>767</v>
      </c>
      <c r="D31" s="508" t="s">
        <v>116</v>
      </c>
      <c r="E31" s="520">
        <v>35</v>
      </c>
      <c r="F31" s="518"/>
      <c r="G31" s="514"/>
      <c r="H31" s="520"/>
      <c r="I31" s="518">
        <v>2</v>
      </c>
      <c r="J31" s="514">
        <v>5</v>
      </c>
      <c r="K31" s="520"/>
      <c r="L31" s="518">
        <v>4</v>
      </c>
      <c r="M31" s="514">
        <v>18</v>
      </c>
      <c r="N31" s="520"/>
      <c r="O31" s="518"/>
      <c r="P31" s="514"/>
      <c r="Q31" s="520"/>
      <c r="R31" s="350"/>
      <c r="S31" s="346"/>
      <c r="T31" s="520"/>
      <c r="U31" s="350"/>
      <c r="V31" s="346"/>
      <c r="W31" s="520"/>
      <c r="X31" s="24"/>
      <c r="Y31" s="20"/>
      <c r="Z31" s="263"/>
      <c r="AA31" s="517">
        <f t="shared" si="0"/>
        <v>6</v>
      </c>
      <c r="AB31" s="513">
        <f t="shared" si="1"/>
        <v>23</v>
      </c>
      <c r="AC31" s="513">
        <f t="shared" si="2"/>
        <v>0</v>
      </c>
      <c r="AD31" s="60">
        <f t="shared" si="3"/>
        <v>3.8333333333333335</v>
      </c>
    </row>
    <row r="32" spans="1:30" ht="13" thickBot="1">
      <c r="A32" s="57"/>
      <c r="B32" s="509" t="s">
        <v>599</v>
      </c>
      <c r="C32" s="509" t="s">
        <v>409</v>
      </c>
      <c r="D32" s="508" t="s">
        <v>121</v>
      </c>
      <c r="E32" s="520">
        <v>7</v>
      </c>
      <c r="F32" s="518">
        <v>28</v>
      </c>
      <c r="G32" s="514">
        <v>6</v>
      </c>
      <c r="H32" s="520">
        <v>1</v>
      </c>
      <c r="I32" s="518">
        <v>4</v>
      </c>
      <c r="J32" s="514">
        <v>14</v>
      </c>
      <c r="K32" s="520">
        <v>2</v>
      </c>
      <c r="L32" s="518"/>
      <c r="M32" s="514"/>
      <c r="N32" s="520"/>
      <c r="O32" s="518"/>
      <c r="P32" s="514"/>
      <c r="Q32" s="520"/>
      <c r="R32" s="350"/>
      <c r="S32" s="346"/>
      <c r="T32" s="520"/>
      <c r="U32" s="350"/>
      <c r="V32" s="346"/>
      <c r="W32" s="520"/>
      <c r="X32" s="350"/>
      <c r="Y32" s="346"/>
      <c r="Z32" s="520"/>
      <c r="AA32" s="517">
        <f t="shared" si="0"/>
        <v>32</v>
      </c>
      <c r="AB32" s="513">
        <f t="shared" si="1"/>
        <v>20</v>
      </c>
      <c r="AC32" s="513">
        <f t="shared" si="2"/>
        <v>3</v>
      </c>
      <c r="AD32" s="60">
        <f t="shared" si="3"/>
        <v>0.625</v>
      </c>
    </row>
    <row r="33" spans="1:30" ht="13" thickBot="1">
      <c r="A33" s="57"/>
      <c r="B33" s="509" t="s">
        <v>291</v>
      </c>
      <c r="C33" s="509" t="s">
        <v>292</v>
      </c>
      <c r="D33" s="508" t="s">
        <v>120</v>
      </c>
      <c r="E33" s="520">
        <v>99</v>
      </c>
      <c r="F33" s="518">
        <v>7</v>
      </c>
      <c r="G33" s="514">
        <v>18</v>
      </c>
      <c r="H33" s="520"/>
      <c r="I33" s="518"/>
      <c r="J33" s="514"/>
      <c r="K33" s="520"/>
      <c r="L33" s="518"/>
      <c r="M33" s="514"/>
      <c r="N33" s="520"/>
      <c r="O33" s="518"/>
      <c r="P33" s="514"/>
      <c r="Q33" s="520"/>
      <c r="R33" s="518"/>
      <c r="S33" s="514"/>
      <c r="T33" s="520"/>
      <c r="U33" s="518"/>
      <c r="V33" s="514"/>
      <c r="W33" s="520"/>
      <c r="X33" s="518"/>
      <c r="Y33" s="514"/>
      <c r="Z33" s="520"/>
      <c r="AA33" s="494">
        <f t="shared" si="0"/>
        <v>7</v>
      </c>
      <c r="AB33" s="487">
        <f t="shared" si="1"/>
        <v>18</v>
      </c>
      <c r="AC33" s="487">
        <f t="shared" si="2"/>
        <v>0</v>
      </c>
      <c r="AD33" s="60">
        <f t="shared" si="3"/>
        <v>2.5714285714285716</v>
      </c>
    </row>
    <row r="34" spans="1:30" ht="13" thickBot="1">
      <c r="A34" s="57"/>
      <c r="B34" s="509" t="s">
        <v>802</v>
      </c>
      <c r="C34" s="509" t="s">
        <v>605</v>
      </c>
      <c r="D34" s="508" t="s">
        <v>115</v>
      </c>
      <c r="E34" s="520">
        <v>82</v>
      </c>
      <c r="F34" s="518"/>
      <c r="G34" s="514"/>
      <c r="H34" s="520"/>
      <c r="I34" s="518"/>
      <c r="J34" s="514"/>
      <c r="K34" s="520"/>
      <c r="L34" s="518">
        <v>1</v>
      </c>
      <c r="M34" s="514">
        <v>7</v>
      </c>
      <c r="N34" s="520"/>
      <c r="O34" s="518">
        <v>1</v>
      </c>
      <c r="P34" s="514">
        <v>5</v>
      </c>
      <c r="Q34" s="520"/>
      <c r="R34" s="24"/>
      <c r="S34" s="20"/>
      <c r="T34" s="263"/>
      <c r="U34" s="24"/>
      <c r="V34" s="20"/>
      <c r="W34" s="263"/>
      <c r="X34" s="24"/>
      <c r="Y34" s="346"/>
      <c r="Z34" s="520"/>
      <c r="AA34" s="517">
        <f t="shared" si="0"/>
        <v>2</v>
      </c>
      <c r="AB34" s="513">
        <f t="shared" si="1"/>
        <v>12</v>
      </c>
      <c r="AC34" s="513">
        <f t="shared" si="2"/>
        <v>0</v>
      </c>
      <c r="AD34" s="60">
        <f t="shared" si="3"/>
        <v>6</v>
      </c>
    </row>
    <row r="35" spans="1:30" ht="13" thickBot="1">
      <c r="A35" s="57"/>
      <c r="B35" s="509" t="s">
        <v>633</v>
      </c>
      <c r="C35" s="509" t="s">
        <v>634</v>
      </c>
      <c r="D35" s="508" t="s">
        <v>115</v>
      </c>
      <c r="E35" s="520">
        <v>88</v>
      </c>
      <c r="F35" s="518"/>
      <c r="G35" s="514"/>
      <c r="H35" s="520"/>
      <c r="I35" s="518"/>
      <c r="J35" s="514"/>
      <c r="K35" s="520"/>
      <c r="L35" s="518"/>
      <c r="M35" s="514"/>
      <c r="N35" s="520"/>
      <c r="O35" s="518">
        <v>1</v>
      </c>
      <c r="P35" s="514">
        <v>9</v>
      </c>
      <c r="Q35" s="520"/>
      <c r="R35" s="518"/>
      <c r="S35" s="514"/>
      <c r="T35" s="520"/>
      <c r="U35" s="518"/>
      <c r="V35" s="514"/>
      <c r="W35" s="520"/>
      <c r="X35" s="518"/>
      <c r="Y35" s="346"/>
      <c r="Z35" s="520"/>
      <c r="AA35" s="231">
        <f t="shared" si="0"/>
        <v>1</v>
      </c>
      <c r="AB35" s="229">
        <f t="shared" si="1"/>
        <v>9</v>
      </c>
      <c r="AC35" s="229">
        <f t="shared" si="2"/>
        <v>0</v>
      </c>
      <c r="AD35" s="60">
        <f t="shared" si="3"/>
        <v>9</v>
      </c>
    </row>
    <row r="36" spans="1:30" ht="13" thickBot="1">
      <c r="A36" s="57"/>
      <c r="B36" s="509" t="s">
        <v>293</v>
      </c>
      <c r="C36" s="509" t="s">
        <v>294</v>
      </c>
      <c r="D36" s="508" t="s">
        <v>120</v>
      </c>
      <c r="E36" s="520">
        <v>7</v>
      </c>
      <c r="F36" s="518">
        <v>1</v>
      </c>
      <c r="G36" s="514">
        <v>8</v>
      </c>
      <c r="H36" s="520"/>
      <c r="I36" s="518"/>
      <c r="J36" s="514"/>
      <c r="K36" s="520"/>
      <c r="L36" s="518"/>
      <c r="M36" s="514"/>
      <c r="N36" s="520"/>
      <c r="O36" s="518"/>
      <c r="P36" s="514"/>
      <c r="Q36" s="520"/>
      <c r="R36" s="495"/>
      <c r="S36" s="346"/>
      <c r="T36" s="38"/>
      <c r="U36" s="495"/>
      <c r="V36" s="346"/>
      <c r="W36" s="38"/>
      <c r="X36" s="518"/>
      <c r="Y36" s="514"/>
      <c r="Z36" s="38"/>
      <c r="AA36" s="231">
        <f t="shared" si="0"/>
        <v>1</v>
      </c>
      <c r="AB36" s="229">
        <f t="shared" si="1"/>
        <v>8</v>
      </c>
      <c r="AC36" s="229">
        <f t="shared" si="2"/>
        <v>0</v>
      </c>
      <c r="AD36" s="60">
        <f t="shared" si="3"/>
        <v>8</v>
      </c>
    </row>
    <row r="37" spans="1:30" ht="13" thickBot="1">
      <c r="A37" s="57"/>
      <c r="B37" s="510" t="s">
        <v>852</v>
      </c>
      <c r="C37" s="510" t="s">
        <v>189</v>
      </c>
      <c r="D37" s="508" t="s">
        <v>115</v>
      </c>
      <c r="E37" s="520">
        <v>22</v>
      </c>
      <c r="F37" s="518"/>
      <c r="G37" s="514"/>
      <c r="H37" s="520"/>
      <c r="I37" s="518"/>
      <c r="J37" s="514"/>
      <c r="K37" s="520"/>
      <c r="L37" s="518"/>
      <c r="M37" s="514"/>
      <c r="N37" s="520"/>
      <c r="O37" s="518">
        <v>2</v>
      </c>
      <c r="P37" s="514">
        <v>8</v>
      </c>
      <c r="Q37" s="520"/>
      <c r="R37" s="264"/>
      <c r="S37" s="33"/>
      <c r="T37" s="262"/>
      <c r="U37" s="517"/>
      <c r="V37" s="513"/>
      <c r="W37" s="519"/>
      <c r="X37" s="517"/>
      <c r="Y37" s="513"/>
      <c r="Z37" s="519"/>
      <c r="AA37" s="517">
        <f t="shared" si="0"/>
        <v>2</v>
      </c>
      <c r="AB37" s="513">
        <f t="shared" si="1"/>
        <v>8</v>
      </c>
      <c r="AC37" s="513">
        <f t="shared" si="2"/>
        <v>0</v>
      </c>
      <c r="AD37" s="60">
        <f t="shared" si="3"/>
        <v>4</v>
      </c>
    </row>
    <row r="38" spans="1:30" ht="13" thickBot="1">
      <c r="A38" s="57"/>
      <c r="B38" s="509" t="s">
        <v>281</v>
      </c>
      <c r="C38" s="509" t="s">
        <v>282</v>
      </c>
      <c r="D38" s="508" t="s">
        <v>120</v>
      </c>
      <c r="E38" s="520">
        <v>32</v>
      </c>
      <c r="F38" s="518">
        <v>1</v>
      </c>
      <c r="G38" s="514">
        <v>10</v>
      </c>
      <c r="H38" s="520"/>
      <c r="I38" s="518"/>
      <c r="J38" s="514"/>
      <c r="K38" s="520"/>
      <c r="L38" s="518"/>
      <c r="M38" s="514"/>
      <c r="N38" s="520"/>
      <c r="O38" s="518">
        <v>1</v>
      </c>
      <c r="P38" s="514">
        <v>-4</v>
      </c>
      <c r="Q38" s="520"/>
      <c r="R38" s="518"/>
      <c r="S38" s="346"/>
      <c r="T38" s="520"/>
      <c r="U38" s="518"/>
      <c r="V38" s="346"/>
      <c r="W38" s="520"/>
      <c r="X38" s="518"/>
      <c r="Y38" s="346"/>
      <c r="Z38" s="520"/>
      <c r="AA38" s="231">
        <f t="shared" si="0"/>
        <v>2</v>
      </c>
      <c r="AB38" s="229">
        <f t="shared" si="1"/>
        <v>6</v>
      </c>
      <c r="AC38" s="229">
        <f t="shared" si="2"/>
        <v>0</v>
      </c>
      <c r="AD38" s="215">
        <f t="shared" si="3"/>
        <v>3</v>
      </c>
    </row>
    <row r="39" spans="1:30" ht="13" thickBot="1">
      <c r="A39" s="57"/>
      <c r="B39" s="509" t="s">
        <v>113</v>
      </c>
      <c r="C39" s="509" t="s">
        <v>361</v>
      </c>
      <c r="D39" s="508" t="s">
        <v>118</v>
      </c>
      <c r="E39" s="520">
        <v>22</v>
      </c>
      <c r="F39" s="518">
        <v>1</v>
      </c>
      <c r="G39" s="514">
        <v>5</v>
      </c>
      <c r="H39" s="520">
        <v>0</v>
      </c>
      <c r="I39" s="518"/>
      <c r="J39" s="514"/>
      <c r="K39" s="520"/>
      <c r="L39" s="518">
        <v>1</v>
      </c>
      <c r="M39" s="514">
        <v>0</v>
      </c>
      <c r="N39" s="520">
        <v>0</v>
      </c>
      <c r="O39" s="518">
        <v>3</v>
      </c>
      <c r="P39" s="514">
        <v>-1</v>
      </c>
      <c r="Q39" s="520">
        <v>0</v>
      </c>
      <c r="R39" s="518"/>
      <c r="S39" s="346"/>
      <c r="T39" s="520"/>
      <c r="U39" s="350"/>
      <c r="V39" s="346"/>
      <c r="W39" s="520"/>
      <c r="X39" s="350"/>
      <c r="Y39" s="346"/>
      <c r="Z39" s="497"/>
      <c r="AA39" s="231">
        <f t="shared" si="0"/>
        <v>5</v>
      </c>
      <c r="AB39" s="229">
        <f t="shared" si="1"/>
        <v>4</v>
      </c>
      <c r="AC39" s="229">
        <f t="shared" si="2"/>
        <v>0</v>
      </c>
      <c r="AD39" s="60">
        <f t="shared" si="3"/>
        <v>0.8</v>
      </c>
    </row>
    <row r="40" spans="1:30" ht="13" thickBot="1">
      <c r="A40" s="57"/>
      <c r="B40" s="509" t="s">
        <v>362</v>
      </c>
      <c r="C40" s="509" t="s">
        <v>363</v>
      </c>
      <c r="D40" s="508" t="s">
        <v>118</v>
      </c>
      <c r="E40" s="520">
        <v>27</v>
      </c>
      <c r="F40" s="518">
        <v>1</v>
      </c>
      <c r="G40" s="514">
        <v>3</v>
      </c>
      <c r="H40" s="520">
        <v>0</v>
      </c>
      <c r="I40" s="518"/>
      <c r="J40" s="514"/>
      <c r="K40" s="520"/>
      <c r="L40" s="518"/>
      <c r="M40" s="514"/>
      <c r="N40" s="520"/>
      <c r="O40" s="518"/>
      <c r="P40" s="514"/>
      <c r="Q40" s="520"/>
      <c r="R40" s="518"/>
      <c r="S40" s="514"/>
      <c r="T40" s="520"/>
      <c r="U40" s="518"/>
      <c r="V40" s="514"/>
      <c r="W40" s="520"/>
      <c r="X40" s="518"/>
      <c r="Y40" s="514"/>
      <c r="Z40" s="520"/>
      <c r="AA40" s="517">
        <f t="shared" ref="AA40:AA64" si="4">SUM(F40+I40+L40+O40+R40+U40+X40)</f>
        <v>1</v>
      </c>
      <c r="AB40" s="513">
        <f t="shared" ref="AB40:AB64" si="5">SUM(G40+J40+M40+P40+S40+V40+Y40)</f>
        <v>3</v>
      </c>
      <c r="AC40" s="513">
        <f t="shared" ref="AC40:AC64" si="6">SUM(H40+K40+N40+Q40+T40+W40+Z40)</f>
        <v>0</v>
      </c>
      <c r="AD40" s="60">
        <f t="shared" ref="AD40:AD64" si="7">IFERROR(AB40/AA40,0)</f>
        <v>3</v>
      </c>
    </row>
    <row r="41" spans="1:30" ht="13" thickBot="1">
      <c r="A41" s="57"/>
      <c r="B41" s="521" t="s">
        <v>395</v>
      </c>
      <c r="C41" s="128" t="s">
        <v>396</v>
      </c>
      <c r="D41" s="508" t="s">
        <v>370</v>
      </c>
      <c r="E41" s="519">
        <v>27</v>
      </c>
      <c r="F41" s="517"/>
      <c r="G41" s="513"/>
      <c r="H41" s="519"/>
      <c r="I41" s="517"/>
      <c r="J41" s="513"/>
      <c r="K41" s="519"/>
      <c r="L41" s="517"/>
      <c r="M41" s="513"/>
      <c r="N41" s="519"/>
      <c r="O41" s="517">
        <v>1</v>
      </c>
      <c r="P41" s="513">
        <v>3</v>
      </c>
      <c r="Q41" s="519"/>
      <c r="R41" s="350"/>
      <c r="S41" s="346"/>
      <c r="T41" s="520"/>
      <c r="U41" s="350"/>
      <c r="V41" s="346"/>
      <c r="W41" s="520"/>
      <c r="X41" s="350"/>
      <c r="Y41" s="346"/>
      <c r="Z41" s="520"/>
      <c r="AA41" s="517">
        <f t="shared" si="4"/>
        <v>1</v>
      </c>
      <c r="AB41" s="513">
        <f t="shared" si="5"/>
        <v>3</v>
      </c>
      <c r="AC41" s="513">
        <f t="shared" si="6"/>
        <v>0</v>
      </c>
      <c r="AD41" s="60">
        <f t="shared" si="7"/>
        <v>3</v>
      </c>
    </row>
    <row r="42" spans="1:30" ht="13" thickBot="1">
      <c r="A42" s="57"/>
      <c r="B42" s="509" t="s">
        <v>781</v>
      </c>
      <c r="C42" s="509" t="s">
        <v>276</v>
      </c>
      <c r="D42" s="508" t="s">
        <v>370</v>
      </c>
      <c r="E42" s="520">
        <v>3</v>
      </c>
      <c r="F42" s="518"/>
      <c r="G42" s="514"/>
      <c r="H42" s="520"/>
      <c r="I42" s="518">
        <v>1</v>
      </c>
      <c r="J42" s="514">
        <v>2</v>
      </c>
      <c r="K42" s="520"/>
      <c r="L42" s="518"/>
      <c r="M42" s="514"/>
      <c r="N42" s="520"/>
      <c r="O42" s="518"/>
      <c r="P42" s="514"/>
      <c r="Q42" s="520"/>
      <c r="R42" s="24"/>
      <c r="S42" s="20"/>
      <c r="T42" s="59"/>
      <c r="U42" s="24"/>
      <c r="V42" s="20"/>
      <c r="W42" s="59"/>
      <c r="X42" s="24"/>
      <c r="Y42" s="20"/>
      <c r="Z42" s="59"/>
      <c r="AA42" s="517">
        <f t="shared" si="4"/>
        <v>1</v>
      </c>
      <c r="AB42" s="513">
        <f t="shared" si="5"/>
        <v>2</v>
      </c>
      <c r="AC42" s="513">
        <f t="shared" si="6"/>
        <v>0</v>
      </c>
      <c r="AD42" s="60">
        <f t="shared" si="7"/>
        <v>2</v>
      </c>
    </row>
    <row r="43" spans="1:30" ht="13" thickBot="1">
      <c r="A43" s="57"/>
      <c r="B43" s="509" t="s">
        <v>538</v>
      </c>
      <c r="C43" s="509" t="s">
        <v>539</v>
      </c>
      <c r="D43" s="508" t="s">
        <v>116</v>
      </c>
      <c r="E43" s="520">
        <v>5</v>
      </c>
      <c r="F43" s="518">
        <v>1</v>
      </c>
      <c r="G43" s="514">
        <v>1</v>
      </c>
      <c r="H43" s="520"/>
      <c r="I43" s="518"/>
      <c r="J43" s="514"/>
      <c r="K43" s="520"/>
      <c r="L43" s="518"/>
      <c r="M43" s="514"/>
      <c r="N43" s="520"/>
      <c r="O43" s="518"/>
      <c r="P43" s="514"/>
      <c r="Q43" s="520"/>
      <c r="R43" s="518"/>
      <c r="S43" s="514"/>
      <c r="T43" s="38"/>
      <c r="U43" s="518"/>
      <c r="V43" s="514"/>
      <c r="W43" s="38"/>
      <c r="X43" s="518"/>
      <c r="Y43" s="514"/>
      <c r="Z43" s="38"/>
      <c r="AA43" s="517">
        <f t="shared" si="4"/>
        <v>1</v>
      </c>
      <c r="AB43" s="513">
        <f t="shared" si="5"/>
        <v>1</v>
      </c>
      <c r="AC43" s="513">
        <f t="shared" si="6"/>
        <v>0</v>
      </c>
      <c r="AD43" s="60">
        <f t="shared" si="7"/>
        <v>1</v>
      </c>
    </row>
    <row r="44" spans="1:30" ht="13" thickBot="1">
      <c r="A44" s="57"/>
      <c r="B44" s="509" t="s">
        <v>547</v>
      </c>
      <c r="C44" s="510" t="s">
        <v>357</v>
      </c>
      <c r="D44" s="508" t="s">
        <v>116</v>
      </c>
      <c r="E44" s="520">
        <v>17</v>
      </c>
      <c r="F44" s="518">
        <v>1</v>
      </c>
      <c r="G44" s="514">
        <v>-1</v>
      </c>
      <c r="H44" s="520"/>
      <c r="I44" s="518"/>
      <c r="J44" s="514"/>
      <c r="K44" s="520"/>
      <c r="L44" s="518"/>
      <c r="M44" s="514"/>
      <c r="N44" s="520"/>
      <c r="O44" s="518"/>
      <c r="P44" s="514"/>
      <c r="Q44" s="520"/>
      <c r="R44" s="24"/>
      <c r="S44" s="20"/>
      <c r="T44" s="59"/>
      <c r="U44" s="24"/>
      <c r="V44" s="20"/>
      <c r="W44" s="59"/>
      <c r="X44" s="24"/>
      <c r="Y44" s="20"/>
      <c r="Z44" s="59"/>
      <c r="AA44" s="231">
        <f t="shared" si="4"/>
        <v>1</v>
      </c>
      <c r="AB44" s="229">
        <f t="shared" si="5"/>
        <v>-1</v>
      </c>
      <c r="AC44" s="229">
        <f t="shared" si="6"/>
        <v>0</v>
      </c>
      <c r="AD44" s="60">
        <f t="shared" si="7"/>
        <v>-1</v>
      </c>
    </row>
    <row r="45" spans="1:30" ht="13" thickBot="1">
      <c r="A45" s="57"/>
      <c r="B45" s="509" t="s">
        <v>552</v>
      </c>
      <c r="C45" s="509" t="s">
        <v>393</v>
      </c>
      <c r="D45" s="508" t="s">
        <v>116</v>
      </c>
      <c r="E45" s="520">
        <v>25</v>
      </c>
      <c r="F45" s="518">
        <v>5</v>
      </c>
      <c r="G45" s="514">
        <v>-9</v>
      </c>
      <c r="H45" s="520"/>
      <c r="I45" s="518"/>
      <c r="J45" s="514"/>
      <c r="K45" s="520"/>
      <c r="L45" s="518"/>
      <c r="M45" s="514"/>
      <c r="N45" s="520"/>
      <c r="O45" s="518"/>
      <c r="P45" s="514"/>
      <c r="Q45" s="520"/>
      <c r="R45" s="36"/>
      <c r="S45" s="37"/>
      <c r="T45" s="38"/>
      <c r="U45" s="36"/>
      <c r="V45" s="37"/>
      <c r="W45" s="38"/>
      <c r="X45" s="36"/>
      <c r="Y45" s="37"/>
      <c r="Z45" s="38"/>
      <c r="AA45" s="517">
        <f t="shared" si="4"/>
        <v>5</v>
      </c>
      <c r="AB45" s="513">
        <f t="shared" si="5"/>
        <v>-9</v>
      </c>
      <c r="AC45" s="513">
        <f t="shared" si="6"/>
        <v>0</v>
      </c>
      <c r="AD45" s="60">
        <f t="shared" si="7"/>
        <v>-1.8</v>
      </c>
    </row>
    <row r="46" spans="1:30" ht="13" thickBot="1">
      <c r="A46" s="57"/>
      <c r="B46" s="509" t="s">
        <v>377</v>
      </c>
      <c r="C46" s="510" t="s">
        <v>378</v>
      </c>
      <c r="D46" s="508" t="s">
        <v>370</v>
      </c>
      <c r="E46" s="520">
        <v>13</v>
      </c>
      <c r="F46" s="518"/>
      <c r="G46" s="514"/>
      <c r="H46" s="520"/>
      <c r="I46" s="518">
        <v>1</v>
      </c>
      <c r="J46" s="514">
        <v>-9</v>
      </c>
      <c r="K46" s="520"/>
      <c r="L46" s="518">
        <v>1</v>
      </c>
      <c r="M46" s="514">
        <v>-5</v>
      </c>
      <c r="N46" s="520"/>
      <c r="O46" s="518"/>
      <c r="P46" s="514"/>
      <c r="Q46" s="520"/>
      <c r="R46" s="495"/>
      <c r="S46" s="488"/>
      <c r="T46" s="38"/>
      <c r="U46" s="495"/>
      <c r="V46" s="488"/>
      <c r="W46" s="38"/>
      <c r="X46" s="495"/>
      <c r="Y46" s="488"/>
      <c r="Z46" s="38"/>
      <c r="AA46" s="231">
        <f t="shared" si="4"/>
        <v>2</v>
      </c>
      <c r="AB46" s="229">
        <f t="shared" si="5"/>
        <v>-14</v>
      </c>
      <c r="AC46" s="229">
        <f t="shared" si="6"/>
        <v>0</v>
      </c>
      <c r="AD46" s="215">
        <f t="shared" si="7"/>
        <v>-7</v>
      </c>
    </row>
    <row r="47" spans="1:30" ht="13" thickBot="1">
      <c r="A47" s="57"/>
      <c r="B47" s="509" t="s">
        <v>358</v>
      </c>
      <c r="C47" s="510" t="s">
        <v>359</v>
      </c>
      <c r="D47" s="508" t="s">
        <v>118</v>
      </c>
      <c r="E47" s="520">
        <v>5</v>
      </c>
      <c r="F47" s="518">
        <v>2</v>
      </c>
      <c r="G47" s="514">
        <v>-16</v>
      </c>
      <c r="H47" s="520">
        <v>0</v>
      </c>
      <c r="I47" s="518"/>
      <c r="J47" s="514"/>
      <c r="K47" s="520"/>
      <c r="L47" s="518"/>
      <c r="M47" s="514"/>
      <c r="N47" s="520"/>
      <c r="O47" s="36"/>
      <c r="P47" s="37"/>
      <c r="Q47" s="38"/>
      <c r="R47" s="24"/>
      <c r="S47" s="20"/>
      <c r="T47" s="59"/>
      <c r="U47" s="24"/>
      <c r="V47" s="20"/>
      <c r="W47" s="59"/>
      <c r="X47" s="24"/>
      <c r="Y47" s="20"/>
      <c r="Z47" s="59"/>
      <c r="AA47" s="517">
        <f t="shared" si="4"/>
        <v>2</v>
      </c>
      <c r="AB47" s="513">
        <f t="shared" si="5"/>
        <v>-16</v>
      </c>
      <c r="AC47" s="513">
        <f t="shared" si="6"/>
        <v>0</v>
      </c>
      <c r="AD47" s="60">
        <f t="shared" si="7"/>
        <v>-8</v>
      </c>
    </row>
    <row r="48" spans="1:30" ht="13" thickBot="1">
      <c r="A48" s="57"/>
      <c r="B48" s="541"/>
      <c r="C48" s="510"/>
      <c r="D48" s="508" t="s">
        <v>119</v>
      </c>
      <c r="E48" s="520"/>
      <c r="F48" s="518"/>
      <c r="G48" s="514"/>
      <c r="H48" s="520"/>
      <c r="I48" s="518"/>
      <c r="J48" s="514"/>
      <c r="K48" s="520"/>
      <c r="L48" s="518"/>
      <c r="M48" s="514"/>
      <c r="N48" s="520"/>
      <c r="O48" s="518"/>
      <c r="P48" s="514"/>
      <c r="Q48" s="520"/>
      <c r="R48" s="518"/>
      <c r="S48" s="514"/>
      <c r="T48" s="520"/>
      <c r="U48" s="518"/>
      <c r="V48" s="514"/>
      <c r="W48" s="520"/>
      <c r="X48" s="518"/>
      <c r="Y48" s="346"/>
      <c r="Z48" s="38"/>
      <c r="AA48" s="517">
        <f t="shared" si="4"/>
        <v>0</v>
      </c>
      <c r="AB48" s="513">
        <f t="shared" si="5"/>
        <v>0</v>
      </c>
      <c r="AC48" s="513">
        <f t="shared" si="6"/>
        <v>0</v>
      </c>
      <c r="AD48" s="60">
        <f t="shared" si="7"/>
        <v>0</v>
      </c>
    </row>
    <row r="49" spans="1:30" ht="13" thickBot="1">
      <c r="A49" s="57"/>
      <c r="B49" s="510"/>
      <c r="C49" s="510"/>
      <c r="D49" s="508" t="s">
        <v>119</v>
      </c>
      <c r="E49" s="520"/>
      <c r="F49" s="518"/>
      <c r="G49" s="514"/>
      <c r="H49" s="520"/>
      <c r="I49" s="518"/>
      <c r="J49" s="514"/>
      <c r="K49" s="520"/>
      <c r="L49" s="518"/>
      <c r="M49" s="514"/>
      <c r="N49" s="520"/>
      <c r="O49" s="518"/>
      <c r="P49" s="514"/>
      <c r="Q49" s="520"/>
      <c r="R49" s="24"/>
      <c r="S49" s="20"/>
      <c r="T49" s="263"/>
      <c r="U49" s="24"/>
      <c r="V49" s="20"/>
      <c r="W49" s="263"/>
      <c r="X49" s="24"/>
      <c r="Y49" s="488"/>
      <c r="Z49" s="38"/>
      <c r="AA49" s="34">
        <f t="shared" si="4"/>
        <v>0</v>
      </c>
      <c r="AB49" s="35">
        <f t="shared" si="5"/>
        <v>0</v>
      </c>
      <c r="AC49" s="35">
        <f t="shared" si="6"/>
        <v>0</v>
      </c>
      <c r="AD49" s="60">
        <f t="shared" si="7"/>
        <v>0</v>
      </c>
    </row>
    <row r="50" spans="1:30" ht="13" thickBot="1">
      <c r="A50" s="57"/>
      <c r="B50" s="510"/>
      <c r="C50" s="510"/>
      <c r="D50" s="508" t="s">
        <v>119</v>
      </c>
      <c r="E50" s="514"/>
      <c r="F50" s="514"/>
      <c r="G50" s="514"/>
      <c r="H50" s="38"/>
      <c r="I50" s="518"/>
      <c r="J50" s="514"/>
      <c r="K50" s="38"/>
      <c r="L50" s="518"/>
      <c r="M50" s="514"/>
      <c r="N50" s="38"/>
      <c r="O50" s="518"/>
      <c r="P50" s="514"/>
      <c r="Q50" s="38"/>
      <c r="R50" s="24"/>
      <c r="S50" s="20"/>
      <c r="T50" s="263"/>
      <c r="U50" s="24"/>
      <c r="V50" s="20"/>
      <c r="W50" s="263"/>
      <c r="X50" s="518"/>
      <c r="Y50" s="514"/>
      <c r="Z50" s="38"/>
      <c r="AA50" s="517">
        <f t="shared" si="4"/>
        <v>0</v>
      </c>
      <c r="AB50" s="513">
        <f t="shared" si="5"/>
        <v>0</v>
      </c>
      <c r="AC50" s="513">
        <f t="shared" si="6"/>
        <v>0</v>
      </c>
      <c r="AD50" s="60">
        <f t="shared" si="7"/>
        <v>0</v>
      </c>
    </row>
    <row r="51" spans="1:30" ht="13" thickBot="1">
      <c r="A51" s="57"/>
      <c r="B51" s="2"/>
      <c r="C51" s="2"/>
      <c r="D51" s="508" t="s">
        <v>119</v>
      </c>
      <c r="E51" s="519"/>
      <c r="F51" s="517"/>
      <c r="G51" s="513"/>
      <c r="H51" s="519"/>
      <c r="I51" s="517"/>
      <c r="J51" s="513"/>
      <c r="K51" s="519"/>
      <c r="L51" s="517"/>
      <c r="M51" s="513"/>
      <c r="N51" s="519"/>
      <c r="O51" s="517"/>
      <c r="P51" s="513"/>
      <c r="Q51" s="519"/>
      <c r="R51" s="518"/>
      <c r="S51" s="514"/>
      <c r="T51" s="520"/>
      <c r="U51" s="518"/>
      <c r="V51" s="514"/>
      <c r="W51" s="520"/>
      <c r="X51" s="518"/>
      <c r="Y51" s="514"/>
      <c r="Z51" s="38"/>
      <c r="AA51" s="517">
        <f t="shared" si="4"/>
        <v>0</v>
      </c>
      <c r="AB51" s="513">
        <f t="shared" si="5"/>
        <v>0</v>
      </c>
      <c r="AC51" s="513">
        <f t="shared" si="6"/>
        <v>0</v>
      </c>
      <c r="AD51" s="60">
        <f t="shared" si="7"/>
        <v>0</v>
      </c>
    </row>
    <row r="52" spans="1:30" ht="13" thickBot="1">
      <c r="A52" s="57"/>
      <c r="B52" s="314"/>
      <c r="C52" s="508"/>
      <c r="D52" s="508"/>
      <c r="E52" s="519"/>
      <c r="F52" s="517"/>
      <c r="G52" s="513"/>
      <c r="H52" s="519"/>
      <c r="I52" s="517"/>
      <c r="J52" s="513"/>
      <c r="K52" s="519"/>
      <c r="L52" s="517"/>
      <c r="M52" s="513"/>
      <c r="N52" s="519"/>
      <c r="O52" s="517"/>
      <c r="P52" s="513"/>
      <c r="Q52" s="519"/>
      <c r="R52" s="495"/>
      <c r="S52" s="488"/>
      <c r="T52" s="520"/>
      <c r="U52" s="495"/>
      <c r="V52" s="488"/>
      <c r="W52" s="520"/>
      <c r="X52" s="518"/>
      <c r="Y52" s="514"/>
      <c r="Z52" s="38"/>
      <c r="AA52" s="517">
        <f t="shared" si="4"/>
        <v>0</v>
      </c>
      <c r="AB52" s="513">
        <f t="shared" si="5"/>
        <v>0</v>
      </c>
      <c r="AC52" s="513">
        <f t="shared" si="6"/>
        <v>0</v>
      </c>
      <c r="AD52" s="60">
        <f t="shared" si="7"/>
        <v>0</v>
      </c>
    </row>
    <row r="53" spans="1:30" ht="13" thickBot="1">
      <c r="A53" s="57"/>
      <c r="B53" s="509"/>
      <c r="C53" s="509"/>
      <c r="D53" s="508" t="s">
        <v>120</v>
      </c>
      <c r="E53" s="520"/>
      <c r="F53" s="518"/>
      <c r="G53" s="514"/>
      <c r="H53" s="520"/>
      <c r="I53" s="518"/>
      <c r="J53" s="514"/>
      <c r="K53" s="520"/>
      <c r="L53" s="518"/>
      <c r="M53" s="514"/>
      <c r="N53" s="520"/>
      <c r="O53" s="518"/>
      <c r="P53" s="514"/>
      <c r="Q53" s="520"/>
      <c r="R53" s="518"/>
      <c r="S53" s="514"/>
      <c r="T53" s="38"/>
      <c r="U53" s="518"/>
      <c r="V53" s="514"/>
      <c r="W53" s="38"/>
      <c r="X53" s="518"/>
      <c r="Y53" s="514"/>
      <c r="Z53" s="38"/>
      <c r="AA53" s="231">
        <f t="shared" si="4"/>
        <v>0</v>
      </c>
      <c r="AB53" s="229">
        <f t="shared" si="5"/>
        <v>0</v>
      </c>
      <c r="AC53" s="229">
        <f t="shared" si="6"/>
        <v>0</v>
      </c>
      <c r="AD53" s="60">
        <f t="shared" si="7"/>
        <v>0</v>
      </c>
    </row>
    <row r="54" spans="1:30" ht="13" thickBot="1">
      <c r="A54" s="57"/>
      <c r="B54" s="509"/>
      <c r="C54" s="509"/>
      <c r="D54" s="508" t="s">
        <v>120</v>
      </c>
      <c r="E54" s="520"/>
      <c r="F54" s="518"/>
      <c r="G54" s="514"/>
      <c r="H54" s="520"/>
      <c r="I54" s="518"/>
      <c r="J54" s="514"/>
      <c r="K54" s="520"/>
      <c r="L54" s="518"/>
      <c r="M54" s="514"/>
      <c r="N54" s="520"/>
      <c r="O54" s="518"/>
      <c r="P54" s="514"/>
      <c r="Q54" s="520"/>
      <c r="R54" s="518"/>
      <c r="S54" s="514"/>
      <c r="T54" s="38"/>
      <c r="U54" s="518"/>
      <c r="V54" s="514"/>
      <c r="W54" s="38"/>
      <c r="X54" s="518"/>
      <c r="Y54" s="514"/>
      <c r="Z54" s="38"/>
      <c r="AA54" s="231">
        <f t="shared" si="4"/>
        <v>0</v>
      </c>
      <c r="AB54" s="229">
        <f t="shared" si="5"/>
        <v>0</v>
      </c>
      <c r="AC54" s="229">
        <f t="shared" si="6"/>
        <v>0</v>
      </c>
      <c r="AD54" s="60">
        <f t="shared" si="7"/>
        <v>0</v>
      </c>
    </row>
    <row r="55" spans="1:30" ht="13" thickBot="1">
      <c r="A55" s="57"/>
      <c r="B55" s="510"/>
      <c r="C55" s="510"/>
      <c r="D55" s="508" t="s">
        <v>120</v>
      </c>
      <c r="E55" s="520"/>
      <c r="F55" s="518"/>
      <c r="G55" s="514"/>
      <c r="H55" s="520"/>
      <c r="I55" s="518"/>
      <c r="J55" s="514"/>
      <c r="K55" s="520"/>
      <c r="L55" s="518"/>
      <c r="M55" s="514"/>
      <c r="N55" s="520"/>
      <c r="O55" s="518"/>
      <c r="P55" s="514"/>
      <c r="Q55" s="520"/>
      <c r="R55" s="36"/>
      <c r="S55" s="37"/>
      <c r="T55" s="38"/>
      <c r="U55" s="36"/>
      <c r="V55" s="37"/>
      <c r="W55" s="38"/>
      <c r="X55" s="36"/>
      <c r="Y55" s="37"/>
      <c r="Z55" s="38"/>
      <c r="AA55" s="517">
        <f t="shared" si="4"/>
        <v>0</v>
      </c>
      <c r="AB55" s="513">
        <f t="shared" si="5"/>
        <v>0</v>
      </c>
      <c r="AC55" s="513">
        <f t="shared" si="6"/>
        <v>0</v>
      </c>
      <c r="AD55" s="60">
        <f t="shared" si="7"/>
        <v>0</v>
      </c>
    </row>
    <row r="56" spans="1:30" ht="13" thickBot="1">
      <c r="A56" s="57"/>
      <c r="B56" s="510"/>
      <c r="C56" s="510"/>
      <c r="D56" s="508" t="s">
        <v>120</v>
      </c>
      <c r="E56" s="520"/>
      <c r="F56" s="518"/>
      <c r="G56" s="514"/>
      <c r="H56" s="520"/>
      <c r="I56" s="518"/>
      <c r="J56" s="514"/>
      <c r="K56" s="520"/>
      <c r="L56" s="518"/>
      <c r="M56" s="514"/>
      <c r="N56" s="520"/>
      <c r="O56" s="518"/>
      <c r="P56" s="514"/>
      <c r="Q56" s="520"/>
      <c r="R56" s="518"/>
      <c r="S56" s="514"/>
      <c r="T56" s="38"/>
      <c r="U56" s="518"/>
      <c r="V56" s="514"/>
      <c r="W56" s="38"/>
      <c r="X56" s="518"/>
      <c r="Y56" s="514"/>
      <c r="Z56" s="38"/>
      <c r="AA56" s="231">
        <f t="shared" si="4"/>
        <v>0</v>
      </c>
      <c r="AB56" s="229">
        <f t="shared" si="5"/>
        <v>0</v>
      </c>
      <c r="AC56" s="229">
        <f t="shared" si="6"/>
        <v>0</v>
      </c>
      <c r="AD56" s="215">
        <f t="shared" si="7"/>
        <v>0</v>
      </c>
    </row>
    <row r="57" spans="1:30" ht="13" thickBot="1">
      <c r="A57" s="57"/>
      <c r="B57" s="509"/>
      <c r="C57" s="509"/>
      <c r="D57" s="508"/>
      <c r="E57" s="520"/>
      <c r="F57" s="518"/>
      <c r="G57" s="514"/>
      <c r="H57" s="520"/>
      <c r="I57" s="518"/>
      <c r="J57" s="514"/>
      <c r="K57" s="520"/>
      <c r="L57" s="518"/>
      <c r="M57" s="514"/>
      <c r="N57" s="520"/>
      <c r="O57" s="518"/>
      <c r="P57" s="514"/>
      <c r="Q57" s="520"/>
      <c r="R57" s="495"/>
      <c r="S57" s="488"/>
      <c r="T57" s="38"/>
      <c r="U57" s="495"/>
      <c r="V57" s="488"/>
      <c r="W57" s="38"/>
      <c r="X57" s="495"/>
      <c r="Y57" s="37"/>
      <c r="Z57" s="38"/>
      <c r="AA57" s="231">
        <f t="shared" si="4"/>
        <v>0</v>
      </c>
      <c r="AB57" s="229">
        <f t="shared" si="5"/>
        <v>0</v>
      </c>
      <c r="AC57" s="229">
        <f t="shared" si="6"/>
        <v>0</v>
      </c>
      <c r="AD57" s="215">
        <f t="shared" si="7"/>
        <v>0</v>
      </c>
    </row>
    <row r="58" spans="1:30" ht="13" thickBot="1">
      <c r="A58" s="57"/>
      <c r="B58" s="510"/>
      <c r="C58" s="510"/>
      <c r="D58" s="508" t="s">
        <v>115</v>
      </c>
      <c r="E58" s="520"/>
      <c r="F58" s="518"/>
      <c r="G58" s="514"/>
      <c r="H58" s="520"/>
      <c r="I58" s="518"/>
      <c r="J58" s="514"/>
      <c r="K58" s="520"/>
      <c r="L58" s="518"/>
      <c r="M58" s="514"/>
      <c r="N58" s="520"/>
      <c r="O58" s="518"/>
      <c r="P58" s="514"/>
      <c r="Q58" s="520"/>
      <c r="R58" s="495"/>
      <c r="S58" s="488"/>
      <c r="T58" s="38"/>
      <c r="U58" s="495"/>
      <c r="V58" s="488"/>
      <c r="W58" s="38"/>
      <c r="X58" s="518"/>
      <c r="Y58" s="514"/>
      <c r="Z58" s="38"/>
      <c r="AA58" s="231">
        <f t="shared" si="4"/>
        <v>0</v>
      </c>
      <c r="AB58" s="229">
        <f t="shared" si="5"/>
        <v>0</v>
      </c>
      <c r="AC58" s="229">
        <f t="shared" si="6"/>
        <v>0</v>
      </c>
      <c r="AD58" s="215">
        <f t="shared" si="7"/>
        <v>0</v>
      </c>
    </row>
    <row r="59" spans="1:30" ht="13" thickBot="1">
      <c r="A59" s="57"/>
      <c r="B59" s="509"/>
      <c r="C59" s="509"/>
      <c r="D59" s="508"/>
      <c r="E59" s="520"/>
      <c r="F59" s="518"/>
      <c r="G59" s="514"/>
      <c r="H59" s="520"/>
      <c r="I59" s="518"/>
      <c r="J59" s="514"/>
      <c r="K59" s="520"/>
      <c r="L59" s="518"/>
      <c r="M59" s="514"/>
      <c r="N59" s="520"/>
      <c r="O59" s="518"/>
      <c r="P59" s="514"/>
      <c r="Q59" s="520"/>
      <c r="R59" s="24"/>
      <c r="S59" s="20"/>
      <c r="T59" s="59"/>
      <c r="U59" s="24"/>
      <c r="V59" s="20"/>
      <c r="W59" s="59"/>
      <c r="X59" s="24"/>
      <c r="Y59" s="20"/>
      <c r="Z59" s="59"/>
      <c r="AA59" s="231">
        <f t="shared" si="4"/>
        <v>0</v>
      </c>
      <c r="AB59" s="229">
        <f t="shared" si="5"/>
        <v>0</v>
      </c>
      <c r="AC59" s="229">
        <f t="shared" si="6"/>
        <v>0</v>
      </c>
      <c r="AD59" s="60">
        <f t="shared" si="7"/>
        <v>0</v>
      </c>
    </row>
    <row r="60" spans="1:30" ht="13" thickBot="1">
      <c r="A60" s="57"/>
      <c r="B60" s="509"/>
      <c r="C60" s="509"/>
      <c r="D60" s="508" t="s">
        <v>116</v>
      </c>
      <c r="E60" s="520"/>
      <c r="F60" s="518"/>
      <c r="G60" s="514"/>
      <c r="H60" s="520"/>
      <c r="I60" s="518"/>
      <c r="J60" s="514"/>
      <c r="K60" s="520"/>
      <c r="L60" s="518"/>
      <c r="M60" s="514"/>
      <c r="N60" s="520"/>
      <c r="O60" s="518"/>
      <c r="P60" s="514"/>
      <c r="Q60" s="520"/>
      <c r="R60" s="518"/>
      <c r="S60" s="514"/>
      <c r="T60" s="38"/>
      <c r="U60" s="518"/>
      <c r="V60" s="514"/>
      <c r="W60" s="38"/>
      <c r="X60" s="36"/>
      <c r="Y60" s="37"/>
      <c r="Z60" s="38"/>
      <c r="AA60" s="34">
        <f t="shared" si="4"/>
        <v>0</v>
      </c>
      <c r="AB60" s="35">
        <f t="shared" si="5"/>
        <v>0</v>
      </c>
      <c r="AC60" s="35">
        <f t="shared" si="6"/>
        <v>0</v>
      </c>
      <c r="AD60" s="60">
        <f t="shared" si="7"/>
        <v>0</v>
      </c>
    </row>
    <row r="61" spans="1:30" ht="13" thickBot="1">
      <c r="A61" s="57"/>
      <c r="B61" s="509"/>
      <c r="C61" s="509"/>
      <c r="D61" s="508" t="s">
        <v>116</v>
      </c>
      <c r="E61" s="520"/>
      <c r="F61" s="518"/>
      <c r="G61" s="514"/>
      <c r="H61" s="520"/>
      <c r="I61" s="518"/>
      <c r="J61" s="514"/>
      <c r="K61" s="520"/>
      <c r="L61" s="518"/>
      <c r="M61" s="514"/>
      <c r="N61" s="520"/>
      <c r="O61" s="518"/>
      <c r="P61" s="514"/>
      <c r="Q61" s="520"/>
      <c r="R61" s="24"/>
      <c r="S61" s="20"/>
      <c r="T61" s="59"/>
      <c r="U61" s="24"/>
      <c r="V61" s="20"/>
      <c r="W61" s="59"/>
      <c r="X61" s="518"/>
      <c r="Y61" s="514"/>
      <c r="Z61" s="38"/>
      <c r="AA61" s="34">
        <f t="shared" si="4"/>
        <v>0</v>
      </c>
      <c r="AB61" s="35">
        <f t="shared" si="5"/>
        <v>0</v>
      </c>
      <c r="AC61" s="35">
        <f t="shared" si="6"/>
        <v>0</v>
      </c>
      <c r="AD61" s="60">
        <f t="shared" si="7"/>
        <v>0</v>
      </c>
    </row>
    <row r="62" spans="1:30" ht="13" thickBot="1">
      <c r="A62" s="57"/>
      <c r="B62" s="509"/>
      <c r="C62" s="509"/>
      <c r="D62" s="508" t="s">
        <v>116</v>
      </c>
      <c r="E62" s="520"/>
      <c r="F62" s="518"/>
      <c r="G62" s="514"/>
      <c r="H62" s="520"/>
      <c r="I62" s="518"/>
      <c r="J62" s="514"/>
      <c r="K62" s="520"/>
      <c r="L62" s="518"/>
      <c r="M62" s="514"/>
      <c r="N62" s="520"/>
      <c r="O62" s="518"/>
      <c r="P62" s="514"/>
      <c r="Q62" s="520"/>
      <c r="R62" s="24"/>
      <c r="S62" s="20"/>
      <c r="T62" s="59"/>
      <c r="U62" s="24"/>
      <c r="V62" s="20"/>
      <c r="W62" s="59"/>
      <c r="X62" s="518"/>
      <c r="Y62" s="514"/>
      <c r="Z62" s="38"/>
      <c r="AA62" s="34">
        <f t="shared" si="4"/>
        <v>0</v>
      </c>
      <c r="AB62" s="35">
        <f t="shared" si="5"/>
        <v>0</v>
      </c>
      <c r="AC62" s="35">
        <f t="shared" si="6"/>
        <v>0</v>
      </c>
      <c r="AD62" s="60">
        <f t="shared" si="7"/>
        <v>0</v>
      </c>
    </row>
    <row r="63" spans="1:30" ht="13" thickBot="1">
      <c r="A63" s="57"/>
      <c r="B63" s="521"/>
      <c r="C63" s="128"/>
      <c r="D63" s="508"/>
      <c r="E63" s="519"/>
      <c r="F63" s="517"/>
      <c r="G63" s="513"/>
      <c r="H63" s="519"/>
      <c r="I63" s="517"/>
      <c r="J63" s="513"/>
      <c r="K63" s="519"/>
      <c r="L63" s="517"/>
      <c r="M63" s="513"/>
      <c r="N63" s="519"/>
      <c r="O63" s="517"/>
      <c r="P63" s="513"/>
      <c r="Q63" s="519"/>
      <c r="R63" s="24"/>
      <c r="S63" s="20"/>
      <c r="T63" s="59"/>
      <c r="U63" s="24"/>
      <c r="V63" s="20"/>
      <c r="W63" s="59"/>
      <c r="X63" s="24"/>
      <c r="Y63" s="20"/>
      <c r="Z63" s="59"/>
      <c r="AA63" s="34">
        <f t="shared" si="4"/>
        <v>0</v>
      </c>
      <c r="AB63" s="35">
        <f t="shared" si="5"/>
        <v>0</v>
      </c>
      <c r="AC63" s="35">
        <f t="shared" si="6"/>
        <v>0</v>
      </c>
      <c r="AD63" s="60">
        <f t="shared" si="7"/>
        <v>0</v>
      </c>
    </row>
    <row r="64" spans="1:30">
      <c r="A64" s="57"/>
      <c r="B64" s="510"/>
      <c r="C64" s="510"/>
      <c r="D64" s="513"/>
      <c r="E64" s="520"/>
      <c r="F64" s="518"/>
      <c r="G64" s="514"/>
      <c r="H64" s="520"/>
      <c r="I64" s="518"/>
      <c r="J64" s="514"/>
      <c r="K64" s="520"/>
      <c r="L64" s="518"/>
      <c r="M64" s="514"/>
      <c r="N64" s="520"/>
      <c r="O64" s="518"/>
      <c r="P64" s="514"/>
      <c r="Q64" s="520"/>
      <c r="R64" s="518"/>
      <c r="S64" s="514"/>
      <c r="T64" s="38"/>
      <c r="U64" s="518"/>
      <c r="V64" s="514"/>
      <c r="W64" s="38"/>
      <c r="X64" s="495"/>
      <c r="Y64" s="488"/>
      <c r="Z64" s="38"/>
      <c r="AA64" s="34">
        <f t="shared" si="4"/>
        <v>0</v>
      </c>
      <c r="AB64" s="35">
        <f t="shared" si="5"/>
        <v>0</v>
      </c>
      <c r="AC64" s="35">
        <f t="shared" si="6"/>
        <v>0</v>
      </c>
      <c r="AD64" s="60">
        <f t="shared" si="7"/>
        <v>0</v>
      </c>
    </row>
    <row r="68" spans="1:30" ht="13" thickBot="1"/>
    <row r="69" spans="1:30" ht="13" thickBot="1">
      <c r="A69" s="57"/>
      <c r="B69" s="4"/>
      <c r="C69" s="4"/>
      <c r="D69" s="37"/>
      <c r="E69" s="37"/>
      <c r="F69" s="37"/>
      <c r="G69" s="37"/>
      <c r="H69" s="38"/>
      <c r="I69" s="36"/>
      <c r="J69" s="37"/>
      <c r="K69" s="38"/>
      <c r="L69" s="36"/>
      <c r="M69" s="37"/>
      <c r="N69" s="38"/>
      <c r="O69" s="36"/>
      <c r="P69" s="37"/>
      <c r="Q69" s="38"/>
      <c r="R69" s="36"/>
      <c r="S69" s="37"/>
      <c r="T69" s="38"/>
      <c r="U69" s="36"/>
      <c r="V69" s="37"/>
      <c r="W69" s="38"/>
      <c r="X69" s="36"/>
      <c r="Y69" s="37"/>
      <c r="Z69" s="38"/>
      <c r="AA69" s="34">
        <f t="shared" ref="AA69:AA71" si="8">SUM(F69+I69+L69+O69+R69+U69+X69)</f>
        <v>0</v>
      </c>
      <c r="AB69" s="35">
        <f t="shared" ref="AB69:AB71" si="9">SUM(G69+J69+M69+P69+S69+V69+Y69)</f>
        <v>0</v>
      </c>
      <c r="AC69" s="35">
        <f t="shared" ref="AC69:AC71" si="10">SUM(H69+K69+N69+Q69+T69+W69+Z69)</f>
        <v>0</v>
      </c>
      <c r="AD69" s="60">
        <f t="shared" ref="AD69:AD71" si="11">IFERROR(AB69/AA69,0)</f>
        <v>0</v>
      </c>
    </row>
    <row r="70" spans="1:30" ht="13" thickBot="1">
      <c r="A70" s="57"/>
      <c r="B70" s="4"/>
      <c r="C70" s="4"/>
      <c r="D70" s="37"/>
      <c r="E70" s="37"/>
      <c r="F70" s="37"/>
      <c r="G70" s="37"/>
      <c r="H70" s="38"/>
      <c r="I70" s="36"/>
      <c r="J70" s="37"/>
      <c r="K70" s="38"/>
      <c r="L70" s="36"/>
      <c r="M70" s="37"/>
      <c r="N70" s="38"/>
      <c r="O70" s="36"/>
      <c r="P70" s="37"/>
      <c r="Q70" s="38"/>
      <c r="R70" s="36"/>
      <c r="S70" s="37"/>
      <c r="T70" s="38"/>
      <c r="U70" s="36"/>
      <c r="V70" s="37"/>
      <c r="W70" s="38"/>
      <c r="X70" s="36"/>
      <c r="Y70" s="37"/>
      <c r="Z70" s="38"/>
      <c r="AA70" s="34">
        <f t="shared" si="8"/>
        <v>0</v>
      </c>
      <c r="AB70" s="35">
        <f t="shared" si="9"/>
        <v>0</v>
      </c>
      <c r="AC70" s="35">
        <f t="shared" si="10"/>
        <v>0</v>
      </c>
      <c r="AD70" s="60">
        <f t="shared" si="11"/>
        <v>0</v>
      </c>
    </row>
    <row r="71" spans="1:30" ht="13" thickBot="1">
      <c r="A71" s="57"/>
      <c r="B71" s="4"/>
      <c r="C71" s="4"/>
      <c r="D71" s="37"/>
      <c r="E71" s="37"/>
      <c r="F71" s="37"/>
      <c r="G71" s="37"/>
      <c r="H71" s="38"/>
      <c r="I71" s="36"/>
      <c r="J71" s="37"/>
      <c r="K71" s="38"/>
      <c r="L71" s="36"/>
      <c r="M71" s="37"/>
      <c r="N71" s="38"/>
      <c r="O71" s="36"/>
      <c r="P71" s="37"/>
      <c r="Q71" s="38"/>
      <c r="R71" s="36"/>
      <c r="S71" s="37"/>
      <c r="T71" s="38"/>
      <c r="U71" s="36"/>
      <c r="V71" s="37"/>
      <c r="W71" s="38"/>
      <c r="X71" s="36"/>
      <c r="Y71" s="37"/>
      <c r="Z71" s="38"/>
      <c r="AA71" s="34">
        <f t="shared" si="8"/>
        <v>0</v>
      </c>
      <c r="AB71" s="35">
        <f t="shared" si="9"/>
        <v>0</v>
      </c>
      <c r="AC71" s="35">
        <f t="shared" si="10"/>
        <v>0</v>
      </c>
      <c r="AD71" s="60">
        <f t="shared" si="11"/>
        <v>0</v>
      </c>
    </row>
    <row r="72" spans="1:30" ht="13" thickBot="1">
      <c r="A72" s="57"/>
      <c r="B72" s="4"/>
      <c r="C72" s="4"/>
      <c r="D72" s="37"/>
      <c r="E72" s="37"/>
      <c r="F72" s="37"/>
      <c r="G72" s="37"/>
      <c r="H72" s="38"/>
      <c r="I72" s="36"/>
      <c r="J72" s="37"/>
      <c r="K72" s="38"/>
      <c r="L72" s="36"/>
      <c r="M72" s="37"/>
      <c r="N72" s="38"/>
      <c r="O72" s="36"/>
      <c r="P72" s="37"/>
      <c r="Q72" s="38"/>
      <c r="R72" s="36"/>
      <c r="S72" s="37"/>
      <c r="T72" s="38"/>
      <c r="U72" s="36"/>
      <c r="V72" s="37"/>
      <c r="W72" s="38"/>
      <c r="X72" s="36"/>
      <c r="Y72" s="37"/>
      <c r="Z72" s="38"/>
      <c r="AA72" s="34">
        <f t="shared" ref="AA72:AA93" si="12">SUM(F72+I72+L72+O72+R72+U72+X72)</f>
        <v>0</v>
      </c>
      <c r="AB72" s="35">
        <f t="shared" ref="AB72:AB93" si="13">SUM(G72+J72+M72+P72+S72+V72+Y72)</f>
        <v>0</v>
      </c>
      <c r="AC72" s="35">
        <f t="shared" ref="AC72:AC93" si="14">SUM(H72+K72+N72+Q72+T72+W72+Z72)</f>
        <v>0</v>
      </c>
      <c r="AD72" s="60">
        <f t="shared" ref="AD72:AD93" si="15">IFERROR(AB72/AA72,0)</f>
        <v>0</v>
      </c>
    </row>
    <row r="73" spans="1:30" ht="13" thickBot="1">
      <c r="A73" s="57"/>
      <c r="B73" s="4"/>
      <c r="C73" s="4"/>
      <c r="D73" s="37"/>
      <c r="E73" s="37"/>
      <c r="F73" s="37"/>
      <c r="G73" s="37"/>
      <c r="H73" s="38"/>
      <c r="I73" s="36"/>
      <c r="J73" s="37"/>
      <c r="K73" s="38"/>
      <c r="L73" s="36"/>
      <c r="M73" s="37"/>
      <c r="N73" s="38"/>
      <c r="O73" s="36"/>
      <c r="P73" s="37"/>
      <c r="Q73" s="38"/>
      <c r="R73" s="36"/>
      <c r="S73" s="37"/>
      <c r="T73" s="38"/>
      <c r="U73" s="36"/>
      <c r="V73" s="37"/>
      <c r="W73" s="38"/>
      <c r="X73" s="36"/>
      <c r="Y73" s="37"/>
      <c r="Z73" s="38"/>
      <c r="AA73" s="34">
        <f t="shared" si="12"/>
        <v>0</v>
      </c>
      <c r="AB73" s="35">
        <f t="shared" si="13"/>
        <v>0</v>
      </c>
      <c r="AC73" s="35">
        <f t="shared" si="14"/>
        <v>0</v>
      </c>
      <c r="AD73" s="60">
        <f t="shared" si="15"/>
        <v>0</v>
      </c>
    </row>
    <row r="74" spans="1:30" ht="13" thickBot="1">
      <c r="A74" s="57"/>
      <c r="B74" s="4"/>
      <c r="C74" s="4"/>
      <c r="D74" s="37"/>
      <c r="E74" s="37"/>
      <c r="F74" s="37"/>
      <c r="G74" s="37"/>
      <c r="H74" s="38"/>
      <c r="I74" s="36"/>
      <c r="J74" s="37"/>
      <c r="K74" s="38"/>
      <c r="L74" s="36"/>
      <c r="M74" s="37"/>
      <c r="N74" s="38"/>
      <c r="O74" s="36"/>
      <c r="P74" s="37"/>
      <c r="Q74" s="38"/>
      <c r="R74" s="36"/>
      <c r="S74" s="37"/>
      <c r="T74" s="38"/>
      <c r="U74" s="36"/>
      <c r="V74" s="37"/>
      <c r="W74" s="38"/>
      <c r="X74" s="36"/>
      <c r="Y74" s="37"/>
      <c r="Z74" s="38"/>
      <c r="AA74" s="34">
        <f t="shared" si="12"/>
        <v>0</v>
      </c>
      <c r="AB74" s="35">
        <f t="shared" si="13"/>
        <v>0</v>
      </c>
      <c r="AC74" s="35">
        <f t="shared" si="14"/>
        <v>0</v>
      </c>
      <c r="AD74" s="60">
        <f t="shared" si="15"/>
        <v>0</v>
      </c>
    </row>
    <row r="75" spans="1:30" ht="13" thickBot="1">
      <c r="A75" s="57"/>
      <c r="B75" s="4"/>
      <c r="C75" s="4"/>
      <c r="D75" s="37"/>
      <c r="E75" s="37"/>
      <c r="F75" s="37"/>
      <c r="G75" s="37"/>
      <c r="H75" s="38"/>
      <c r="I75" s="36"/>
      <c r="J75" s="37"/>
      <c r="K75" s="38"/>
      <c r="L75" s="36"/>
      <c r="M75" s="37"/>
      <c r="N75" s="38"/>
      <c r="O75" s="36"/>
      <c r="P75" s="37"/>
      <c r="Q75" s="38"/>
      <c r="R75" s="36"/>
      <c r="S75" s="37"/>
      <c r="T75" s="38"/>
      <c r="U75" s="36"/>
      <c r="V75" s="37"/>
      <c r="W75" s="38"/>
      <c r="X75" s="36"/>
      <c r="Y75" s="37"/>
      <c r="Z75" s="38"/>
      <c r="AA75" s="34">
        <f t="shared" si="12"/>
        <v>0</v>
      </c>
      <c r="AB75" s="35">
        <f t="shared" si="13"/>
        <v>0</v>
      </c>
      <c r="AC75" s="35">
        <f t="shared" si="14"/>
        <v>0</v>
      </c>
      <c r="AD75" s="60">
        <f t="shared" si="15"/>
        <v>0</v>
      </c>
    </row>
    <row r="76" spans="1:30" ht="13" thickBot="1">
      <c r="A76" s="57"/>
      <c r="B76" s="4"/>
      <c r="C76" s="4"/>
      <c r="D76" s="37"/>
      <c r="E76" s="37"/>
      <c r="F76" s="37"/>
      <c r="G76" s="37"/>
      <c r="H76" s="38"/>
      <c r="I76" s="36"/>
      <c r="J76" s="37"/>
      <c r="K76" s="38"/>
      <c r="L76" s="36"/>
      <c r="M76" s="37"/>
      <c r="N76" s="38"/>
      <c r="O76" s="36"/>
      <c r="P76" s="37"/>
      <c r="Q76" s="38"/>
      <c r="R76" s="36"/>
      <c r="S76" s="37"/>
      <c r="T76" s="38"/>
      <c r="U76" s="36"/>
      <c r="V76" s="37"/>
      <c r="W76" s="38"/>
      <c r="X76" s="36"/>
      <c r="Y76" s="37"/>
      <c r="Z76" s="38"/>
      <c r="AA76" s="34">
        <f t="shared" si="12"/>
        <v>0</v>
      </c>
      <c r="AB76" s="35">
        <f t="shared" si="13"/>
        <v>0</v>
      </c>
      <c r="AC76" s="35">
        <f t="shared" si="14"/>
        <v>0</v>
      </c>
      <c r="AD76" s="60">
        <f t="shared" si="15"/>
        <v>0</v>
      </c>
    </row>
    <row r="77" spans="1:30" ht="13" thickBot="1">
      <c r="A77" s="57"/>
      <c r="B77" s="4"/>
      <c r="C77" s="4"/>
      <c r="D77" s="37"/>
      <c r="E77" s="37"/>
      <c r="F77" s="37"/>
      <c r="G77" s="37"/>
      <c r="H77" s="38"/>
      <c r="I77" s="36"/>
      <c r="J77" s="37"/>
      <c r="K77" s="38"/>
      <c r="L77" s="36"/>
      <c r="M77" s="37"/>
      <c r="N77" s="38"/>
      <c r="O77" s="36"/>
      <c r="P77" s="37"/>
      <c r="Q77" s="38"/>
      <c r="R77" s="36"/>
      <c r="S77" s="37"/>
      <c r="T77" s="38"/>
      <c r="U77" s="36"/>
      <c r="V77" s="37"/>
      <c r="W77" s="38"/>
      <c r="X77" s="36"/>
      <c r="Y77" s="37"/>
      <c r="Z77" s="38"/>
      <c r="AA77" s="34">
        <f t="shared" si="12"/>
        <v>0</v>
      </c>
      <c r="AB77" s="35">
        <f t="shared" si="13"/>
        <v>0</v>
      </c>
      <c r="AC77" s="35">
        <f t="shared" si="14"/>
        <v>0</v>
      </c>
      <c r="AD77" s="60">
        <f t="shared" si="15"/>
        <v>0</v>
      </c>
    </row>
    <row r="78" spans="1:30" ht="13" thickBot="1">
      <c r="A78" s="57"/>
      <c r="B78" s="4"/>
      <c r="C78" s="4"/>
      <c r="D78" s="37"/>
      <c r="E78" s="37"/>
      <c r="F78" s="37"/>
      <c r="G78" s="37"/>
      <c r="H78" s="38"/>
      <c r="I78" s="36"/>
      <c r="J78" s="37"/>
      <c r="K78" s="38"/>
      <c r="L78" s="36"/>
      <c r="M78" s="37"/>
      <c r="N78" s="38"/>
      <c r="O78" s="36"/>
      <c r="P78" s="37"/>
      <c r="Q78" s="38"/>
      <c r="R78" s="36"/>
      <c r="S78" s="37"/>
      <c r="T78" s="38"/>
      <c r="U78" s="36"/>
      <c r="V78" s="37"/>
      <c r="W78" s="38"/>
      <c r="X78" s="36"/>
      <c r="Y78" s="37"/>
      <c r="Z78" s="38"/>
      <c r="AA78" s="34">
        <f t="shared" si="12"/>
        <v>0</v>
      </c>
      <c r="AB78" s="35">
        <f t="shared" si="13"/>
        <v>0</v>
      </c>
      <c r="AC78" s="35">
        <f t="shared" si="14"/>
        <v>0</v>
      </c>
      <c r="AD78" s="60">
        <f t="shared" si="15"/>
        <v>0</v>
      </c>
    </row>
    <row r="79" spans="1:30" ht="13" thickBot="1">
      <c r="A79" s="57"/>
      <c r="B79" s="4"/>
      <c r="C79" s="4"/>
      <c r="D79" s="37"/>
      <c r="E79" s="37"/>
      <c r="F79" s="37"/>
      <c r="G79" s="37"/>
      <c r="H79" s="38"/>
      <c r="I79" s="36"/>
      <c r="J79" s="37"/>
      <c r="K79" s="38"/>
      <c r="L79" s="36"/>
      <c r="M79" s="37"/>
      <c r="N79" s="38"/>
      <c r="O79" s="36"/>
      <c r="P79" s="37"/>
      <c r="Q79" s="38"/>
      <c r="R79" s="36"/>
      <c r="S79" s="37"/>
      <c r="T79" s="38"/>
      <c r="U79" s="36"/>
      <c r="V79" s="37"/>
      <c r="W79" s="38"/>
      <c r="X79" s="36"/>
      <c r="Y79" s="37"/>
      <c r="Z79" s="38"/>
      <c r="AA79" s="34">
        <f t="shared" si="12"/>
        <v>0</v>
      </c>
      <c r="AB79" s="35">
        <f t="shared" si="13"/>
        <v>0</v>
      </c>
      <c r="AC79" s="35">
        <f t="shared" si="14"/>
        <v>0</v>
      </c>
      <c r="AD79" s="60">
        <f t="shared" si="15"/>
        <v>0</v>
      </c>
    </row>
    <row r="80" spans="1:30" ht="13" thickBot="1">
      <c r="A80" s="57"/>
      <c r="B80" s="4"/>
      <c r="C80" s="4"/>
      <c r="D80" s="37"/>
      <c r="E80" s="37"/>
      <c r="F80" s="37"/>
      <c r="G80" s="37"/>
      <c r="H80" s="38"/>
      <c r="I80" s="36"/>
      <c r="J80" s="37"/>
      <c r="K80" s="38"/>
      <c r="L80" s="36"/>
      <c r="M80" s="37"/>
      <c r="N80" s="38"/>
      <c r="O80" s="36"/>
      <c r="P80" s="37"/>
      <c r="Q80" s="38"/>
      <c r="R80" s="36"/>
      <c r="S80" s="37"/>
      <c r="T80" s="38"/>
      <c r="U80" s="36"/>
      <c r="V80" s="37"/>
      <c r="W80" s="38"/>
      <c r="X80" s="36"/>
      <c r="Y80" s="37"/>
      <c r="Z80" s="38"/>
      <c r="AA80" s="34">
        <f t="shared" si="12"/>
        <v>0</v>
      </c>
      <c r="AB80" s="35">
        <f t="shared" si="13"/>
        <v>0</v>
      </c>
      <c r="AC80" s="35">
        <f t="shared" si="14"/>
        <v>0</v>
      </c>
      <c r="AD80" s="60">
        <f t="shared" si="15"/>
        <v>0</v>
      </c>
    </row>
    <row r="81" spans="1:30" ht="13" thickBot="1">
      <c r="A81" s="57"/>
      <c r="B81" s="4"/>
      <c r="C81" s="4"/>
      <c r="D81" s="37"/>
      <c r="E81" s="37"/>
      <c r="F81" s="37"/>
      <c r="G81" s="37"/>
      <c r="H81" s="38"/>
      <c r="I81" s="36"/>
      <c r="J81" s="37"/>
      <c r="K81" s="38"/>
      <c r="L81" s="36"/>
      <c r="M81" s="37"/>
      <c r="N81" s="38"/>
      <c r="O81" s="36"/>
      <c r="P81" s="37"/>
      <c r="Q81" s="38"/>
      <c r="R81" s="36"/>
      <c r="S81" s="37"/>
      <c r="T81" s="38"/>
      <c r="U81" s="36"/>
      <c r="V81" s="37"/>
      <c r="W81" s="38"/>
      <c r="X81" s="36"/>
      <c r="Y81" s="37"/>
      <c r="Z81" s="38"/>
      <c r="AA81" s="34">
        <f t="shared" si="12"/>
        <v>0</v>
      </c>
      <c r="AB81" s="35">
        <f t="shared" si="13"/>
        <v>0</v>
      </c>
      <c r="AC81" s="35">
        <f t="shared" si="14"/>
        <v>0</v>
      </c>
      <c r="AD81" s="60">
        <f t="shared" si="15"/>
        <v>0</v>
      </c>
    </row>
    <row r="82" spans="1:30" ht="13" thickBot="1">
      <c r="A82" s="57"/>
      <c r="B82" s="4"/>
      <c r="C82" s="4"/>
      <c r="D82" s="37"/>
      <c r="E82" s="37"/>
      <c r="F82" s="37"/>
      <c r="G82" s="37"/>
      <c r="H82" s="38"/>
      <c r="I82" s="36"/>
      <c r="J82" s="37"/>
      <c r="K82" s="38"/>
      <c r="L82" s="36"/>
      <c r="M82" s="37"/>
      <c r="N82" s="38"/>
      <c r="O82" s="36"/>
      <c r="P82" s="37"/>
      <c r="Q82" s="38"/>
      <c r="R82" s="36"/>
      <c r="S82" s="37"/>
      <c r="T82" s="38"/>
      <c r="U82" s="36"/>
      <c r="V82" s="37"/>
      <c r="W82" s="38"/>
      <c r="X82" s="36"/>
      <c r="Y82" s="37"/>
      <c r="Z82" s="38"/>
      <c r="AA82" s="34">
        <f t="shared" si="12"/>
        <v>0</v>
      </c>
      <c r="AB82" s="35">
        <f t="shared" si="13"/>
        <v>0</v>
      </c>
      <c r="AC82" s="35">
        <f t="shared" si="14"/>
        <v>0</v>
      </c>
      <c r="AD82" s="60">
        <f t="shared" si="15"/>
        <v>0</v>
      </c>
    </row>
    <row r="83" spans="1:30" ht="13" thickBot="1">
      <c r="A83" s="57"/>
      <c r="B83" s="4"/>
      <c r="C83" s="4"/>
      <c r="D83" s="37"/>
      <c r="E83" s="37"/>
      <c r="F83" s="37"/>
      <c r="G83" s="37"/>
      <c r="H83" s="38"/>
      <c r="I83" s="36"/>
      <c r="J83" s="37"/>
      <c r="K83" s="38"/>
      <c r="L83" s="36"/>
      <c r="M83" s="37"/>
      <c r="N83" s="38"/>
      <c r="O83" s="36"/>
      <c r="P83" s="37"/>
      <c r="Q83" s="38"/>
      <c r="R83" s="36"/>
      <c r="S83" s="37"/>
      <c r="T83" s="38"/>
      <c r="U83" s="36"/>
      <c r="V83" s="37"/>
      <c r="W83" s="38"/>
      <c r="X83" s="36"/>
      <c r="Y83" s="37"/>
      <c r="Z83" s="38"/>
      <c r="AA83" s="34">
        <f t="shared" si="12"/>
        <v>0</v>
      </c>
      <c r="AB83" s="35">
        <f t="shared" si="13"/>
        <v>0</v>
      </c>
      <c r="AC83" s="35">
        <f t="shared" si="14"/>
        <v>0</v>
      </c>
      <c r="AD83" s="60">
        <f t="shared" si="15"/>
        <v>0</v>
      </c>
    </row>
    <row r="84" spans="1:30" ht="13" thickBot="1">
      <c r="A84" s="57"/>
      <c r="B84" s="4"/>
      <c r="C84" s="4"/>
      <c r="D84" s="37"/>
      <c r="E84" s="37"/>
      <c r="F84" s="37"/>
      <c r="G84" s="37"/>
      <c r="H84" s="38"/>
      <c r="I84" s="36"/>
      <c r="J84" s="37"/>
      <c r="K84" s="38"/>
      <c r="L84" s="36"/>
      <c r="M84" s="37"/>
      <c r="N84" s="38"/>
      <c r="O84" s="36"/>
      <c r="P84" s="37"/>
      <c r="Q84" s="38"/>
      <c r="R84" s="36"/>
      <c r="S84" s="37"/>
      <c r="T84" s="38"/>
      <c r="U84" s="36"/>
      <c r="V84" s="37"/>
      <c r="W84" s="38"/>
      <c r="X84" s="36"/>
      <c r="Y84" s="37"/>
      <c r="Z84" s="38"/>
      <c r="AA84" s="34">
        <f t="shared" si="12"/>
        <v>0</v>
      </c>
      <c r="AB84" s="35">
        <f t="shared" si="13"/>
        <v>0</v>
      </c>
      <c r="AC84" s="35">
        <f t="shared" si="14"/>
        <v>0</v>
      </c>
      <c r="AD84" s="60">
        <f t="shared" si="15"/>
        <v>0</v>
      </c>
    </row>
    <row r="85" spans="1:30" ht="13" thickBot="1">
      <c r="A85" s="57"/>
      <c r="B85" s="4"/>
      <c r="C85" s="4"/>
      <c r="D85" s="37"/>
      <c r="E85" s="37"/>
      <c r="F85" s="37"/>
      <c r="G85" s="37"/>
      <c r="H85" s="38"/>
      <c r="I85" s="36"/>
      <c r="J85" s="37"/>
      <c r="K85" s="38"/>
      <c r="L85" s="36"/>
      <c r="M85" s="37"/>
      <c r="N85" s="38"/>
      <c r="O85" s="36"/>
      <c r="P85" s="37"/>
      <c r="Q85" s="38"/>
      <c r="R85" s="36"/>
      <c r="S85" s="37"/>
      <c r="T85" s="38"/>
      <c r="U85" s="36"/>
      <c r="V85" s="37"/>
      <c r="W85" s="38"/>
      <c r="X85" s="36"/>
      <c r="Y85" s="37"/>
      <c r="Z85" s="38"/>
      <c r="AA85" s="34">
        <f t="shared" si="12"/>
        <v>0</v>
      </c>
      <c r="AB85" s="35">
        <f t="shared" si="13"/>
        <v>0</v>
      </c>
      <c r="AC85" s="35">
        <f t="shared" si="14"/>
        <v>0</v>
      </c>
      <c r="AD85" s="60">
        <f t="shared" si="15"/>
        <v>0</v>
      </c>
    </row>
    <row r="86" spans="1:30" ht="13" thickBot="1">
      <c r="A86" s="57"/>
      <c r="B86" s="4"/>
      <c r="C86" s="4"/>
      <c r="D86" s="37"/>
      <c r="E86" s="37"/>
      <c r="F86" s="37"/>
      <c r="G86" s="37"/>
      <c r="H86" s="38"/>
      <c r="I86" s="36"/>
      <c r="J86" s="37"/>
      <c r="K86" s="38"/>
      <c r="L86" s="36"/>
      <c r="M86" s="37"/>
      <c r="N86" s="38"/>
      <c r="O86" s="36"/>
      <c r="P86" s="37"/>
      <c r="Q86" s="38"/>
      <c r="R86" s="36"/>
      <c r="S86" s="37"/>
      <c r="T86" s="38"/>
      <c r="U86" s="36"/>
      <c r="V86" s="37"/>
      <c r="W86" s="38"/>
      <c r="X86" s="36"/>
      <c r="Y86" s="37"/>
      <c r="Z86" s="38"/>
      <c r="AA86" s="34">
        <f t="shared" si="12"/>
        <v>0</v>
      </c>
      <c r="AB86" s="35">
        <f t="shared" si="13"/>
        <v>0</v>
      </c>
      <c r="AC86" s="35">
        <f t="shared" si="14"/>
        <v>0</v>
      </c>
      <c r="AD86" s="60">
        <f t="shared" si="15"/>
        <v>0</v>
      </c>
    </row>
    <row r="87" spans="1:30" ht="13" thickBot="1">
      <c r="A87" s="57"/>
      <c r="B87" s="4"/>
      <c r="C87" s="4"/>
      <c r="D87" s="37"/>
      <c r="E87" s="37"/>
      <c r="F87" s="37"/>
      <c r="G87" s="37"/>
      <c r="H87" s="38"/>
      <c r="I87" s="36"/>
      <c r="J87" s="37"/>
      <c r="K87" s="38"/>
      <c r="L87" s="36"/>
      <c r="M87" s="37"/>
      <c r="N87" s="38"/>
      <c r="O87" s="36"/>
      <c r="P87" s="37"/>
      <c r="Q87" s="38"/>
      <c r="R87" s="36"/>
      <c r="S87" s="37"/>
      <c r="T87" s="38"/>
      <c r="U87" s="36"/>
      <c r="V87" s="37"/>
      <c r="W87" s="38"/>
      <c r="X87" s="36"/>
      <c r="Y87" s="37"/>
      <c r="Z87" s="38"/>
      <c r="AA87" s="34">
        <f t="shared" si="12"/>
        <v>0</v>
      </c>
      <c r="AB87" s="35">
        <f t="shared" si="13"/>
        <v>0</v>
      </c>
      <c r="AC87" s="35">
        <f t="shared" si="14"/>
        <v>0</v>
      </c>
      <c r="AD87" s="60">
        <f t="shared" si="15"/>
        <v>0</v>
      </c>
    </row>
    <row r="88" spans="1:30" ht="13" thickBot="1">
      <c r="A88" s="57"/>
      <c r="B88" s="4"/>
      <c r="C88" s="4"/>
      <c r="D88" s="37"/>
      <c r="E88" s="37"/>
      <c r="F88" s="37"/>
      <c r="G88" s="37"/>
      <c r="H88" s="38"/>
      <c r="I88" s="36"/>
      <c r="J88" s="37"/>
      <c r="K88" s="38"/>
      <c r="L88" s="36"/>
      <c r="M88" s="37"/>
      <c r="N88" s="38"/>
      <c r="O88" s="36"/>
      <c r="P88" s="37"/>
      <c r="Q88" s="38"/>
      <c r="R88" s="36"/>
      <c r="S88" s="37"/>
      <c r="T88" s="38"/>
      <c r="U88" s="36"/>
      <c r="V88" s="37"/>
      <c r="W88" s="38"/>
      <c r="X88" s="36"/>
      <c r="Y88" s="37"/>
      <c r="Z88" s="38"/>
      <c r="AA88" s="34">
        <f t="shared" si="12"/>
        <v>0</v>
      </c>
      <c r="AB88" s="35">
        <f t="shared" si="13"/>
        <v>0</v>
      </c>
      <c r="AC88" s="35">
        <f t="shared" si="14"/>
        <v>0</v>
      </c>
      <c r="AD88" s="60">
        <f t="shared" si="15"/>
        <v>0</v>
      </c>
    </row>
    <row r="89" spans="1:30" ht="13" thickBot="1">
      <c r="A89" s="57"/>
      <c r="B89" s="4"/>
      <c r="C89" s="4"/>
      <c r="D89" s="37"/>
      <c r="E89" s="37"/>
      <c r="F89" s="37"/>
      <c r="G89" s="37"/>
      <c r="H89" s="38"/>
      <c r="I89" s="36"/>
      <c r="J89" s="37"/>
      <c r="K89" s="38"/>
      <c r="L89" s="36"/>
      <c r="M89" s="37"/>
      <c r="N89" s="38"/>
      <c r="O89" s="36"/>
      <c r="P89" s="37"/>
      <c r="Q89" s="38"/>
      <c r="R89" s="36"/>
      <c r="S89" s="37"/>
      <c r="T89" s="38"/>
      <c r="U89" s="36"/>
      <c r="V89" s="37"/>
      <c r="W89" s="38"/>
      <c r="X89" s="36"/>
      <c r="Y89" s="37"/>
      <c r="Z89" s="38"/>
      <c r="AA89" s="34">
        <f t="shared" si="12"/>
        <v>0</v>
      </c>
      <c r="AB89" s="35">
        <f t="shared" si="13"/>
        <v>0</v>
      </c>
      <c r="AC89" s="35">
        <f t="shared" si="14"/>
        <v>0</v>
      </c>
      <c r="AD89" s="60">
        <f t="shared" si="15"/>
        <v>0</v>
      </c>
    </row>
    <row r="90" spans="1:30" ht="13" thickBot="1">
      <c r="A90" s="57"/>
      <c r="B90" s="509" t="s">
        <v>547</v>
      </c>
      <c r="C90" s="4" t="s">
        <v>357</v>
      </c>
      <c r="D90" s="19" t="s">
        <v>116</v>
      </c>
      <c r="E90" s="514">
        <v>17</v>
      </c>
      <c r="F90" s="514">
        <v>1</v>
      </c>
      <c r="G90" s="37">
        <v>-1</v>
      </c>
      <c r="H90" s="38"/>
      <c r="I90" s="36"/>
      <c r="J90" s="37"/>
      <c r="K90" s="38"/>
      <c r="L90" s="36"/>
      <c r="M90" s="37"/>
      <c r="N90" s="38"/>
      <c r="O90" s="36"/>
      <c r="P90" s="37"/>
      <c r="Q90" s="38"/>
      <c r="R90" s="24"/>
      <c r="S90" s="20"/>
      <c r="T90" s="59"/>
      <c r="U90" s="24"/>
      <c r="V90" s="20"/>
      <c r="W90" s="59"/>
      <c r="X90" s="24"/>
      <c r="Y90" s="37"/>
      <c r="Z90" s="38"/>
      <c r="AA90" s="231">
        <f t="shared" si="12"/>
        <v>1</v>
      </c>
      <c r="AB90" s="229">
        <f t="shared" si="13"/>
        <v>-1</v>
      </c>
      <c r="AC90" s="229">
        <f t="shared" si="14"/>
        <v>0</v>
      </c>
      <c r="AD90" s="60">
        <f t="shared" si="15"/>
        <v>-1</v>
      </c>
    </row>
    <row r="91" spans="1:30" ht="13" thickBot="1">
      <c r="A91" s="57"/>
      <c r="B91" s="509" t="s">
        <v>552</v>
      </c>
      <c r="C91" s="509" t="s">
        <v>393</v>
      </c>
      <c r="D91" s="19" t="s">
        <v>116</v>
      </c>
      <c r="E91" s="514">
        <v>25</v>
      </c>
      <c r="F91" s="514">
        <v>5</v>
      </c>
      <c r="G91" s="37">
        <v>-9</v>
      </c>
      <c r="H91" s="38"/>
      <c r="I91" s="36"/>
      <c r="J91" s="37"/>
      <c r="K91" s="38"/>
      <c r="L91" s="36"/>
      <c r="M91" s="37"/>
      <c r="N91" s="38"/>
      <c r="O91" s="36"/>
      <c r="P91" s="37"/>
      <c r="Q91" s="38"/>
      <c r="R91" s="36"/>
      <c r="S91" s="37"/>
      <c r="T91" s="38"/>
      <c r="U91" s="36"/>
      <c r="V91" s="37"/>
      <c r="W91" s="38"/>
      <c r="X91" s="36"/>
      <c r="Y91" s="37"/>
      <c r="Z91" s="38"/>
      <c r="AA91" s="34">
        <f t="shared" si="12"/>
        <v>5</v>
      </c>
      <c r="AB91" s="35">
        <f t="shared" si="13"/>
        <v>-9</v>
      </c>
      <c r="AC91" s="35">
        <f t="shared" si="14"/>
        <v>0</v>
      </c>
      <c r="AD91" s="60">
        <f t="shared" si="15"/>
        <v>-1.8</v>
      </c>
    </row>
    <row r="92" spans="1:30" ht="13" thickBot="1">
      <c r="A92" s="57"/>
      <c r="B92" s="509" t="s">
        <v>377</v>
      </c>
      <c r="C92" s="4" t="s">
        <v>378</v>
      </c>
      <c r="D92" s="19" t="s">
        <v>370</v>
      </c>
      <c r="E92" s="514">
        <v>13</v>
      </c>
      <c r="F92" s="514"/>
      <c r="G92" s="37"/>
      <c r="H92" s="38"/>
      <c r="I92" s="36">
        <v>1</v>
      </c>
      <c r="J92" s="37">
        <v>-9</v>
      </c>
      <c r="K92" s="38"/>
      <c r="L92" s="36">
        <v>1</v>
      </c>
      <c r="M92" s="37">
        <v>-5</v>
      </c>
      <c r="N92" s="38"/>
      <c r="O92" s="36"/>
      <c r="P92" s="37"/>
      <c r="Q92" s="38"/>
      <c r="R92" s="36"/>
      <c r="S92" s="37"/>
      <c r="T92" s="38"/>
      <c r="U92" s="36"/>
      <c r="V92" s="37"/>
      <c r="W92" s="38"/>
      <c r="X92" s="36"/>
      <c r="Y92" s="37"/>
      <c r="Z92" s="38"/>
      <c r="AA92" s="231">
        <f t="shared" si="12"/>
        <v>2</v>
      </c>
      <c r="AB92" s="229">
        <f t="shared" si="13"/>
        <v>-14</v>
      </c>
      <c r="AC92" s="229">
        <f t="shared" si="14"/>
        <v>0</v>
      </c>
      <c r="AD92" s="60">
        <f t="shared" si="15"/>
        <v>-7</v>
      </c>
    </row>
    <row r="93" spans="1:30" ht="13" thickBot="1">
      <c r="A93" s="57"/>
      <c r="B93" s="509" t="s">
        <v>358</v>
      </c>
      <c r="C93" s="4" t="s">
        <v>359</v>
      </c>
      <c r="D93" s="19" t="s">
        <v>118</v>
      </c>
      <c r="E93" s="514">
        <v>5</v>
      </c>
      <c r="F93" s="514">
        <v>2</v>
      </c>
      <c r="G93" s="37">
        <v>-16</v>
      </c>
      <c r="H93" s="38">
        <v>0</v>
      </c>
      <c r="I93" s="36"/>
      <c r="J93" s="37"/>
      <c r="K93" s="38"/>
      <c r="L93" s="36"/>
      <c r="M93" s="37"/>
      <c r="N93" s="38"/>
      <c r="O93" s="36"/>
      <c r="P93" s="37"/>
      <c r="Q93" s="38"/>
      <c r="R93" s="24"/>
      <c r="S93" s="20"/>
      <c r="T93" s="59"/>
      <c r="U93" s="36"/>
      <c r="V93" s="37"/>
      <c r="W93" s="38"/>
      <c r="X93" s="36"/>
      <c r="Y93" s="37"/>
      <c r="Z93" s="38"/>
      <c r="AA93" s="231">
        <f t="shared" si="12"/>
        <v>2</v>
      </c>
      <c r="AB93" s="229">
        <f t="shared" si="13"/>
        <v>-16</v>
      </c>
      <c r="AC93" s="229">
        <f t="shared" si="14"/>
        <v>0</v>
      </c>
      <c r="AD93" s="215">
        <f t="shared" si="15"/>
        <v>-8</v>
      </c>
    </row>
    <row r="94" spans="1:30" ht="13" thickBot="1">
      <c r="A94" s="57"/>
      <c r="B94" s="509"/>
      <c r="C94" s="509"/>
      <c r="D94" s="19" t="s">
        <v>121</v>
      </c>
      <c r="E94" s="514"/>
      <c r="F94" s="514"/>
      <c r="G94" s="37"/>
      <c r="H94" s="38"/>
      <c r="I94" s="36"/>
      <c r="J94" s="37"/>
      <c r="K94" s="38"/>
      <c r="L94" s="36"/>
      <c r="M94" s="37"/>
      <c r="N94" s="38"/>
      <c r="O94" s="36"/>
      <c r="P94" s="37"/>
      <c r="Q94" s="38"/>
      <c r="R94" s="36"/>
      <c r="S94" s="37"/>
      <c r="T94" s="38"/>
      <c r="U94" s="36"/>
      <c r="V94" s="37"/>
      <c r="W94" s="38"/>
      <c r="X94" s="24"/>
      <c r="Y94" s="20"/>
      <c r="Z94" s="59"/>
      <c r="AA94" s="231"/>
      <c r="AB94" s="229"/>
      <c r="AC94" s="229"/>
      <c r="AD94" s="60"/>
    </row>
    <row r="95" spans="1:30" ht="13" thickBot="1">
      <c r="A95" s="57"/>
      <c r="B95" s="4"/>
      <c r="C95" s="4"/>
      <c r="D95" s="37"/>
      <c r="E95" s="37"/>
      <c r="F95" s="37"/>
      <c r="G95" s="37"/>
      <c r="H95" s="38"/>
      <c r="I95" s="36"/>
      <c r="J95" s="37"/>
      <c r="K95" s="38"/>
      <c r="L95" s="36"/>
      <c r="M95" s="37"/>
      <c r="N95" s="38"/>
      <c r="O95" s="36"/>
      <c r="P95" s="37"/>
      <c r="Q95" s="38"/>
      <c r="R95" s="36"/>
      <c r="S95" s="37"/>
      <c r="T95" s="38"/>
      <c r="U95" s="36"/>
      <c r="V95" s="37"/>
      <c r="W95" s="38"/>
      <c r="X95" s="36"/>
      <c r="Y95" s="37"/>
      <c r="Z95" s="38"/>
      <c r="AA95" s="34">
        <f t="shared" ref="AA95:AA107" si="16">SUM(F95+I95+L95+O95+R95+U95+X95)</f>
        <v>0</v>
      </c>
      <c r="AB95" s="35">
        <f t="shared" ref="AB95:AB107" si="17">SUM(G95+J95+M95+P95+S95+V95+Y95)</f>
        <v>0</v>
      </c>
      <c r="AC95" s="35">
        <f t="shared" ref="AC95:AC107" si="18">SUM(H95+K95+N95+Q95+T95+W95+Z95)</f>
        <v>0</v>
      </c>
      <c r="AD95" s="60">
        <f t="shared" ref="AD95:AD108" si="19">IFERROR(AB95/AA95,0)</f>
        <v>0</v>
      </c>
    </row>
    <row r="96" spans="1:30" ht="13" thickBot="1">
      <c r="A96" s="57"/>
      <c r="B96" s="4"/>
      <c r="C96" s="4"/>
      <c r="D96" s="37"/>
      <c r="E96" s="37"/>
      <c r="F96" s="37"/>
      <c r="G96" s="37"/>
      <c r="H96" s="38"/>
      <c r="I96" s="36"/>
      <c r="J96" s="37"/>
      <c r="K96" s="38"/>
      <c r="L96" s="36"/>
      <c r="M96" s="37"/>
      <c r="N96" s="38"/>
      <c r="O96" s="36"/>
      <c r="P96" s="37"/>
      <c r="Q96" s="38"/>
      <c r="R96" s="36"/>
      <c r="S96" s="37"/>
      <c r="T96" s="38"/>
      <c r="U96" s="36"/>
      <c r="V96" s="37"/>
      <c r="W96" s="38"/>
      <c r="X96" s="36"/>
      <c r="Y96" s="37"/>
      <c r="Z96" s="38"/>
      <c r="AA96" s="34">
        <f t="shared" si="16"/>
        <v>0</v>
      </c>
      <c r="AB96" s="35">
        <f t="shared" si="17"/>
        <v>0</v>
      </c>
      <c r="AC96" s="35">
        <f t="shared" si="18"/>
        <v>0</v>
      </c>
      <c r="AD96" s="60">
        <f t="shared" si="19"/>
        <v>0</v>
      </c>
    </row>
    <row r="97" spans="1:30" ht="13" thickBot="1">
      <c r="A97" s="57"/>
      <c r="B97" s="4"/>
      <c r="C97" s="4"/>
      <c r="D97" s="37"/>
      <c r="E97" s="37"/>
      <c r="F97" s="37"/>
      <c r="G97" s="37"/>
      <c r="H97" s="38"/>
      <c r="I97" s="36"/>
      <c r="J97" s="37"/>
      <c r="K97" s="38"/>
      <c r="L97" s="36"/>
      <c r="M97" s="37"/>
      <c r="N97" s="38"/>
      <c r="O97" s="36"/>
      <c r="P97" s="37"/>
      <c r="Q97" s="38"/>
      <c r="R97" s="36"/>
      <c r="S97" s="37"/>
      <c r="T97" s="38"/>
      <c r="U97" s="36"/>
      <c r="V97" s="37"/>
      <c r="W97" s="38"/>
      <c r="X97" s="36"/>
      <c r="Y97" s="37"/>
      <c r="Z97" s="38"/>
      <c r="AA97" s="34">
        <f t="shared" si="16"/>
        <v>0</v>
      </c>
      <c r="AB97" s="35">
        <f t="shared" si="17"/>
        <v>0</v>
      </c>
      <c r="AC97" s="35">
        <f t="shared" si="18"/>
        <v>0</v>
      </c>
      <c r="AD97" s="60">
        <f t="shared" si="19"/>
        <v>0</v>
      </c>
    </row>
    <row r="98" spans="1:30" ht="13" thickBot="1">
      <c r="A98" s="57"/>
      <c r="B98" s="4"/>
      <c r="C98" s="4"/>
      <c r="D98" s="37"/>
      <c r="E98" s="37"/>
      <c r="F98" s="37"/>
      <c r="G98" s="37"/>
      <c r="H98" s="38"/>
      <c r="I98" s="36"/>
      <c r="J98" s="37"/>
      <c r="K98" s="38"/>
      <c r="L98" s="36"/>
      <c r="M98" s="37"/>
      <c r="N98" s="38"/>
      <c r="O98" s="36"/>
      <c r="P98" s="37"/>
      <c r="Q98" s="38"/>
      <c r="R98" s="36"/>
      <c r="S98" s="37"/>
      <c r="T98" s="38"/>
      <c r="U98" s="36"/>
      <c r="V98" s="37"/>
      <c r="W98" s="38"/>
      <c r="X98" s="36"/>
      <c r="Y98" s="37"/>
      <c r="Z98" s="38"/>
      <c r="AA98" s="34">
        <f t="shared" si="16"/>
        <v>0</v>
      </c>
      <c r="AB98" s="35">
        <f t="shared" si="17"/>
        <v>0</v>
      </c>
      <c r="AC98" s="35">
        <f t="shared" si="18"/>
        <v>0</v>
      </c>
      <c r="AD98" s="60">
        <f t="shared" si="19"/>
        <v>0</v>
      </c>
    </row>
    <row r="99" spans="1:30" ht="13" thickBot="1">
      <c r="A99" s="57"/>
      <c r="B99" s="4"/>
      <c r="C99" s="4"/>
      <c r="D99" s="37"/>
      <c r="E99" s="37"/>
      <c r="F99" s="37"/>
      <c r="G99" s="37"/>
      <c r="H99" s="38"/>
      <c r="I99" s="36"/>
      <c r="J99" s="37"/>
      <c r="K99" s="38"/>
      <c r="L99" s="36"/>
      <c r="M99" s="37"/>
      <c r="N99" s="38"/>
      <c r="O99" s="36"/>
      <c r="P99" s="37"/>
      <c r="Q99" s="38"/>
      <c r="R99" s="36"/>
      <c r="S99" s="37"/>
      <c r="T99" s="38"/>
      <c r="U99" s="36"/>
      <c r="V99" s="37"/>
      <c r="W99" s="38"/>
      <c r="X99" s="36"/>
      <c r="Y99" s="37"/>
      <c r="Z99" s="38"/>
      <c r="AA99" s="34">
        <f t="shared" si="16"/>
        <v>0</v>
      </c>
      <c r="AB99" s="35">
        <f t="shared" si="17"/>
        <v>0</v>
      </c>
      <c r="AC99" s="35">
        <f t="shared" si="18"/>
        <v>0</v>
      </c>
      <c r="AD99" s="60">
        <f t="shared" si="19"/>
        <v>0</v>
      </c>
    </row>
    <row r="100" spans="1:30" ht="13" thickBot="1">
      <c r="A100" s="57"/>
      <c r="B100" s="4"/>
      <c r="C100" s="4"/>
      <c r="D100" s="37"/>
      <c r="E100" s="37"/>
      <c r="F100" s="37"/>
      <c r="G100" s="37"/>
      <c r="H100" s="38"/>
      <c r="I100" s="36"/>
      <c r="J100" s="37"/>
      <c r="K100" s="38"/>
      <c r="L100" s="36"/>
      <c r="M100" s="37"/>
      <c r="N100" s="38"/>
      <c r="O100" s="36"/>
      <c r="P100" s="37"/>
      <c r="Q100" s="38"/>
      <c r="R100" s="36"/>
      <c r="S100" s="37"/>
      <c r="T100" s="38"/>
      <c r="U100" s="36"/>
      <c r="V100" s="37"/>
      <c r="W100" s="38"/>
      <c r="X100" s="36"/>
      <c r="Y100" s="37"/>
      <c r="Z100" s="38"/>
      <c r="AA100" s="34">
        <f t="shared" si="16"/>
        <v>0</v>
      </c>
      <c r="AB100" s="35">
        <f t="shared" si="17"/>
        <v>0</v>
      </c>
      <c r="AC100" s="35">
        <f t="shared" si="18"/>
        <v>0</v>
      </c>
      <c r="AD100" s="60">
        <f t="shared" si="19"/>
        <v>0</v>
      </c>
    </row>
    <row r="101" spans="1:30" ht="13" thickBot="1">
      <c r="A101" s="57"/>
      <c r="B101" s="4"/>
      <c r="C101" s="4"/>
      <c r="D101" s="37"/>
      <c r="E101" s="37"/>
      <c r="F101" s="37"/>
      <c r="G101" s="37"/>
      <c r="H101" s="38"/>
      <c r="I101" s="36"/>
      <c r="J101" s="37"/>
      <c r="K101" s="38"/>
      <c r="L101" s="36"/>
      <c r="M101" s="37"/>
      <c r="N101" s="38"/>
      <c r="O101" s="36"/>
      <c r="P101" s="37"/>
      <c r="Q101" s="38"/>
      <c r="R101" s="36"/>
      <c r="S101" s="37"/>
      <c r="T101" s="38"/>
      <c r="U101" s="36"/>
      <c r="V101" s="37"/>
      <c r="W101" s="38"/>
      <c r="X101" s="36"/>
      <c r="Y101" s="37"/>
      <c r="Z101" s="38"/>
      <c r="AA101" s="34">
        <f t="shared" si="16"/>
        <v>0</v>
      </c>
      <c r="AB101" s="35">
        <f t="shared" si="17"/>
        <v>0</v>
      </c>
      <c r="AC101" s="35">
        <f t="shared" si="18"/>
        <v>0</v>
      </c>
      <c r="AD101" s="60">
        <f t="shared" si="19"/>
        <v>0</v>
      </c>
    </row>
    <row r="102" spans="1:30" ht="13" thickBot="1">
      <c r="A102" s="57"/>
      <c r="B102" s="4"/>
      <c r="C102" s="4"/>
      <c r="D102" s="37"/>
      <c r="E102" s="37"/>
      <c r="F102" s="37"/>
      <c r="G102" s="37"/>
      <c r="H102" s="38"/>
      <c r="I102" s="36"/>
      <c r="J102" s="37"/>
      <c r="K102" s="38"/>
      <c r="L102" s="36"/>
      <c r="M102" s="37"/>
      <c r="N102" s="38"/>
      <c r="O102" s="36"/>
      <c r="P102" s="37"/>
      <c r="Q102" s="38"/>
      <c r="R102" s="36"/>
      <c r="S102" s="37"/>
      <c r="T102" s="38"/>
      <c r="U102" s="36"/>
      <c r="V102" s="37"/>
      <c r="W102" s="38"/>
      <c r="X102" s="36"/>
      <c r="Y102" s="37"/>
      <c r="Z102" s="38"/>
      <c r="AA102" s="34">
        <f t="shared" si="16"/>
        <v>0</v>
      </c>
      <c r="AB102" s="35">
        <f t="shared" si="17"/>
        <v>0</v>
      </c>
      <c r="AC102" s="35">
        <f t="shared" si="18"/>
        <v>0</v>
      </c>
      <c r="AD102" s="60">
        <f t="shared" si="19"/>
        <v>0</v>
      </c>
    </row>
    <row r="103" spans="1:30" ht="13" thickBot="1">
      <c r="A103" s="57"/>
      <c r="B103" s="4"/>
      <c r="C103" s="4"/>
      <c r="D103" s="37"/>
      <c r="E103" s="37"/>
      <c r="F103" s="37"/>
      <c r="G103" s="37"/>
      <c r="H103" s="38"/>
      <c r="I103" s="36"/>
      <c r="J103" s="37"/>
      <c r="K103" s="38"/>
      <c r="L103" s="36"/>
      <c r="M103" s="37"/>
      <c r="N103" s="38"/>
      <c r="O103" s="36"/>
      <c r="P103" s="37"/>
      <c r="Q103" s="38"/>
      <c r="R103" s="36"/>
      <c r="S103" s="37"/>
      <c r="T103" s="38"/>
      <c r="U103" s="36"/>
      <c r="V103" s="37"/>
      <c r="W103" s="38"/>
      <c r="X103" s="36"/>
      <c r="Y103" s="37"/>
      <c r="Z103" s="38"/>
      <c r="AA103" s="34">
        <f t="shared" si="16"/>
        <v>0</v>
      </c>
      <c r="AB103" s="35">
        <f t="shared" si="17"/>
        <v>0</v>
      </c>
      <c r="AC103" s="35">
        <f t="shared" si="18"/>
        <v>0</v>
      </c>
      <c r="AD103" s="60">
        <f t="shared" si="19"/>
        <v>0</v>
      </c>
    </row>
    <row r="104" spans="1:30" ht="13" thickBot="1">
      <c r="A104" s="57"/>
      <c r="B104" s="4"/>
      <c r="C104" s="4"/>
      <c r="D104" s="37"/>
      <c r="E104" s="37"/>
      <c r="F104" s="37"/>
      <c r="G104" s="37"/>
      <c r="H104" s="38"/>
      <c r="I104" s="36"/>
      <c r="J104" s="37"/>
      <c r="K104" s="38"/>
      <c r="L104" s="36"/>
      <c r="M104" s="37"/>
      <c r="N104" s="38"/>
      <c r="O104" s="36"/>
      <c r="P104" s="37"/>
      <c r="Q104" s="38"/>
      <c r="R104" s="36"/>
      <c r="S104" s="37"/>
      <c r="T104" s="38"/>
      <c r="U104" s="36"/>
      <c r="V104" s="37"/>
      <c r="W104" s="38"/>
      <c r="X104" s="36"/>
      <c r="Y104" s="37"/>
      <c r="Z104" s="38"/>
      <c r="AA104" s="34">
        <f t="shared" si="16"/>
        <v>0</v>
      </c>
      <c r="AB104" s="35">
        <f t="shared" si="17"/>
        <v>0</v>
      </c>
      <c r="AC104" s="35">
        <f t="shared" si="18"/>
        <v>0</v>
      </c>
      <c r="AD104" s="60">
        <f t="shared" si="19"/>
        <v>0</v>
      </c>
    </row>
    <row r="105" spans="1:30" ht="13" thickBot="1">
      <c r="A105" s="57"/>
      <c r="B105" s="4"/>
      <c r="C105" s="4"/>
      <c r="D105" s="37"/>
      <c r="E105" s="37"/>
      <c r="F105" s="37"/>
      <c r="G105" s="37"/>
      <c r="H105" s="38"/>
      <c r="I105" s="36"/>
      <c r="J105" s="37"/>
      <c r="K105" s="38"/>
      <c r="L105" s="36"/>
      <c r="M105" s="37"/>
      <c r="N105" s="38"/>
      <c r="O105" s="36"/>
      <c r="P105" s="37"/>
      <c r="Q105" s="38"/>
      <c r="R105" s="36"/>
      <c r="S105" s="37"/>
      <c r="T105" s="38"/>
      <c r="U105" s="36"/>
      <c r="V105" s="37"/>
      <c r="W105" s="38"/>
      <c r="X105" s="36"/>
      <c r="Y105" s="37"/>
      <c r="Z105" s="38"/>
      <c r="AA105" s="34">
        <f t="shared" si="16"/>
        <v>0</v>
      </c>
      <c r="AB105" s="35">
        <f t="shared" si="17"/>
        <v>0</v>
      </c>
      <c r="AC105" s="35">
        <f t="shared" si="18"/>
        <v>0</v>
      </c>
      <c r="AD105" s="60">
        <f t="shared" si="19"/>
        <v>0</v>
      </c>
    </row>
    <row r="106" spans="1:30" ht="13" thickBot="1">
      <c r="A106" s="57"/>
      <c r="B106" s="4"/>
      <c r="C106" s="4"/>
      <c r="D106" s="37"/>
      <c r="E106" s="37"/>
      <c r="F106" s="37"/>
      <c r="G106" s="37"/>
      <c r="H106" s="38"/>
      <c r="I106" s="36"/>
      <c r="J106" s="37"/>
      <c r="K106" s="38"/>
      <c r="L106" s="36"/>
      <c r="M106" s="37"/>
      <c r="N106" s="38"/>
      <c r="O106" s="36"/>
      <c r="P106" s="37"/>
      <c r="Q106" s="38"/>
      <c r="R106" s="36"/>
      <c r="S106" s="37"/>
      <c r="T106" s="38"/>
      <c r="U106" s="36"/>
      <c r="V106" s="37"/>
      <c r="W106" s="38"/>
      <c r="X106" s="36"/>
      <c r="Y106" s="37"/>
      <c r="Z106" s="38"/>
      <c r="AA106" s="34">
        <f t="shared" si="16"/>
        <v>0</v>
      </c>
      <c r="AB106" s="35">
        <f t="shared" si="17"/>
        <v>0</v>
      </c>
      <c r="AC106" s="35">
        <f t="shared" si="18"/>
        <v>0</v>
      </c>
      <c r="AD106" s="60">
        <f t="shared" si="19"/>
        <v>0</v>
      </c>
    </row>
    <row r="107" spans="1:30" ht="13" thickBot="1">
      <c r="A107" s="57"/>
      <c r="B107" s="4"/>
      <c r="C107" s="4"/>
      <c r="D107" s="37"/>
      <c r="E107" s="37"/>
      <c r="F107" s="37"/>
      <c r="G107" s="37"/>
      <c r="H107" s="38"/>
      <c r="I107" s="36"/>
      <c r="J107" s="37"/>
      <c r="K107" s="38"/>
      <c r="L107" s="36"/>
      <c r="M107" s="37"/>
      <c r="N107" s="38"/>
      <c r="O107" s="36"/>
      <c r="P107" s="37"/>
      <c r="Q107" s="38"/>
      <c r="R107" s="36"/>
      <c r="S107" s="37"/>
      <c r="T107" s="38"/>
      <c r="U107" s="36"/>
      <c r="V107" s="37"/>
      <c r="W107" s="38"/>
      <c r="X107" s="36"/>
      <c r="Y107" s="37"/>
      <c r="Z107" s="38"/>
      <c r="AA107" s="34">
        <f t="shared" si="16"/>
        <v>0</v>
      </c>
      <c r="AB107" s="35">
        <f t="shared" si="17"/>
        <v>0</v>
      </c>
      <c r="AC107" s="35">
        <f t="shared" si="18"/>
        <v>0</v>
      </c>
      <c r="AD107" s="60">
        <f t="shared" si="19"/>
        <v>0</v>
      </c>
    </row>
    <row r="108" spans="1:30">
      <c r="A108" s="57"/>
      <c r="B108" s="4"/>
      <c r="C108" s="4"/>
      <c r="D108" s="37"/>
      <c r="E108" s="37"/>
      <c r="F108" s="37"/>
      <c r="G108" s="37"/>
      <c r="H108" s="38"/>
      <c r="I108" s="36"/>
      <c r="J108" s="37"/>
      <c r="K108" s="38"/>
      <c r="L108" s="36"/>
      <c r="M108" s="37"/>
      <c r="N108" s="38"/>
      <c r="O108" s="36"/>
      <c r="P108" s="37"/>
      <c r="Q108" s="38"/>
      <c r="R108" s="36"/>
      <c r="S108" s="37"/>
      <c r="T108" s="38"/>
      <c r="U108" s="36"/>
      <c r="V108" s="37"/>
      <c r="W108" s="38"/>
      <c r="X108" s="36"/>
      <c r="Y108" s="37"/>
      <c r="Z108" s="38"/>
      <c r="AA108" s="34">
        <f t="shared" ref="AA108:AC108" si="20">SUM(F108+I108+L108+O108+R108+U108+X108)</f>
        <v>0</v>
      </c>
      <c r="AB108" s="35">
        <f t="shared" si="20"/>
        <v>0</v>
      </c>
      <c r="AC108" s="35">
        <f t="shared" si="20"/>
        <v>0</v>
      </c>
      <c r="AD108" s="60">
        <f t="shared" si="19"/>
        <v>0</v>
      </c>
    </row>
    <row r="109" spans="1:30">
      <c r="E109" s="52"/>
    </row>
    <row r="110" spans="1:30">
      <c r="E110" s="52"/>
    </row>
    <row r="111" spans="1:30">
      <c r="E111" s="52"/>
    </row>
    <row r="112" spans="1:30">
      <c r="E112" s="52"/>
    </row>
    <row r="113" spans="5:5">
      <c r="E113" s="52"/>
    </row>
    <row r="114" spans="5:5">
      <c r="E114" s="52"/>
    </row>
    <row r="115" spans="5:5">
      <c r="E115" s="52"/>
    </row>
    <row r="116" spans="5:5">
      <c r="E116" s="52"/>
    </row>
    <row r="117" spans="5:5">
      <c r="E117" s="52"/>
    </row>
    <row r="118" spans="5:5">
      <c r="E118" s="52"/>
    </row>
    <row r="119" spans="5:5">
      <c r="E119" s="52"/>
    </row>
    <row r="120" spans="5:5">
      <c r="E120" s="52"/>
    </row>
    <row r="121" spans="5:5">
      <c r="E121" s="52"/>
    </row>
    <row r="122" spans="5:5">
      <c r="E122" s="52"/>
    </row>
    <row r="123" spans="5:5">
      <c r="E123" s="52"/>
    </row>
    <row r="124" spans="5:5">
      <c r="E124" s="52"/>
    </row>
    <row r="125" spans="5:5">
      <c r="E125" s="52"/>
    </row>
    <row r="126" spans="5:5">
      <c r="E126" s="52"/>
    </row>
    <row r="127" spans="5:5">
      <c r="E127" s="52"/>
    </row>
    <row r="128" spans="5:5">
      <c r="E128" s="52"/>
    </row>
    <row r="129" spans="5:5">
      <c r="E129" s="52"/>
    </row>
    <row r="130" spans="5:5">
      <c r="E130" s="52"/>
    </row>
    <row r="131" spans="5:5">
      <c r="E131" s="52"/>
    </row>
    <row r="132" spans="5:5">
      <c r="E132" s="52"/>
    </row>
    <row r="133" spans="5:5">
      <c r="E133" s="52"/>
    </row>
    <row r="134" spans="5:5">
      <c r="E134" s="52"/>
    </row>
    <row r="135" spans="5:5">
      <c r="E135" s="52"/>
    </row>
    <row r="136" spans="5:5">
      <c r="E136" s="52"/>
    </row>
    <row r="137" spans="5:5">
      <c r="E137" s="52"/>
    </row>
    <row r="138" spans="5:5">
      <c r="E138" s="52"/>
    </row>
    <row r="139" spans="5:5">
      <c r="E139" s="52"/>
    </row>
    <row r="140" spans="5:5">
      <c r="E140" s="52"/>
    </row>
    <row r="141" spans="5:5">
      <c r="E141" s="52"/>
    </row>
    <row r="142" spans="5:5">
      <c r="E142" s="52"/>
    </row>
    <row r="143" spans="5:5">
      <c r="E143" s="52"/>
    </row>
    <row r="144" spans="5:5">
      <c r="E144" s="52"/>
    </row>
    <row r="145" spans="5:5">
      <c r="E145" s="52"/>
    </row>
    <row r="146" spans="5:5">
      <c r="E146" s="52"/>
    </row>
    <row r="147" spans="5:5">
      <c r="E147" s="52"/>
    </row>
    <row r="148" spans="5:5">
      <c r="E148" s="52"/>
    </row>
  </sheetData>
  <sortState ref="B8:AD68">
    <sortCondition descending="1" ref="AB8:AB68"/>
    <sortCondition ref="B8:B68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opLeftCell="A17" workbookViewId="0">
      <selection activeCell="F21" sqref="F21"/>
    </sheetView>
  </sheetViews>
  <sheetFormatPr baseColWidth="10" defaultColWidth="8.83203125" defaultRowHeight="12" x14ac:dyDescent="0"/>
  <cols>
    <col min="1" max="1" width="14.5" customWidth="1"/>
    <col min="2" max="2" width="10.5" customWidth="1"/>
    <col min="3" max="3" width="12" customWidth="1"/>
    <col min="5" max="5" width="10" customWidth="1"/>
    <col min="6" max="6" width="10.1640625" customWidth="1"/>
    <col min="7" max="7" width="8.5" customWidth="1"/>
    <col min="8" max="8" width="7.5" customWidth="1"/>
    <col min="10" max="10" width="11.83203125" customWidth="1"/>
    <col min="11" max="11" width="9.5" customWidth="1"/>
    <col min="12" max="12" width="8.83203125" style="376"/>
    <col min="13" max="13" width="7.6640625" customWidth="1"/>
    <col min="14" max="14" width="10.1640625" customWidth="1"/>
    <col min="15" max="15" width="10" customWidth="1"/>
  </cols>
  <sheetData>
    <row r="1" spans="1:16">
      <c r="A1" s="244" t="s">
        <v>150</v>
      </c>
      <c r="B1" s="244"/>
      <c r="C1" s="244"/>
      <c r="D1" s="244"/>
      <c r="E1" s="244"/>
      <c r="F1" s="244"/>
      <c r="G1" s="244"/>
    </row>
    <row r="2" spans="1:16">
      <c r="A2" s="244"/>
      <c r="B2" s="244"/>
      <c r="C2" s="244"/>
      <c r="D2" s="244"/>
      <c r="E2" s="244"/>
      <c r="F2" s="244"/>
      <c r="G2" s="244"/>
    </row>
    <row r="3" spans="1:16">
      <c r="A3" s="244" t="s">
        <v>826</v>
      </c>
      <c r="B3" s="244"/>
      <c r="C3" s="244"/>
      <c r="D3" s="244"/>
      <c r="E3" s="244"/>
      <c r="F3" s="244"/>
      <c r="G3" s="244"/>
      <c r="J3" s="244" t="s">
        <v>827</v>
      </c>
      <c r="K3" s="52"/>
      <c r="M3" s="52"/>
      <c r="O3" s="52"/>
      <c r="P3" s="52"/>
    </row>
    <row r="4" spans="1:16">
      <c r="K4" s="52"/>
      <c r="M4" s="52"/>
      <c r="O4" s="52"/>
      <c r="P4" s="52"/>
    </row>
    <row r="5" spans="1:16">
      <c r="A5" s="244" t="s">
        <v>14</v>
      </c>
      <c r="B5" s="245" t="s">
        <v>125</v>
      </c>
      <c r="C5" s="245" t="s">
        <v>126</v>
      </c>
      <c r="D5" s="245" t="s">
        <v>154</v>
      </c>
      <c r="E5" s="245" t="s">
        <v>155</v>
      </c>
      <c r="F5" s="245" t="s">
        <v>156</v>
      </c>
      <c r="G5" s="245" t="s">
        <v>132</v>
      </c>
      <c r="H5" s="244"/>
      <c r="I5" s="244"/>
      <c r="J5" s="244" t="s">
        <v>14</v>
      </c>
      <c r="K5" s="245" t="s">
        <v>125</v>
      </c>
      <c r="L5" s="245" t="s">
        <v>126</v>
      </c>
      <c r="M5" s="245" t="s">
        <v>154</v>
      </c>
      <c r="N5" s="245" t="s">
        <v>127</v>
      </c>
      <c r="O5" s="245" t="s">
        <v>128</v>
      </c>
      <c r="P5" s="245" t="s">
        <v>132</v>
      </c>
    </row>
    <row r="6" spans="1:16">
      <c r="A6" s="362" t="s">
        <v>117</v>
      </c>
      <c r="B6" s="52">
        <f>1+1+1+0+1</f>
        <v>4</v>
      </c>
      <c r="C6" s="52">
        <f>0+0+0+1+0</f>
        <v>1</v>
      </c>
      <c r="D6" s="117">
        <f>0+0+0+0+0</f>
        <v>0</v>
      </c>
      <c r="E6" s="52">
        <f>50+49+25+7+21</f>
        <v>152</v>
      </c>
      <c r="F6" s="52">
        <f>6+23+21+31+0</f>
        <v>81</v>
      </c>
      <c r="G6" s="52">
        <f t="shared" ref="G6:G13" si="0">2*B6+D6</f>
        <v>8</v>
      </c>
      <c r="J6" s="362" t="s">
        <v>120</v>
      </c>
      <c r="K6" s="52">
        <f>1+1+0+1</f>
        <v>3</v>
      </c>
      <c r="L6" s="52">
        <f>0+0+0+0</f>
        <v>0</v>
      </c>
      <c r="M6" s="52">
        <f>0+0+1+0</f>
        <v>1</v>
      </c>
      <c r="N6" s="52">
        <f>35+21+18+28</f>
        <v>102</v>
      </c>
      <c r="O6" s="52">
        <f>30+7+18+14</f>
        <v>69</v>
      </c>
      <c r="P6" s="52">
        <f t="shared" ref="P6:P11" si="1">2*K6+M6</f>
        <v>7</v>
      </c>
    </row>
    <row r="7" spans="1:16">
      <c r="A7" s="362" t="s">
        <v>113</v>
      </c>
      <c r="B7" s="52">
        <f>1+0+1+1+1</f>
        <v>4</v>
      </c>
      <c r="C7" s="52">
        <f>0+1+0+0+0</f>
        <v>1</v>
      </c>
      <c r="D7" s="52">
        <f>0+0+0+0+0</f>
        <v>0</v>
      </c>
      <c r="E7" s="52">
        <f>20+23+58+34+20</f>
        <v>155</v>
      </c>
      <c r="F7" s="52">
        <f>13+49+6+8+0</f>
        <v>76</v>
      </c>
      <c r="G7" s="52">
        <f t="shared" si="0"/>
        <v>8</v>
      </c>
      <c r="J7" s="362" t="s">
        <v>115</v>
      </c>
      <c r="K7" s="52">
        <f>1+0+1+1</f>
        <v>3</v>
      </c>
      <c r="L7" s="52">
        <f>0+1+0+0</f>
        <v>1</v>
      </c>
      <c r="M7" s="52">
        <f>0+0+0+0</f>
        <v>0</v>
      </c>
      <c r="N7" s="52">
        <f>31+7+49+36</f>
        <v>123</v>
      </c>
      <c r="O7" s="52">
        <f>21+21+28+7</f>
        <v>77</v>
      </c>
      <c r="P7" s="52">
        <f t="shared" si="1"/>
        <v>6</v>
      </c>
    </row>
    <row r="8" spans="1:16">
      <c r="A8" s="362" t="s">
        <v>112</v>
      </c>
      <c r="B8" s="52">
        <f>1+1+0+1+0</f>
        <v>3</v>
      </c>
      <c r="C8" s="52">
        <f>0+0+1+0+1</f>
        <v>2</v>
      </c>
      <c r="D8" s="52">
        <f>0+0+0+0+0</f>
        <v>0</v>
      </c>
      <c r="E8" s="52">
        <f>20+37+21+26+0</f>
        <v>104</v>
      </c>
      <c r="F8" s="52">
        <f>6+0+25+5+20</f>
        <v>56</v>
      </c>
      <c r="G8" s="52">
        <f t="shared" si="0"/>
        <v>6</v>
      </c>
      <c r="J8" s="362" t="s">
        <v>118</v>
      </c>
      <c r="K8" s="52">
        <f>1+1+0+0</f>
        <v>2</v>
      </c>
      <c r="L8" s="52">
        <f>0+0+0+1</f>
        <v>1</v>
      </c>
      <c r="M8" s="52">
        <f>0+0+1+0</f>
        <v>1</v>
      </c>
      <c r="N8" s="52">
        <f>30+28+18+9</f>
        <v>85</v>
      </c>
      <c r="O8" s="52">
        <f>7+27+18+10</f>
        <v>62</v>
      </c>
      <c r="P8" s="52">
        <f t="shared" si="1"/>
        <v>5</v>
      </c>
    </row>
    <row r="9" spans="1:16">
      <c r="A9" s="362" t="s">
        <v>122</v>
      </c>
      <c r="B9" s="52">
        <f>0+0+1+1+1</f>
        <v>3</v>
      </c>
      <c r="C9" s="52">
        <f>1+1+0+0+0</f>
        <v>2</v>
      </c>
      <c r="D9" s="52">
        <f>0+0+0+0+0</f>
        <v>0</v>
      </c>
      <c r="E9" s="52">
        <f>6+25+50+31+32</f>
        <v>144</v>
      </c>
      <c r="F9" s="52">
        <f>20+27+0+7+6</f>
        <v>60</v>
      </c>
      <c r="G9" s="52">
        <f t="shared" si="0"/>
        <v>6</v>
      </c>
      <c r="J9" s="362" t="s">
        <v>121</v>
      </c>
      <c r="K9" s="52">
        <f>0+0+1+1</f>
        <v>2</v>
      </c>
      <c r="L9" s="52">
        <f>1+1+0+0</f>
        <v>2</v>
      </c>
      <c r="M9" s="52">
        <f>0+0+0+0</f>
        <v>0</v>
      </c>
      <c r="N9" s="52">
        <f>21+27+37+10</f>
        <v>95</v>
      </c>
      <c r="O9" s="52">
        <f>31+28+0+9</f>
        <v>68</v>
      </c>
      <c r="P9" s="52">
        <f t="shared" si="1"/>
        <v>4</v>
      </c>
    </row>
    <row r="10" spans="1:16">
      <c r="A10" s="362" t="s">
        <v>151</v>
      </c>
      <c r="B10" s="52">
        <f>0+1+1+1+0</f>
        <v>3</v>
      </c>
      <c r="C10" s="52">
        <f>1+0+0+0+1</f>
        <v>2</v>
      </c>
      <c r="D10" s="52">
        <f>0+0+0+0+0</f>
        <v>0</v>
      </c>
      <c r="E10" s="52">
        <f>13+27+19+42+0</f>
        <v>101</v>
      </c>
      <c r="F10" s="52">
        <f>20+25+2+0+21</f>
        <v>68</v>
      </c>
      <c r="G10" s="52">
        <f t="shared" si="0"/>
        <v>6</v>
      </c>
      <c r="J10" s="362" t="s">
        <v>119</v>
      </c>
      <c r="K10" s="52">
        <f>0+1+0+0</f>
        <v>1</v>
      </c>
      <c r="L10" s="52">
        <f>1+0+1+1</f>
        <v>3</v>
      </c>
      <c r="M10" s="52">
        <f>0+0+0+0</f>
        <v>0</v>
      </c>
      <c r="N10" s="52">
        <f>30+40+28+14</f>
        <v>112</v>
      </c>
      <c r="O10" s="52">
        <f>35+7+49+28</f>
        <v>119</v>
      </c>
      <c r="P10" s="52">
        <f t="shared" si="1"/>
        <v>2</v>
      </c>
    </row>
    <row r="11" spans="1:16">
      <c r="A11" s="362" t="s">
        <v>144</v>
      </c>
      <c r="B11" s="52">
        <f>0+0+0+0+1</f>
        <v>1</v>
      </c>
      <c r="C11" s="52">
        <f>0+1+1+1+0</f>
        <v>3</v>
      </c>
      <c r="D11" s="52">
        <f>1+0+0+0+0</f>
        <v>1</v>
      </c>
      <c r="E11" s="52">
        <f>7+0+0+8+24</f>
        <v>39</v>
      </c>
      <c r="F11" s="52">
        <f>7+37+50+34+6</f>
        <v>134</v>
      </c>
      <c r="G11" s="52">
        <f t="shared" si="0"/>
        <v>3</v>
      </c>
      <c r="J11" s="362" t="s">
        <v>116</v>
      </c>
      <c r="K11" s="52">
        <f>0+0+0+0</f>
        <v>0</v>
      </c>
      <c r="L11" s="52">
        <f>1+1+1+1</f>
        <v>4</v>
      </c>
      <c r="M11" s="52">
        <f>0+0+0+0</f>
        <v>0</v>
      </c>
      <c r="N11" s="52">
        <f>7+7+0+7</f>
        <v>21</v>
      </c>
      <c r="O11" s="52">
        <f>30+40+37+36</f>
        <v>143</v>
      </c>
      <c r="P11" s="52">
        <f t="shared" si="1"/>
        <v>0</v>
      </c>
    </row>
    <row r="12" spans="1:16">
      <c r="A12" s="362" t="s">
        <v>123</v>
      </c>
      <c r="B12" s="52">
        <f>0+1+0+0+0</f>
        <v>1</v>
      </c>
      <c r="C12" s="52">
        <f>0+0+1+1+1</f>
        <v>3</v>
      </c>
      <c r="D12" s="52">
        <f>1+0+0+0+0</f>
        <v>1</v>
      </c>
      <c r="E12" s="52">
        <f>7+34+2+5+6</f>
        <v>54</v>
      </c>
      <c r="F12" s="52">
        <f>7+14+19+26+32</f>
        <v>98</v>
      </c>
      <c r="G12" s="52">
        <f t="shared" si="0"/>
        <v>3</v>
      </c>
      <c r="K12" s="52"/>
      <c r="M12" s="52"/>
      <c r="N12" s="52"/>
      <c r="O12" s="52"/>
    </row>
    <row r="13" spans="1:16">
      <c r="A13" s="362" t="s">
        <v>114</v>
      </c>
      <c r="B13" s="52">
        <f>0+0+0+0+0</f>
        <v>0</v>
      </c>
      <c r="C13" s="52">
        <f>1+1+1+1+1</f>
        <v>5</v>
      </c>
      <c r="D13" s="52">
        <f>0+0+0+0+0</f>
        <v>0</v>
      </c>
      <c r="E13" s="52">
        <f>6+14+6+0+6</f>
        <v>32</v>
      </c>
      <c r="F13" s="52">
        <f>50+34+58+42+24</f>
        <v>208</v>
      </c>
      <c r="G13" s="52">
        <f t="shared" si="0"/>
        <v>0</v>
      </c>
    </row>
    <row r="14" spans="1:16">
      <c r="A14" s="362"/>
      <c r="B14" s="52"/>
      <c r="C14" s="52"/>
      <c r="D14" s="52"/>
      <c r="E14" s="52"/>
      <c r="F14" s="52"/>
    </row>
    <row r="15" spans="1:16">
      <c r="A15" s="244" t="s">
        <v>129</v>
      </c>
      <c r="B15" s="244"/>
      <c r="C15" s="244"/>
      <c r="D15" s="244"/>
      <c r="E15" s="244"/>
      <c r="F15" s="244"/>
      <c r="G15" s="244"/>
      <c r="H15" s="244"/>
      <c r="I15" s="244"/>
      <c r="J15" s="244" t="s">
        <v>133</v>
      </c>
      <c r="K15" s="244"/>
      <c r="L15" s="537"/>
      <c r="M15" s="244"/>
    </row>
    <row r="16" spans="1:16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537"/>
      <c r="M16" s="244"/>
    </row>
    <row r="17" spans="1:15">
      <c r="A17" s="244" t="s">
        <v>130</v>
      </c>
      <c r="B17" s="244"/>
      <c r="C17" s="244"/>
      <c r="D17" s="244"/>
      <c r="E17" s="244"/>
      <c r="F17" s="244"/>
      <c r="G17" s="244"/>
      <c r="H17" s="244"/>
      <c r="I17" s="244"/>
      <c r="J17" s="244" t="s">
        <v>130</v>
      </c>
      <c r="K17" s="244"/>
      <c r="L17" s="537"/>
      <c r="M17" s="244"/>
    </row>
    <row r="18" spans="1:15" ht="13" thickBot="1">
      <c r="A18" s="246" t="s">
        <v>84</v>
      </c>
      <c r="B18" s="246" t="s">
        <v>85</v>
      </c>
      <c r="C18" s="246" t="s">
        <v>131</v>
      </c>
      <c r="D18" s="246" t="s">
        <v>132</v>
      </c>
      <c r="E18" s="244"/>
      <c r="F18" s="244"/>
      <c r="G18" s="244"/>
      <c r="H18" s="244"/>
      <c r="I18" s="244"/>
      <c r="J18" s="246" t="s">
        <v>84</v>
      </c>
      <c r="K18" s="246" t="s">
        <v>85</v>
      </c>
      <c r="L18" s="246" t="s">
        <v>131</v>
      </c>
      <c r="M18" s="247" t="s">
        <v>132</v>
      </c>
    </row>
    <row r="19" spans="1:15">
      <c r="A19" s="258" t="s">
        <v>642</v>
      </c>
      <c r="B19" s="197" t="s">
        <v>219</v>
      </c>
      <c r="C19" s="455" t="s">
        <v>124</v>
      </c>
      <c r="D19" s="208">
        <v>87</v>
      </c>
      <c r="J19" s="257" t="s">
        <v>327</v>
      </c>
      <c r="K19" s="196" t="s">
        <v>270</v>
      </c>
      <c r="L19" s="455" t="s">
        <v>118</v>
      </c>
      <c r="M19" s="208">
        <v>65</v>
      </c>
    </row>
    <row r="20" spans="1:15">
      <c r="A20" s="258" t="s">
        <v>672</v>
      </c>
      <c r="B20" s="197" t="s">
        <v>331</v>
      </c>
      <c r="C20" s="455" t="s">
        <v>122</v>
      </c>
      <c r="D20" s="37">
        <v>75</v>
      </c>
      <c r="J20" s="258" t="s">
        <v>316</v>
      </c>
      <c r="K20" s="197" t="s">
        <v>317</v>
      </c>
      <c r="L20" s="455" t="s">
        <v>118</v>
      </c>
      <c r="M20" s="37">
        <v>61</v>
      </c>
    </row>
    <row r="21" spans="1:15">
      <c r="A21" s="258" t="s">
        <v>402</v>
      </c>
      <c r="B21" s="197" t="s">
        <v>403</v>
      </c>
      <c r="C21" s="455" t="s">
        <v>117</v>
      </c>
      <c r="D21" s="37">
        <v>72</v>
      </c>
      <c r="J21" s="258" t="s">
        <v>550</v>
      </c>
      <c r="K21" s="197" t="s">
        <v>551</v>
      </c>
      <c r="L21" s="455" t="s">
        <v>116</v>
      </c>
      <c r="M21" s="37">
        <v>56</v>
      </c>
    </row>
    <row r="22" spans="1:15">
      <c r="A22" s="258" t="s">
        <v>406</v>
      </c>
      <c r="B22" s="197" t="s">
        <v>388</v>
      </c>
      <c r="C22" s="455" t="s">
        <v>117</v>
      </c>
      <c r="D22" s="37">
        <v>68</v>
      </c>
      <c r="J22" s="258" t="s">
        <v>281</v>
      </c>
      <c r="K22" s="197" t="s">
        <v>282</v>
      </c>
      <c r="L22" s="455" t="s">
        <v>120</v>
      </c>
      <c r="M22" s="37">
        <v>55</v>
      </c>
    </row>
    <row r="23" spans="1:15">
      <c r="A23" s="258" t="s">
        <v>499</v>
      </c>
      <c r="B23" s="197" t="s">
        <v>500</v>
      </c>
      <c r="C23" s="455" t="s">
        <v>144</v>
      </c>
      <c r="D23" s="37">
        <v>67</v>
      </c>
      <c r="J23" s="258" t="s">
        <v>307</v>
      </c>
      <c r="K23" s="197" t="s">
        <v>308</v>
      </c>
      <c r="L23" s="455" t="s">
        <v>118</v>
      </c>
      <c r="M23" s="37">
        <v>49</v>
      </c>
    </row>
    <row r="24" spans="1:15">
      <c r="A24" s="258" t="s">
        <v>517</v>
      </c>
      <c r="B24" s="197" t="s">
        <v>518</v>
      </c>
      <c r="C24" s="455" t="s">
        <v>123</v>
      </c>
      <c r="D24" s="37">
        <v>61</v>
      </c>
      <c r="J24" s="258" t="s">
        <v>853</v>
      </c>
      <c r="K24" s="197" t="s">
        <v>449</v>
      </c>
      <c r="L24" s="455" t="s">
        <v>115</v>
      </c>
      <c r="M24" s="37">
        <v>49</v>
      </c>
    </row>
    <row r="25" spans="1:15">
      <c r="A25" s="258" t="s">
        <v>404</v>
      </c>
      <c r="B25" s="197" t="s">
        <v>405</v>
      </c>
      <c r="C25" s="455" t="s">
        <v>117</v>
      </c>
      <c r="D25" s="37">
        <v>59.5</v>
      </c>
      <c r="J25" s="258" t="s">
        <v>377</v>
      </c>
      <c r="K25" s="197" t="s">
        <v>378</v>
      </c>
      <c r="L25" s="455" t="s">
        <v>370</v>
      </c>
      <c r="M25" s="37">
        <v>48</v>
      </c>
    </row>
    <row r="26" spans="1:15">
      <c r="A26" s="258" t="s">
        <v>639</v>
      </c>
      <c r="B26" s="197" t="s">
        <v>641</v>
      </c>
      <c r="C26" s="455" t="s">
        <v>124</v>
      </c>
      <c r="D26" s="37">
        <v>56</v>
      </c>
      <c r="J26" s="258" t="s">
        <v>341</v>
      </c>
      <c r="K26" s="197" t="s">
        <v>165</v>
      </c>
      <c r="L26" s="455" t="s">
        <v>118</v>
      </c>
      <c r="M26" s="37">
        <v>45</v>
      </c>
    </row>
    <row r="27" spans="1:15">
      <c r="A27" s="258" t="s">
        <v>651</v>
      </c>
      <c r="B27" s="197" t="s">
        <v>556</v>
      </c>
      <c r="C27" s="455" t="s">
        <v>124</v>
      </c>
      <c r="D27" s="37">
        <v>56</v>
      </c>
      <c r="J27" s="258" t="s">
        <v>660</v>
      </c>
      <c r="K27" s="197" t="s">
        <v>189</v>
      </c>
      <c r="L27" s="455" t="s">
        <v>115</v>
      </c>
      <c r="M27" s="37">
        <v>43</v>
      </c>
    </row>
    <row r="28" spans="1:15">
      <c r="A28" s="258" t="s">
        <v>168</v>
      </c>
      <c r="B28" s="197" t="s">
        <v>169</v>
      </c>
      <c r="C28" s="455" t="s">
        <v>122</v>
      </c>
      <c r="D28" s="37">
        <v>54</v>
      </c>
      <c r="J28" s="258" t="s">
        <v>287</v>
      </c>
      <c r="K28" s="197" t="s">
        <v>288</v>
      </c>
      <c r="L28" s="455" t="s">
        <v>120</v>
      </c>
      <c r="M28" s="37">
        <v>43</v>
      </c>
    </row>
    <row r="29" spans="1:15" s="507" customFormat="1">
      <c r="A29" s="146"/>
      <c r="B29" s="146"/>
      <c r="C29" s="588"/>
      <c r="D29" s="130"/>
      <c r="J29" s="146"/>
      <c r="K29" s="146"/>
      <c r="L29" s="588"/>
      <c r="M29" s="130"/>
    </row>
    <row r="30" spans="1:15">
      <c r="A30" s="244" t="s">
        <v>65</v>
      </c>
      <c r="B30" s="244"/>
      <c r="C30" s="244"/>
      <c r="D30" s="244"/>
      <c r="E30" s="244"/>
      <c r="F30" s="244"/>
      <c r="G30" s="244"/>
      <c r="H30" s="244"/>
      <c r="I30" s="244"/>
      <c r="J30" s="244" t="s">
        <v>65</v>
      </c>
      <c r="K30" s="244"/>
      <c r="L30" s="537"/>
      <c r="M30" s="244"/>
      <c r="N30" s="244"/>
      <c r="O30" s="244"/>
    </row>
    <row r="31" spans="1:15" ht="13" thickBot="1">
      <c r="A31" s="248" t="s">
        <v>84</v>
      </c>
      <c r="B31" s="247" t="s">
        <v>85</v>
      </c>
      <c r="C31" s="249" t="s">
        <v>131</v>
      </c>
      <c r="D31" s="247" t="s">
        <v>139</v>
      </c>
      <c r="E31" s="247" t="s">
        <v>134</v>
      </c>
      <c r="F31" s="247" t="s">
        <v>135</v>
      </c>
      <c r="G31" s="244"/>
      <c r="H31" s="244"/>
      <c r="I31" s="244"/>
      <c r="J31" s="247" t="s">
        <v>84</v>
      </c>
      <c r="K31" s="247" t="s">
        <v>85</v>
      </c>
      <c r="L31" s="249" t="s">
        <v>131</v>
      </c>
      <c r="M31" s="247" t="s">
        <v>139</v>
      </c>
      <c r="N31" s="247" t="s">
        <v>134</v>
      </c>
      <c r="O31" s="247" t="s">
        <v>135</v>
      </c>
    </row>
    <row r="32" spans="1:15" ht="13" thickBot="1">
      <c r="A32" s="521" t="s">
        <v>168</v>
      </c>
      <c r="B32" s="128" t="s">
        <v>169</v>
      </c>
      <c r="C32" s="373" t="s">
        <v>122</v>
      </c>
      <c r="D32" s="208">
        <v>25</v>
      </c>
      <c r="E32" s="208">
        <v>589</v>
      </c>
      <c r="F32" s="208">
        <v>6</v>
      </c>
      <c r="J32" s="521" t="s">
        <v>293</v>
      </c>
      <c r="K32" s="508" t="s">
        <v>294</v>
      </c>
      <c r="L32" s="498" t="s">
        <v>120</v>
      </c>
      <c r="M32" s="208">
        <v>26</v>
      </c>
      <c r="N32" s="208">
        <v>458</v>
      </c>
      <c r="O32" s="208">
        <v>3</v>
      </c>
    </row>
    <row r="33" spans="1:18" ht="13" thickBot="1">
      <c r="A33" s="509" t="s">
        <v>173</v>
      </c>
      <c r="B33" s="509" t="s">
        <v>174</v>
      </c>
      <c r="C33" s="373" t="s">
        <v>122</v>
      </c>
      <c r="D33" s="37">
        <v>18</v>
      </c>
      <c r="E33" s="37">
        <v>399</v>
      </c>
      <c r="F33" s="37">
        <v>3</v>
      </c>
      <c r="J33" s="509" t="s">
        <v>377</v>
      </c>
      <c r="K33" s="19" t="s">
        <v>378</v>
      </c>
      <c r="L33" s="498" t="s">
        <v>370</v>
      </c>
      <c r="M33" s="208">
        <v>21</v>
      </c>
      <c r="N33" s="208">
        <v>443</v>
      </c>
      <c r="O33" s="208">
        <v>6</v>
      </c>
    </row>
    <row r="34" spans="1:18" ht="13" thickBot="1">
      <c r="A34" s="384" t="s">
        <v>236</v>
      </c>
      <c r="B34" s="384" t="s">
        <v>237</v>
      </c>
      <c r="C34" s="372" t="s">
        <v>114</v>
      </c>
      <c r="D34" s="37">
        <v>13</v>
      </c>
      <c r="E34" s="37">
        <v>309</v>
      </c>
      <c r="F34" s="37">
        <v>2</v>
      </c>
      <c r="J34" s="509" t="s">
        <v>577</v>
      </c>
      <c r="K34" s="19" t="s">
        <v>219</v>
      </c>
      <c r="L34" s="498" t="s">
        <v>121</v>
      </c>
      <c r="M34" s="37">
        <v>29</v>
      </c>
      <c r="N34" s="37">
        <v>413</v>
      </c>
      <c r="O34" s="37">
        <v>3</v>
      </c>
    </row>
    <row r="35" spans="1:18" ht="13" thickBot="1">
      <c r="A35" s="509" t="s">
        <v>448</v>
      </c>
      <c r="B35" s="19" t="s">
        <v>449</v>
      </c>
      <c r="C35" s="372" t="s">
        <v>112</v>
      </c>
      <c r="D35" s="37">
        <v>19</v>
      </c>
      <c r="E35" s="37">
        <v>302</v>
      </c>
      <c r="F35" s="37">
        <v>2</v>
      </c>
      <c r="J35" s="509" t="s">
        <v>259</v>
      </c>
      <c r="K35" s="509" t="s">
        <v>165</v>
      </c>
      <c r="L35" s="498" t="s">
        <v>120</v>
      </c>
      <c r="M35" s="37">
        <v>21</v>
      </c>
      <c r="N35" s="37">
        <v>408</v>
      </c>
      <c r="O35" s="37">
        <v>3</v>
      </c>
    </row>
    <row r="36" spans="1:18" ht="13" thickBot="1">
      <c r="A36" s="509" t="s">
        <v>524</v>
      </c>
      <c r="B36" s="19" t="s">
        <v>178</v>
      </c>
      <c r="C36" s="372" t="s">
        <v>153</v>
      </c>
      <c r="D36" s="37">
        <v>17</v>
      </c>
      <c r="E36" s="37">
        <v>263</v>
      </c>
      <c r="F36" s="37">
        <v>1</v>
      </c>
      <c r="J36" s="509" t="s">
        <v>351</v>
      </c>
      <c r="K36" s="509" t="s">
        <v>352</v>
      </c>
      <c r="L36" s="498" t="s">
        <v>118</v>
      </c>
      <c r="M36" s="37">
        <v>26</v>
      </c>
      <c r="N36" s="37">
        <v>358</v>
      </c>
      <c r="O36" s="37">
        <v>3</v>
      </c>
    </row>
    <row r="37" spans="1:18" ht="13" thickBot="1">
      <c r="A37" s="509" t="s">
        <v>421</v>
      </c>
      <c r="B37" s="19" t="s">
        <v>427</v>
      </c>
      <c r="C37" s="373" t="s">
        <v>117</v>
      </c>
      <c r="D37" s="37">
        <v>16</v>
      </c>
      <c r="E37" s="37">
        <v>251</v>
      </c>
      <c r="F37" s="37">
        <v>2</v>
      </c>
      <c r="J37" s="509" t="s">
        <v>399</v>
      </c>
      <c r="K37" s="509" t="s">
        <v>165</v>
      </c>
      <c r="L37" s="498" t="s">
        <v>370</v>
      </c>
      <c r="M37" s="37">
        <v>9</v>
      </c>
      <c r="N37" s="37">
        <v>228</v>
      </c>
      <c r="O37" s="37">
        <v>3</v>
      </c>
    </row>
    <row r="38" spans="1:18" ht="13" thickBot="1">
      <c r="A38" s="509" t="s">
        <v>455</v>
      </c>
      <c r="B38" s="19" t="s">
        <v>456</v>
      </c>
      <c r="C38" s="369" t="s">
        <v>113</v>
      </c>
      <c r="D38" s="37">
        <v>18</v>
      </c>
      <c r="E38" s="37">
        <v>234</v>
      </c>
      <c r="F38" s="37">
        <v>2</v>
      </c>
      <c r="J38" s="509" t="s">
        <v>662</v>
      </c>
      <c r="K38" s="509" t="s">
        <v>221</v>
      </c>
      <c r="L38" s="498" t="s">
        <v>115</v>
      </c>
      <c r="M38" s="37">
        <v>10</v>
      </c>
      <c r="N38" s="37">
        <v>197</v>
      </c>
      <c r="O38" s="37">
        <v>3</v>
      </c>
    </row>
    <row r="39" spans="1:18" ht="13" thickBot="1">
      <c r="A39" s="510" t="s">
        <v>856</v>
      </c>
      <c r="B39" s="344" t="s">
        <v>855</v>
      </c>
      <c r="C39" s="344" t="s">
        <v>117</v>
      </c>
      <c r="D39" s="37">
        <v>13</v>
      </c>
      <c r="E39" s="37">
        <v>226</v>
      </c>
      <c r="F39" s="37">
        <v>3</v>
      </c>
      <c r="J39" s="509" t="s">
        <v>578</v>
      </c>
      <c r="K39" s="509" t="s">
        <v>579</v>
      </c>
      <c r="L39" s="498" t="s">
        <v>121</v>
      </c>
      <c r="M39" s="37">
        <v>13</v>
      </c>
      <c r="N39" s="37">
        <v>190</v>
      </c>
      <c r="O39" s="37">
        <v>4</v>
      </c>
    </row>
    <row r="40" spans="1:18" ht="13" thickBot="1">
      <c r="A40" s="509" t="s">
        <v>191</v>
      </c>
      <c r="B40" s="509" t="s">
        <v>192</v>
      </c>
      <c r="C40" s="372" t="s">
        <v>122</v>
      </c>
      <c r="D40" s="37">
        <v>11</v>
      </c>
      <c r="E40" s="37">
        <v>223</v>
      </c>
      <c r="F40" s="37">
        <v>1</v>
      </c>
      <c r="J40" s="509" t="s">
        <v>320</v>
      </c>
      <c r="K40" s="509" t="s">
        <v>598</v>
      </c>
      <c r="L40" s="498" t="s">
        <v>121</v>
      </c>
      <c r="M40" s="37">
        <v>9</v>
      </c>
      <c r="N40" s="37">
        <v>160</v>
      </c>
      <c r="O40" s="37">
        <v>0</v>
      </c>
    </row>
    <row r="41" spans="1:18">
      <c r="A41" s="509" t="s">
        <v>478</v>
      </c>
      <c r="B41" s="509" t="s">
        <v>235</v>
      </c>
      <c r="C41" s="372" t="s">
        <v>113</v>
      </c>
      <c r="D41" s="37">
        <v>16</v>
      </c>
      <c r="E41" s="37">
        <v>209</v>
      </c>
      <c r="F41" s="37">
        <v>1</v>
      </c>
      <c r="J41" s="509" t="s">
        <v>850</v>
      </c>
      <c r="K41" s="509" t="s">
        <v>851</v>
      </c>
      <c r="L41" s="498" t="s">
        <v>115</v>
      </c>
      <c r="M41" s="37">
        <v>10</v>
      </c>
      <c r="N41" s="37">
        <v>159</v>
      </c>
      <c r="O41" s="37">
        <v>1</v>
      </c>
    </row>
    <row r="43" spans="1:18">
      <c r="A43" s="244" t="s">
        <v>37</v>
      </c>
      <c r="B43" s="244"/>
      <c r="C43" s="244"/>
      <c r="D43" s="244"/>
      <c r="E43" s="244"/>
      <c r="F43" s="244"/>
      <c r="G43" s="244"/>
      <c r="H43" s="244"/>
      <c r="I43" s="244"/>
      <c r="J43" s="244" t="s">
        <v>37</v>
      </c>
      <c r="K43" s="244"/>
      <c r="L43" s="537"/>
      <c r="M43" s="244"/>
      <c r="N43" s="244"/>
      <c r="O43" s="244"/>
      <c r="P43" s="244"/>
      <c r="Q43" s="244"/>
    </row>
    <row r="44" spans="1:18" ht="13" thickBot="1">
      <c r="A44" s="247" t="s">
        <v>84</v>
      </c>
      <c r="B44" s="247" t="s">
        <v>85</v>
      </c>
      <c r="C44" s="247" t="s">
        <v>131</v>
      </c>
      <c r="D44" s="247" t="s">
        <v>137</v>
      </c>
      <c r="E44" s="247" t="s">
        <v>138</v>
      </c>
      <c r="F44" s="247" t="s">
        <v>134</v>
      </c>
      <c r="G44" s="247" t="s">
        <v>135</v>
      </c>
      <c r="H44" s="247" t="s">
        <v>140</v>
      </c>
      <c r="I44" s="244"/>
      <c r="J44" s="247" t="s">
        <v>84</v>
      </c>
      <c r="K44" s="247" t="s">
        <v>85</v>
      </c>
      <c r="L44" s="246" t="s">
        <v>131</v>
      </c>
      <c r="M44" s="247" t="s">
        <v>137</v>
      </c>
      <c r="N44" s="247" t="s">
        <v>138</v>
      </c>
      <c r="O44" s="247" t="s">
        <v>134</v>
      </c>
      <c r="P44" s="247" t="s">
        <v>135</v>
      </c>
      <c r="Q44" s="247" t="s">
        <v>140</v>
      </c>
    </row>
    <row r="45" spans="1:18" ht="13" thickBot="1">
      <c r="A45" s="508" t="s">
        <v>193</v>
      </c>
      <c r="B45" s="508" t="s">
        <v>194</v>
      </c>
      <c r="C45" s="498" t="s">
        <v>122</v>
      </c>
      <c r="D45" s="240">
        <v>122</v>
      </c>
      <c r="E45" s="208">
        <v>71</v>
      </c>
      <c r="F45" s="208">
        <v>1430</v>
      </c>
      <c r="G45" s="208">
        <v>11</v>
      </c>
      <c r="H45" s="208">
        <v>3</v>
      </c>
      <c r="J45" s="508" t="s">
        <v>269</v>
      </c>
      <c r="K45" s="508" t="s">
        <v>270</v>
      </c>
      <c r="L45" s="498" t="s">
        <v>120</v>
      </c>
      <c r="M45" s="208">
        <v>116</v>
      </c>
      <c r="N45" s="208">
        <v>72</v>
      </c>
      <c r="O45" s="208">
        <v>1173</v>
      </c>
      <c r="P45" s="208">
        <v>7</v>
      </c>
      <c r="Q45" s="208">
        <v>1</v>
      </c>
      <c r="R45" s="130"/>
    </row>
    <row r="46" spans="1:18">
      <c r="A46" s="508" t="s">
        <v>428</v>
      </c>
      <c r="B46" s="508" t="s">
        <v>247</v>
      </c>
      <c r="C46" s="369" t="s">
        <v>117</v>
      </c>
      <c r="D46" s="298">
        <v>120</v>
      </c>
      <c r="E46" s="37">
        <v>69</v>
      </c>
      <c r="F46" s="37">
        <v>1092</v>
      </c>
      <c r="G46" s="37">
        <v>15</v>
      </c>
      <c r="H46" s="37">
        <v>4</v>
      </c>
      <c r="J46" s="19" t="s">
        <v>400</v>
      </c>
      <c r="K46" s="19" t="s">
        <v>401</v>
      </c>
      <c r="L46" s="498" t="s">
        <v>370</v>
      </c>
      <c r="M46" s="37">
        <v>111</v>
      </c>
      <c r="N46" s="37">
        <v>56</v>
      </c>
      <c r="O46" s="37">
        <v>1021</v>
      </c>
      <c r="P46" s="37">
        <v>12</v>
      </c>
      <c r="Q46" s="37">
        <v>3</v>
      </c>
      <c r="R46" s="130"/>
    </row>
    <row r="47" spans="1:18" ht="13" thickBot="1">
      <c r="A47" s="19" t="s">
        <v>482</v>
      </c>
      <c r="B47" s="19" t="s">
        <v>458</v>
      </c>
      <c r="C47" s="408" t="s">
        <v>113</v>
      </c>
      <c r="D47" s="242">
        <v>85</v>
      </c>
      <c r="E47" s="37">
        <v>55</v>
      </c>
      <c r="F47" s="37">
        <v>699</v>
      </c>
      <c r="G47" s="37">
        <v>5</v>
      </c>
      <c r="H47" s="37">
        <v>2</v>
      </c>
      <c r="J47" s="19" t="s">
        <v>599</v>
      </c>
      <c r="K47" s="19" t="s">
        <v>409</v>
      </c>
      <c r="L47" s="19" t="s">
        <v>121</v>
      </c>
      <c r="M47" s="37">
        <v>85</v>
      </c>
      <c r="N47" s="37">
        <v>53</v>
      </c>
      <c r="O47" s="37">
        <v>813</v>
      </c>
      <c r="P47" s="37">
        <v>6</v>
      </c>
      <c r="Q47" s="37">
        <v>6</v>
      </c>
      <c r="R47" s="130"/>
    </row>
    <row r="48" spans="1:18" ht="13" thickBot="1">
      <c r="A48" s="19" t="s">
        <v>658</v>
      </c>
      <c r="B48" s="19" t="s">
        <v>219</v>
      </c>
      <c r="C48" s="552" t="s">
        <v>124</v>
      </c>
      <c r="D48" s="37">
        <v>99</v>
      </c>
      <c r="E48" s="37">
        <v>47</v>
      </c>
      <c r="F48" s="37">
        <v>585</v>
      </c>
      <c r="G48" s="37">
        <v>4</v>
      </c>
      <c r="H48" s="37">
        <v>6</v>
      </c>
      <c r="J48" s="508" t="s">
        <v>149</v>
      </c>
      <c r="K48" s="508" t="s">
        <v>143</v>
      </c>
      <c r="L48" s="498" t="s">
        <v>118</v>
      </c>
      <c r="M48" s="37">
        <v>114</v>
      </c>
      <c r="N48" s="37">
        <v>58</v>
      </c>
      <c r="O48" s="37">
        <v>732</v>
      </c>
      <c r="P48" s="37">
        <v>5</v>
      </c>
      <c r="Q48" s="37">
        <v>7</v>
      </c>
      <c r="R48" s="130"/>
    </row>
    <row r="49" spans="1:18">
      <c r="A49" s="128" t="s">
        <v>707</v>
      </c>
      <c r="B49" s="128" t="s">
        <v>180</v>
      </c>
      <c r="C49" s="498" t="s">
        <v>112</v>
      </c>
      <c r="D49" s="37">
        <v>65</v>
      </c>
      <c r="E49" s="37">
        <v>35</v>
      </c>
      <c r="F49" s="37">
        <v>549</v>
      </c>
      <c r="G49" s="37">
        <v>4</v>
      </c>
      <c r="H49" s="37">
        <v>1</v>
      </c>
      <c r="J49" s="508" t="s">
        <v>665</v>
      </c>
      <c r="K49" s="508" t="s">
        <v>666</v>
      </c>
      <c r="L49" s="498" t="s">
        <v>115</v>
      </c>
      <c r="M49" s="37">
        <v>73</v>
      </c>
      <c r="N49" s="37">
        <v>45</v>
      </c>
      <c r="O49" s="37">
        <v>592</v>
      </c>
      <c r="P49" s="37">
        <v>5</v>
      </c>
      <c r="Q49" s="37">
        <v>5</v>
      </c>
      <c r="R49" s="130"/>
    </row>
    <row r="51" spans="1:18">
      <c r="A51" s="244" t="s">
        <v>0</v>
      </c>
      <c r="B51" s="244"/>
      <c r="C51" s="244"/>
      <c r="D51" s="244"/>
      <c r="E51" s="244"/>
      <c r="F51" s="244"/>
      <c r="G51" s="244"/>
      <c r="H51" s="244"/>
      <c r="I51" s="244"/>
      <c r="J51" s="244" t="s">
        <v>0</v>
      </c>
      <c r="K51" s="244"/>
      <c r="L51" s="537"/>
      <c r="M51" s="244"/>
      <c r="N51" s="244"/>
      <c r="O51" s="244"/>
    </row>
    <row r="52" spans="1:18" ht="13" thickBot="1">
      <c r="A52" s="247" t="s">
        <v>84</v>
      </c>
      <c r="B52" s="247" t="s">
        <v>85</v>
      </c>
      <c r="C52" s="247" t="s">
        <v>131</v>
      </c>
      <c r="D52" s="247" t="s">
        <v>136</v>
      </c>
      <c r="E52" s="247" t="s">
        <v>134</v>
      </c>
      <c r="F52" s="247" t="s">
        <v>135</v>
      </c>
      <c r="G52" s="244"/>
      <c r="H52" s="244"/>
      <c r="I52" s="244"/>
      <c r="J52" s="247" t="s">
        <v>84</v>
      </c>
      <c r="K52" s="247" t="s">
        <v>85</v>
      </c>
      <c r="L52" s="246" t="s">
        <v>131</v>
      </c>
      <c r="M52" s="247" t="s">
        <v>136</v>
      </c>
      <c r="N52" s="247" t="s">
        <v>134</v>
      </c>
      <c r="O52" s="247" t="s">
        <v>135</v>
      </c>
    </row>
    <row r="53" spans="1:18" ht="13" thickBot="1">
      <c r="A53" s="521" t="s">
        <v>425</v>
      </c>
      <c r="B53" s="508" t="s">
        <v>426</v>
      </c>
      <c r="C53" s="508" t="s">
        <v>117</v>
      </c>
      <c r="D53" s="434">
        <v>77</v>
      </c>
      <c r="E53" s="208">
        <v>589</v>
      </c>
      <c r="F53" s="208">
        <v>2</v>
      </c>
      <c r="J53" s="521" t="s">
        <v>586</v>
      </c>
      <c r="K53" s="508" t="s">
        <v>388</v>
      </c>
      <c r="L53" s="508" t="s">
        <v>121</v>
      </c>
      <c r="M53" s="208">
        <v>60</v>
      </c>
      <c r="N53" s="208">
        <v>411</v>
      </c>
      <c r="O53" s="208">
        <v>2</v>
      </c>
      <c r="P53" s="333"/>
      <c r="Q53" s="230"/>
    </row>
    <row r="54" spans="1:18" ht="13" thickBot="1">
      <c r="A54" s="509" t="s">
        <v>483</v>
      </c>
      <c r="B54" s="509" t="s">
        <v>483</v>
      </c>
      <c r="C54" s="508" t="s">
        <v>113</v>
      </c>
      <c r="D54" s="435">
        <v>44</v>
      </c>
      <c r="E54" s="37">
        <v>486</v>
      </c>
      <c r="F54" s="37">
        <v>6</v>
      </c>
      <c r="J54" s="509" t="s">
        <v>391</v>
      </c>
      <c r="K54" s="509" t="s">
        <v>265</v>
      </c>
      <c r="L54" s="508" t="s">
        <v>370</v>
      </c>
      <c r="M54" s="37">
        <v>33</v>
      </c>
      <c r="N54" s="37">
        <v>232</v>
      </c>
      <c r="O54" s="37">
        <v>0</v>
      </c>
      <c r="P54" s="70"/>
      <c r="Q54" s="111"/>
    </row>
    <row r="55" spans="1:18" ht="13" thickBot="1">
      <c r="A55" s="509" t="s">
        <v>556</v>
      </c>
      <c r="B55" s="509" t="s">
        <v>657</v>
      </c>
      <c r="C55" s="508" t="s">
        <v>124</v>
      </c>
      <c r="D55" s="435">
        <v>51</v>
      </c>
      <c r="E55" s="37">
        <v>351</v>
      </c>
      <c r="F55" s="37">
        <v>4</v>
      </c>
      <c r="J55" s="509" t="s">
        <v>570</v>
      </c>
      <c r="K55" s="509" t="s">
        <v>308</v>
      </c>
      <c r="L55" s="508" t="s">
        <v>116</v>
      </c>
      <c r="M55" s="37">
        <v>35</v>
      </c>
      <c r="N55" s="37">
        <v>231</v>
      </c>
      <c r="O55" s="37">
        <v>1</v>
      </c>
    </row>
    <row r="56" spans="1:18" ht="13" thickBot="1">
      <c r="A56" s="509" t="s">
        <v>536</v>
      </c>
      <c r="B56" s="19" t="s">
        <v>219</v>
      </c>
      <c r="C56" s="508" t="s">
        <v>153</v>
      </c>
      <c r="D56" s="435">
        <v>46</v>
      </c>
      <c r="E56" s="37">
        <v>342</v>
      </c>
      <c r="F56" s="37">
        <v>4</v>
      </c>
      <c r="J56" s="509" t="s">
        <v>384</v>
      </c>
      <c r="K56" s="19" t="s">
        <v>385</v>
      </c>
      <c r="L56" s="508" t="s">
        <v>370</v>
      </c>
      <c r="M56" s="37">
        <v>31</v>
      </c>
      <c r="N56" s="37">
        <v>189</v>
      </c>
      <c r="O56" s="37">
        <v>1</v>
      </c>
    </row>
    <row r="57" spans="1:18" ht="13" thickBot="1">
      <c r="A57" s="509" t="s">
        <v>428</v>
      </c>
      <c r="B57" s="19" t="s">
        <v>270</v>
      </c>
      <c r="C57" s="508" t="s">
        <v>124</v>
      </c>
      <c r="D57" s="429">
        <v>64</v>
      </c>
      <c r="E57" s="37">
        <v>296</v>
      </c>
      <c r="F57" s="37">
        <v>1</v>
      </c>
      <c r="J57" s="509" t="s">
        <v>295</v>
      </c>
      <c r="K57" s="19" t="s">
        <v>296</v>
      </c>
      <c r="L57" s="508" t="s">
        <v>120</v>
      </c>
      <c r="M57" s="37">
        <v>28</v>
      </c>
      <c r="N57" s="37">
        <v>172</v>
      </c>
      <c r="O57" s="37">
        <v>1</v>
      </c>
    </row>
    <row r="58" spans="1:18" ht="13" thickBot="1">
      <c r="A58" s="509" t="s">
        <v>450</v>
      </c>
      <c r="B58" s="509" t="s">
        <v>451</v>
      </c>
      <c r="C58" s="508" t="s">
        <v>112</v>
      </c>
      <c r="D58" s="429">
        <v>39</v>
      </c>
      <c r="E58" s="37">
        <v>238</v>
      </c>
      <c r="F58" s="37">
        <v>2</v>
      </c>
      <c r="J58" s="509" t="s">
        <v>360</v>
      </c>
      <c r="K58" s="509" t="s">
        <v>143</v>
      </c>
      <c r="L58" s="508" t="s">
        <v>118</v>
      </c>
      <c r="M58" s="37">
        <v>18</v>
      </c>
      <c r="N58" s="37">
        <v>158</v>
      </c>
      <c r="O58" s="37">
        <v>4</v>
      </c>
    </row>
    <row r="59" spans="1:18" ht="13" thickBot="1">
      <c r="A59" s="509" t="s">
        <v>187</v>
      </c>
      <c r="B59" s="509" t="s">
        <v>188</v>
      </c>
      <c r="C59" s="508" t="s">
        <v>122</v>
      </c>
      <c r="D59" s="429">
        <v>55</v>
      </c>
      <c r="E59" s="37">
        <v>228</v>
      </c>
      <c r="F59" s="37">
        <v>1</v>
      </c>
      <c r="J59" s="509" t="s">
        <v>662</v>
      </c>
      <c r="K59" s="509" t="s">
        <v>221</v>
      </c>
      <c r="L59" s="508" t="s">
        <v>115</v>
      </c>
      <c r="M59" s="37">
        <v>14</v>
      </c>
      <c r="N59" s="37">
        <v>151</v>
      </c>
      <c r="O59" s="37">
        <v>3</v>
      </c>
    </row>
    <row r="60" spans="1:18" ht="13" thickBot="1">
      <c r="A60" s="509" t="s">
        <v>484</v>
      </c>
      <c r="B60" s="509" t="s">
        <v>462</v>
      </c>
      <c r="C60" s="19" t="s">
        <v>113</v>
      </c>
      <c r="D60" s="429">
        <v>26</v>
      </c>
      <c r="E60" s="37">
        <v>170</v>
      </c>
      <c r="F60" s="37">
        <v>2</v>
      </c>
      <c r="J60" s="509" t="s">
        <v>255</v>
      </c>
      <c r="K60" s="509" t="s">
        <v>256</v>
      </c>
      <c r="L60" s="508" t="s">
        <v>120</v>
      </c>
      <c r="M60" s="37">
        <v>26</v>
      </c>
      <c r="N60" s="37">
        <v>150</v>
      </c>
      <c r="O60" s="37">
        <v>2</v>
      </c>
    </row>
    <row r="61" spans="1:18" ht="13" thickBot="1">
      <c r="A61" s="521" t="s">
        <v>482</v>
      </c>
      <c r="B61" s="128" t="s">
        <v>458</v>
      </c>
      <c r="C61" s="508" t="s">
        <v>113</v>
      </c>
      <c r="D61" s="434">
        <v>17</v>
      </c>
      <c r="E61" s="37">
        <v>162</v>
      </c>
      <c r="F61" s="37">
        <v>4</v>
      </c>
      <c r="J61" s="521" t="s">
        <v>663</v>
      </c>
      <c r="K61" s="128" t="s">
        <v>664</v>
      </c>
      <c r="L61" s="508" t="s">
        <v>115</v>
      </c>
      <c r="M61" s="37">
        <v>33</v>
      </c>
      <c r="N61" s="37">
        <v>139</v>
      </c>
      <c r="O61" s="37">
        <v>1</v>
      </c>
    </row>
    <row r="62" spans="1:18">
      <c r="A62" s="509" t="s">
        <v>820</v>
      </c>
      <c r="B62" s="509" t="s">
        <v>671</v>
      </c>
      <c r="C62" s="508" t="s">
        <v>144</v>
      </c>
      <c r="D62" s="435">
        <v>28</v>
      </c>
      <c r="E62" s="37">
        <v>161</v>
      </c>
      <c r="F62" s="37">
        <v>0</v>
      </c>
      <c r="J62" s="509" t="s">
        <v>812</v>
      </c>
      <c r="K62" s="19" t="s">
        <v>182</v>
      </c>
      <c r="L62" s="508" t="s">
        <v>115</v>
      </c>
      <c r="M62" s="37">
        <v>24</v>
      </c>
      <c r="N62" s="37">
        <v>95</v>
      </c>
      <c r="O62" s="37">
        <v>2</v>
      </c>
    </row>
  </sheetData>
  <sortState ref="J6:P11">
    <sortCondition descending="1" ref="P6:P11"/>
    <sortCondition ref="J6:J11"/>
  </sortState>
  <pageMargins left="0.7" right="0.7" top="0.75" bottom="0.75" header="0.3" footer="0.3"/>
  <pageSetup orientation="portrait" horizontalDpi="4294967293"/>
  <ignoredErrors>
    <ignoredError sqref="C13 M7:M8 L11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95"/>
  <sheetViews>
    <sheetView workbookViewId="0">
      <pane xSplit="5" ySplit="7" topLeftCell="K8" activePane="bottomRight" state="frozen"/>
      <selection pane="topRight" activeCell="F1" sqref="F1"/>
      <selection pane="bottomLeft" activeCell="A8" sqref="A8"/>
      <selection pane="bottomRight" activeCell="L18" sqref="L18"/>
    </sheetView>
  </sheetViews>
  <sheetFormatPr baseColWidth="10" defaultColWidth="8.83203125" defaultRowHeight="12" x14ac:dyDescent="0"/>
  <cols>
    <col min="2" max="2" width="11.1640625" customWidth="1"/>
    <col min="4" max="4" width="8.83203125" style="117"/>
    <col min="6" max="6" width="12" customWidth="1"/>
    <col min="9" max="9" width="12.1640625" customWidth="1"/>
    <col min="12" max="12" width="11.83203125" customWidth="1"/>
    <col min="15" max="15" width="11.83203125" customWidth="1"/>
    <col min="18" max="18" width="11.83203125" customWidth="1"/>
    <col min="21" max="21" width="12.83203125" customWidth="1"/>
    <col min="24" max="24" width="12.5" customWidth="1"/>
    <col min="27" max="27" width="10.83203125" customWidth="1"/>
  </cols>
  <sheetData>
    <row r="2" spans="1:30" ht="13" thickBot="1"/>
    <row r="3" spans="1:30">
      <c r="B3" s="611" t="s">
        <v>65</v>
      </c>
      <c r="C3" s="612"/>
      <c r="D3" s="613"/>
    </row>
    <row r="4" spans="1:30" ht="13" thickBot="1">
      <c r="B4" s="614"/>
      <c r="C4" s="615"/>
      <c r="D4" s="616"/>
    </row>
    <row r="5" spans="1:30" ht="12.75" customHeight="1" thickBot="1"/>
    <row r="6" spans="1:30" ht="13" thickBot="1">
      <c r="F6" s="617" t="s">
        <v>1</v>
      </c>
      <c r="G6" s="618"/>
      <c r="H6" s="618"/>
      <c r="I6" s="617" t="s">
        <v>2</v>
      </c>
      <c r="J6" s="618"/>
      <c r="K6" s="618"/>
      <c r="L6" s="617" t="s">
        <v>3</v>
      </c>
      <c r="M6" s="618"/>
      <c r="N6" s="618"/>
      <c r="O6" s="617" t="s">
        <v>4</v>
      </c>
      <c r="P6" s="618"/>
      <c r="Q6" s="618"/>
      <c r="R6" s="617" t="s">
        <v>5</v>
      </c>
      <c r="S6" s="618"/>
      <c r="T6" s="618"/>
      <c r="U6" s="617" t="s">
        <v>6</v>
      </c>
      <c r="V6" s="618"/>
      <c r="W6" s="618"/>
      <c r="X6" s="617" t="s">
        <v>7</v>
      </c>
      <c r="Y6" s="618"/>
      <c r="Z6" s="618"/>
      <c r="AA6" s="609" t="s">
        <v>66</v>
      </c>
      <c r="AB6" s="609" t="s">
        <v>9</v>
      </c>
      <c r="AC6" s="620" t="s">
        <v>67</v>
      </c>
      <c r="AD6" s="609" t="s">
        <v>68</v>
      </c>
    </row>
    <row r="7" spans="1:30" ht="13" thickBot="1">
      <c r="A7" s="73" t="s">
        <v>101</v>
      </c>
      <c r="B7" s="51" t="s">
        <v>12</v>
      </c>
      <c r="C7" s="8" t="s">
        <v>13</v>
      </c>
      <c r="D7" s="118" t="s">
        <v>14</v>
      </c>
      <c r="E7" s="8" t="s">
        <v>15</v>
      </c>
      <c r="F7" s="27" t="s">
        <v>69</v>
      </c>
      <c r="G7" s="27" t="s">
        <v>17</v>
      </c>
      <c r="H7" s="27" t="s">
        <v>18</v>
      </c>
      <c r="I7" s="28" t="s">
        <v>70</v>
      </c>
      <c r="J7" s="27" t="s">
        <v>20</v>
      </c>
      <c r="K7" s="27" t="s">
        <v>21</v>
      </c>
      <c r="L7" s="28" t="s">
        <v>71</v>
      </c>
      <c r="M7" s="27" t="s">
        <v>23</v>
      </c>
      <c r="N7" s="27" t="s">
        <v>24</v>
      </c>
      <c r="O7" s="28" t="s">
        <v>72</v>
      </c>
      <c r="P7" s="27" t="s">
        <v>26</v>
      </c>
      <c r="Q7" s="27" t="s">
        <v>27</v>
      </c>
      <c r="R7" s="28" t="s">
        <v>73</v>
      </c>
      <c r="S7" s="27" t="s">
        <v>29</v>
      </c>
      <c r="T7" s="27" t="s">
        <v>30</v>
      </c>
      <c r="U7" s="28" t="s">
        <v>74</v>
      </c>
      <c r="V7" s="27" t="s">
        <v>32</v>
      </c>
      <c r="W7" s="27" t="s">
        <v>33</v>
      </c>
      <c r="X7" s="28" t="s">
        <v>75</v>
      </c>
      <c r="Y7" s="27" t="s">
        <v>35</v>
      </c>
      <c r="Z7" s="27" t="s">
        <v>36</v>
      </c>
      <c r="AA7" s="619"/>
      <c r="AB7" s="610"/>
      <c r="AC7" s="610"/>
      <c r="AD7" s="610"/>
    </row>
    <row r="8" spans="1:30" ht="13" thickBot="1">
      <c r="A8" s="29">
        <v>3</v>
      </c>
      <c r="B8" s="214" t="s">
        <v>421</v>
      </c>
      <c r="C8" s="55" t="s">
        <v>427</v>
      </c>
      <c r="D8" s="342" t="s">
        <v>117</v>
      </c>
      <c r="E8" s="351">
        <v>25</v>
      </c>
      <c r="F8" s="349">
        <v>1</v>
      </c>
      <c r="G8" s="347">
        <v>55</v>
      </c>
      <c r="H8" s="351"/>
      <c r="I8" s="432">
        <v>2</v>
      </c>
      <c r="J8" s="430">
        <v>60</v>
      </c>
      <c r="K8" s="434"/>
      <c r="L8" s="517">
        <v>6</v>
      </c>
      <c r="M8" s="492">
        <v>72</v>
      </c>
      <c r="N8" s="519">
        <v>1</v>
      </c>
      <c r="O8" s="517"/>
      <c r="P8" s="492"/>
      <c r="Q8" s="519"/>
      <c r="R8" s="517">
        <v>7</v>
      </c>
      <c r="S8" s="513">
        <v>64</v>
      </c>
      <c r="T8" s="513">
        <v>1</v>
      </c>
      <c r="U8" s="35"/>
      <c r="V8" s="241"/>
      <c r="W8" s="240"/>
      <c r="X8" s="34"/>
      <c r="Y8" s="35"/>
      <c r="Z8" s="39"/>
      <c r="AA8" s="34">
        <f>SUM(F8+I8+L8+O8+R8+U8+X8)</f>
        <v>16</v>
      </c>
      <c r="AB8" s="35">
        <f>SUM(G8+J8+M8+P8+S8+V8+Y8)</f>
        <v>251</v>
      </c>
      <c r="AC8" s="35">
        <f>SUM(H8+K8+N8+Q8+T8+W8+Z8)</f>
        <v>2</v>
      </c>
      <c r="AD8" s="87">
        <f>IFERROR(AB8/AA8,0)</f>
        <v>15.6875</v>
      </c>
    </row>
    <row r="9" spans="1:30" ht="13" thickBot="1">
      <c r="A9" s="29">
        <v>3</v>
      </c>
      <c r="B9" s="342" t="s">
        <v>402</v>
      </c>
      <c r="C9" s="342" t="s">
        <v>403</v>
      </c>
      <c r="D9" s="342" t="s">
        <v>117</v>
      </c>
      <c r="E9" s="352">
        <v>88</v>
      </c>
      <c r="F9" s="350">
        <v>1</v>
      </c>
      <c r="G9" s="348">
        <v>11</v>
      </c>
      <c r="H9" s="352">
        <v>1</v>
      </c>
      <c r="I9" s="433">
        <v>2</v>
      </c>
      <c r="J9" s="431">
        <v>39</v>
      </c>
      <c r="K9" s="435">
        <v>1</v>
      </c>
      <c r="L9" s="518">
        <v>1</v>
      </c>
      <c r="M9" s="515">
        <v>7</v>
      </c>
      <c r="N9" s="520"/>
      <c r="O9" s="518">
        <v>2</v>
      </c>
      <c r="P9" s="515">
        <v>29</v>
      </c>
      <c r="Q9" s="520"/>
      <c r="R9" s="518">
        <v>1</v>
      </c>
      <c r="S9" s="514">
        <v>8</v>
      </c>
      <c r="T9" s="514"/>
      <c r="U9" s="37"/>
      <c r="V9" s="243"/>
      <c r="W9" s="242"/>
      <c r="X9" s="35"/>
      <c r="Y9" s="35"/>
      <c r="Z9" s="35"/>
      <c r="AA9" s="34">
        <f t="shared" ref="AA9:AA74" si="0">SUM(F9+I9+L9+O9+R9+U9+X9)</f>
        <v>7</v>
      </c>
      <c r="AB9" s="35">
        <f t="shared" ref="AB9:AB74" si="1">SUM(G9+J9+M9+P9+S9+V9+Y9)</f>
        <v>94</v>
      </c>
      <c r="AC9" s="35">
        <f t="shared" ref="AC9:AC74" si="2">SUM(H9+K9+N9+Q9+T9+W9+Z9)</f>
        <v>2</v>
      </c>
      <c r="AD9" s="87">
        <f t="shared" ref="AD9:AD74" si="3">IFERROR(AB9/AA9,0)</f>
        <v>13.428571428571429</v>
      </c>
    </row>
    <row r="10" spans="1:30" ht="13" thickBot="1">
      <c r="A10" s="29">
        <v>3</v>
      </c>
      <c r="B10" s="592" t="s">
        <v>854</v>
      </c>
      <c r="C10" s="592" t="s">
        <v>855</v>
      </c>
      <c r="D10" s="342" t="s">
        <v>117</v>
      </c>
      <c r="E10" s="352">
        <v>84</v>
      </c>
      <c r="F10" s="350">
        <v>1</v>
      </c>
      <c r="G10" s="348">
        <v>6</v>
      </c>
      <c r="H10" s="352">
        <v>1</v>
      </c>
      <c r="I10" s="433">
        <v>2</v>
      </c>
      <c r="J10" s="431">
        <v>59</v>
      </c>
      <c r="K10" s="435">
        <v>2</v>
      </c>
      <c r="L10" s="518">
        <v>4</v>
      </c>
      <c r="M10" s="515">
        <v>103</v>
      </c>
      <c r="N10" s="520"/>
      <c r="O10" s="518">
        <v>3</v>
      </c>
      <c r="P10" s="515">
        <v>16</v>
      </c>
      <c r="Q10" s="520"/>
      <c r="R10" s="518">
        <v>3</v>
      </c>
      <c r="S10" s="514">
        <v>42</v>
      </c>
      <c r="T10" s="514"/>
      <c r="U10" s="37"/>
      <c r="V10" s="243"/>
      <c r="W10" s="242"/>
      <c r="X10" s="37"/>
      <c r="Y10" s="37"/>
      <c r="Z10" s="37"/>
      <c r="AA10" s="34">
        <f t="shared" si="0"/>
        <v>13</v>
      </c>
      <c r="AB10" s="35">
        <f t="shared" si="1"/>
        <v>226</v>
      </c>
      <c r="AC10" s="35">
        <f t="shared" si="2"/>
        <v>3</v>
      </c>
      <c r="AD10" s="87">
        <f t="shared" si="3"/>
        <v>17.384615384615383</v>
      </c>
    </row>
    <row r="11" spans="1:30" ht="13" thickBot="1">
      <c r="A11" s="29">
        <v>3</v>
      </c>
      <c r="B11" s="342" t="s">
        <v>404</v>
      </c>
      <c r="C11" s="342" t="s">
        <v>422</v>
      </c>
      <c r="D11" s="342" t="s">
        <v>117</v>
      </c>
      <c r="E11" s="352">
        <v>11</v>
      </c>
      <c r="F11" s="350">
        <v>1</v>
      </c>
      <c r="G11" s="348">
        <v>5</v>
      </c>
      <c r="H11" s="352"/>
      <c r="I11" s="433"/>
      <c r="J11" s="431"/>
      <c r="K11" s="435"/>
      <c r="L11" s="518"/>
      <c r="M11" s="515"/>
      <c r="N11" s="520"/>
      <c r="O11" s="518"/>
      <c r="P11" s="515"/>
      <c r="Q11" s="520"/>
      <c r="R11" s="518"/>
      <c r="S11" s="514"/>
      <c r="T11" s="514"/>
      <c r="U11" s="37"/>
      <c r="V11" s="243"/>
      <c r="W11" s="242"/>
      <c r="X11" s="37"/>
      <c r="Y11" s="37"/>
      <c r="Z11" s="37"/>
      <c r="AA11" s="34">
        <f t="shared" si="0"/>
        <v>1</v>
      </c>
      <c r="AB11" s="35">
        <f t="shared" si="1"/>
        <v>5</v>
      </c>
      <c r="AC11" s="35">
        <f t="shared" si="2"/>
        <v>0</v>
      </c>
      <c r="AD11" s="87">
        <f t="shared" si="3"/>
        <v>5</v>
      </c>
    </row>
    <row r="12" spans="1:30" ht="13" thickBot="1">
      <c r="A12" s="29">
        <v>3</v>
      </c>
      <c r="B12" s="342" t="s">
        <v>423</v>
      </c>
      <c r="C12" s="342" t="s">
        <v>424</v>
      </c>
      <c r="D12" s="342" t="s">
        <v>117</v>
      </c>
      <c r="E12" s="352">
        <v>27</v>
      </c>
      <c r="F12" s="350">
        <v>2</v>
      </c>
      <c r="G12" s="348">
        <v>21</v>
      </c>
      <c r="H12" s="352">
        <v>2</v>
      </c>
      <c r="I12" s="433">
        <v>2</v>
      </c>
      <c r="J12" s="431">
        <v>43</v>
      </c>
      <c r="K12" s="435">
        <v>1</v>
      </c>
      <c r="L12" s="518">
        <v>3</v>
      </c>
      <c r="M12" s="515">
        <v>40</v>
      </c>
      <c r="N12" s="520">
        <v>1</v>
      </c>
      <c r="O12" s="518">
        <v>4</v>
      </c>
      <c r="P12" s="515">
        <v>62</v>
      </c>
      <c r="Q12" s="520"/>
      <c r="R12" s="518">
        <v>3</v>
      </c>
      <c r="S12" s="514">
        <v>41</v>
      </c>
      <c r="T12" s="514"/>
      <c r="U12" s="37"/>
      <c r="V12" s="243"/>
      <c r="W12" s="242"/>
      <c r="X12" s="37"/>
      <c r="Y12" s="37"/>
      <c r="Z12" s="37"/>
      <c r="AA12" s="34">
        <f t="shared" si="0"/>
        <v>14</v>
      </c>
      <c r="AB12" s="35">
        <f t="shared" si="1"/>
        <v>207</v>
      </c>
      <c r="AC12" s="35">
        <f t="shared" si="2"/>
        <v>4</v>
      </c>
      <c r="AD12" s="87">
        <f t="shared" si="3"/>
        <v>14.785714285714286</v>
      </c>
    </row>
    <row r="13" spans="1:30" ht="13" thickBot="1">
      <c r="A13" s="29">
        <v>3</v>
      </c>
      <c r="B13" s="342" t="s">
        <v>425</v>
      </c>
      <c r="C13" s="342" t="s">
        <v>426</v>
      </c>
      <c r="D13" s="342" t="s">
        <v>117</v>
      </c>
      <c r="E13" s="352">
        <v>30</v>
      </c>
      <c r="F13" s="350">
        <v>1</v>
      </c>
      <c r="G13" s="348">
        <v>42</v>
      </c>
      <c r="H13" s="352"/>
      <c r="I13" s="433">
        <v>4</v>
      </c>
      <c r="J13" s="431">
        <v>95</v>
      </c>
      <c r="K13" s="435">
        <v>2</v>
      </c>
      <c r="L13" s="518">
        <v>2</v>
      </c>
      <c r="M13" s="515">
        <v>24</v>
      </c>
      <c r="N13" s="520">
        <v>1</v>
      </c>
      <c r="O13" s="518">
        <v>3</v>
      </c>
      <c r="P13" s="515">
        <v>47</v>
      </c>
      <c r="Q13" s="520">
        <v>1</v>
      </c>
      <c r="R13" s="518"/>
      <c r="S13" s="514"/>
      <c r="T13" s="514"/>
      <c r="U13" s="37"/>
      <c r="V13" s="243"/>
      <c r="W13" s="242"/>
      <c r="X13" s="37"/>
      <c r="Y13" s="37"/>
      <c r="Z13" s="37"/>
      <c r="AA13" s="34">
        <f t="shared" si="0"/>
        <v>10</v>
      </c>
      <c r="AB13" s="35">
        <f t="shared" si="1"/>
        <v>208</v>
      </c>
      <c r="AC13" s="35">
        <f t="shared" si="2"/>
        <v>4</v>
      </c>
      <c r="AD13" s="87">
        <f t="shared" si="3"/>
        <v>20.8</v>
      </c>
    </row>
    <row r="14" spans="1:30" ht="13" thickBot="1">
      <c r="A14" s="29">
        <v>3</v>
      </c>
      <c r="B14" s="509" t="s">
        <v>404</v>
      </c>
      <c r="C14" s="509" t="s">
        <v>388</v>
      </c>
      <c r="D14" s="498" t="s">
        <v>117</v>
      </c>
      <c r="E14" s="520">
        <v>13</v>
      </c>
      <c r="F14" s="36"/>
      <c r="G14" s="243"/>
      <c r="H14" s="242"/>
      <c r="I14" s="36"/>
      <c r="J14" s="243"/>
      <c r="K14" s="242"/>
      <c r="L14" s="36"/>
      <c r="M14" s="243"/>
      <c r="N14" s="242"/>
      <c r="O14" s="518">
        <v>7</v>
      </c>
      <c r="P14" s="515">
        <v>93</v>
      </c>
      <c r="Q14" s="520"/>
      <c r="R14" s="518"/>
      <c r="S14" s="514"/>
      <c r="T14" s="514"/>
      <c r="U14" s="37"/>
      <c r="V14" s="243"/>
      <c r="W14" s="242"/>
      <c r="X14" s="37"/>
      <c r="Y14" s="37"/>
      <c r="Z14" s="37"/>
      <c r="AA14" s="34">
        <f t="shared" si="0"/>
        <v>7</v>
      </c>
      <c r="AB14" s="35">
        <f t="shared" si="1"/>
        <v>93</v>
      </c>
      <c r="AC14" s="35">
        <f t="shared" si="2"/>
        <v>0</v>
      </c>
      <c r="AD14" s="87">
        <f t="shared" si="3"/>
        <v>13.285714285714286</v>
      </c>
    </row>
    <row r="15" spans="1:30" ht="13" thickBot="1">
      <c r="A15" s="29">
        <v>3</v>
      </c>
      <c r="B15" s="509" t="s">
        <v>842</v>
      </c>
      <c r="C15" s="509" t="s">
        <v>235</v>
      </c>
      <c r="D15" s="498" t="s">
        <v>117</v>
      </c>
      <c r="E15" s="520">
        <v>73</v>
      </c>
      <c r="F15" s="36"/>
      <c r="G15" s="243"/>
      <c r="H15" s="242"/>
      <c r="I15" s="36"/>
      <c r="J15" s="243"/>
      <c r="K15" s="242"/>
      <c r="L15" s="243"/>
      <c r="M15" s="243"/>
      <c r="N15" s="242"/>
      <c r="O15" s="36"/>
      <c r="P15" s="243"/>
      <c r="Q15" s="242"/>
      <c r="R15" s="518">
        <v>1</v>
      </c>
      <c r="S15" s="514">
        <v>15</v>
      </c>
      <c r="T15" s="514"/>
      <c r="U15" s="37"/>
      <c r="V15" s="243"/>
      <c r="W15" s="242"/>
      <c r="X15" s="37"/>
      <c r="Y15" s="37"/>
      <c r="Z15" s="37"/>
      <c r="AA15" s="34">
        <f t="shared" si="0"/>
        <v>1</v>
      </c>
      <c r="AB15" s="35">
        <f t="shared" si="1"/>
        <v>15</v>
      </c>
      <c r="AC15" s="35">
        <f t="shared" si="2"/>
        <v>0</v>
      </c>
      <c r="AD15" s="87">
        <f t="shared" si="3"/>
        <v>15</v>
      </c>
    </row>
    <row r="16" spans="1:30" ht="13" thickBot="1">
      <c r="A16" s="29">
        <v>3</v>
      </c>
      <c r="B16" s="4"/>
      <c r="C16" s="4"/>
      <c r="D16" s="342" t="s">
        <v>117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4">
        <f t="shared" si="0"/>
        <v>0</v>
      </c>
      <c r="AB16" s="35">
        <f t="shared" si="1"/>
        <v>0</v>
      </c>
      <c r="AC16" s="35">
        <f t="shared" si="2"/>
        <v>0</v>
      </c>
      <c r="AD16" s="87">
        <f t="shared" si="3"/>
        <v>0</v>
      </c>
    </row>
    <row r="17" spans="1:30" ht="14" thickBot="1">
      <c r="A17" s="29">
        <v>3</v>
      </c>
      <c r="B17" s="77"/>
      <c r="C17" s="77"/>
      <c r="D17" s="342" t="s">
        <v>117</v>
      </c>
      <c r="E17" s="37"/>
      <c r="F17" s="37"/>
      <c r="G17" s="37"/>
      <c r="H17" s="38"/>
      <c r="I17" s="36"/>
      <c r="J17" s="37"/>
      <c r="K17" s="38"/>
      <c r="L17" s="36"/>
      <c r="M17" s="37"/>
      <c r="N17" s="38"/>
      <c r="O17" s="36"/>
      <c r="P17" s="37"/>
      <c r="Q17" s="38"/>
      <c r="R17" s="36"/>
      <c r="S17" s="37"/>
      <c r="T17" s="38"/>
      <c r="U17" s="36"/>
      <c r="V17" s="37"/>
      <c r="W17" s="38"/>
      <c r="X17" s="36"/>
      <c r="Y17" s="37"/>
      <c r="Z17" s="38"/>
      <c r="AA17" s="34">
        <f t="shared" si="0"/>
        <v>0</v>
      </c>
      <c r="AB17" s="35">
        <f t="shared" si="1"/>
        <v>0</v>
      </c>
      <c r="AC17" s="35">
        <f t="shared" si="2"/>
        <v>0</v>
      </c>
      <c r="AD17" s="87">
        <f t="shared" si="3"/>
        <v>0</v>
      </c>
    </row>
    <row r="18" spans="1:30" ht="14" thickBot="1">
      <c r="A18" s="29">
        <v>3</v>
      </c>
      <c r="B18" s="77"/>
      <c r="C18" s="77"/>
      <c r="D18" s="342" t="s">
        <v>117</v>
      </c>
      <c r="E18" s="37"/>
      <c r="F18" s="37"/>
      <c r="G18" s="37"/>
      <c r="H18" s="38"/>
      <c r="I18" s="36"/>
      <c r="J18" s="37"/>
      <c r="K18" s="38"/>
      <c r="L18" s="36"/>
      <c r="M18" s="37"/>
      <c r="N18" s="38"/>
      <c r="O18" s="36"/>
      <c r="P18" s="37"/>
      <c r="Q18" s="38"/>
      <c r="R18" s="36"/>
      <c r="S18" s="37"/>
      <c r="T18" s="38"/>
      <c r="U18" s="36"/>
      <c r="V18" s="37"/>
      <c r="W18" s="38"/>
      <c r="X18" s="36"/>
      <c r="Y18" s="37"/>
      <c r="Z18" s="38"/>
      <c r="AA18" s="34">
        <f t="shared" si="0"/>
        <v>0</v>
      </c>
      <c r="AB18" s="35">
        <f t="shared" si="1"/>
        <v>0</v>
      </c>
      <c r="AC18" s="35">
        <f t="shared" si="2"/>
        <v>0</v>
      </c>
      <c r="AD18" s="87">
        <f t="shared" si="3"/>
        <v>0</v>
      </c>
    </row>
    <row r="19" spans="1:30" ht="13" thickBot="1">
      <c r="A19" s="29">
        <v>3</v>
      </c>
      <c r="B19" s="76"/>
      <c r="C19" s="76"/>
      <c r="D19" s="342" t="s">
        <v>117</v>
      </c>
      <c r="E19" s="37"/>
      <c r="F19" s="37"/>
      <c r="G19" s="37"/>
      <c r="H19" s="38"/>
      <c r="I19" s="36"/>
      <c r="J19" s="37"/>
      <c r="K19" s="38"/>
      <c r="L19" s="36"/>
      <c r="M19" s="37"/>
      <c r="N19" s="38"/>
      <c r="O19" s="36"/>
      <c r="P19" s="37"/>
      <c r="Q19" s="38"/>
      <c r="R19" s="36"/>
      <c r="S19" s="37"/>
      <c r="T19" s="38"/>
      <c r="U19" s="36"/>
      <c r="V19" s="37"/>
      <c r="W19" s="38"/>
      <c r="X19" s="36"/>
      <c r="Y19" s="37"/>
      <c r="Z19" s="38"/>
      <c r="AA19" s="34">
        <f t="shared" si="0"/>
        <v>0</v>
      </c>
      <c r="AB19" s="35">
        <f t="shared" si="1"/>
        <v>0</v>
      </c>
      <c r="AC19" s="35">
        <f t="shared" si="2"/>
        <v>0</v>
      </c>
      <c r="AD19" s="87">
        <f t="shared" si="3"/>
        <v>0</v>
      </c>
    </row>
    <row r="20" spans="1:30" ht="13" thickBot="1">
      <c r="A20" s="29">
        <v>3</v>
      </c>
      <c r="B20" s="55"/>
      <c r="C20" s="55"/>
      <c r="D20" s="239"/>
      <c r="E20" s="240"/>
      <c r="F20" s="34"/>
      <c r="G20" s="241"/>
      <c r="H20" s="240"/>
      <c r="I20" s="34"/>
      <c r="J20" s="241"/>
      <c r="K20" s="240"/>
      <c r="L20" s="34"/>
      <c r="M20" s="241"/>
      <c r="N20" s="240"/>
      <c r="O20" s="34"/>
      <c r="P20" s="241"/>
      <c r="Q20" s="240"/>
      <c r="R20" s="34"/>
      <c r="S20" s="35"/>
      <c r="T20" s="35"/>
      <c r="U20" s="35"/>
      <c r="V20" s="241"/>
      <c r="W20" s="240"/>
      <c r="X20" s="35"/>
      <c r="Y20" s="35"/>
      <c r="Z20" s="35"/>
      <c r="AA20" s="34">
        <f t="shared" si="0"/>
        <v>0</v>
      </c>
      <c r="AB20" s="35">
        <f t="shared" si="1"/>
        <v>0</v>
      </c>
      <c r="AC20" s="35">
        <f t="shared" si="2"/>
        <v>0</v>
      </c>
      <c r="AD20" s="87">
        <f t="shared" si="3"/>
        <v>0</v>
      </c>
    </row>
    <row r="21" spans="1:30" ht="13" thickBot="1">
      <c r="A21" s="29">
        <v>3</v>
      </c>
      <c r="B21" s="499" t="s">
        <v>448</v>
      </c>
      <c r="C21" s="480" t="s">
        <v>449</v>
      </c>
      <c r="D21" s="498" t="s">
        <v>112</v>
      </c>
      <c r="E21" s="496">
        <v>82</v>
      </c>
      <c r="F21" s="494">
        <v>7</v>
      </c>
      <c r="G21" s="492">
        <v>119</v>
      </c>
      <c r="H21" s="496">
        <v>0</v>
      </c>
      <c r="I21" s="494">
        <v>6</v>
      </c>
      <c r="J21" s="492">
        <v>112</v>
      </c>
      <c r="K21" s="496">
        <v>1</v>
      </c>
      <c r="L21" s="494">
        <v>3</v>
      </c>
      <c r="M21" s="492">
        <v>18</v>
      </c>
      <c r="N21" s="496">
        <v>1</v>
      </c>
      <c r="O21" s="517">
        <v>3</v>
      </c>
      <c r="P21" s="492">
        <v>53</v>
      </c>
      <c r="Q21" s="519">
        <v>0</v>
      </c>
      <c r="R21" s="36"/>
      <c r="S21" s="37"/>
      <c r="T21" s="37"/>
      <c r="U21" s="37"/>
      <c r="V21" s="243"/>
      <c r="W21" s="242"/>
      <c r="X21" s="37"/>
      <c r="Y21" s="37"/>
      <c r="Z21" s="37"/>
      <c r="AA21" s="34">
        <f t="shared" si="0"/>
        <v>19</v>
      </c>
      <c r="AB21" s="35">
        <f t="shared" si="1"/>
        <v>302</v>
      </c>
      <c r="AC21" s="35">
        <f t="shared" si="2"/>
        <v>2</v>
      </c>
      <c r="AD21" s="87">
        <f t="shared" si="3"/>
        <v>15.894736842105264</v>
      </c>
    </row>
    <row r="22" spans="1:30" ht="13" thickBot="1">
      <c r="A22" s="29">
        <v>3</v>
      </c>
      <c r="B22" s="481" t="s">
        <v>450</v>
      </c>
      <c r="C22" s="481" t="s">
        <v>451</v>
      </c>
      <c r="D22" s="498" t="s">
        <v>112</v>
      </c>
      <c r="E22" s="497">
        <v>36</v>
      </c>
      <c r="F22" s="495">
        <v>3</v>
      </c>
      <c r="G22" s="493">
        <v>15</v>
      </c>
      <c r="H22" s="497">
        <v>0</v>
      </c>
      <c r="I22" s="495"/>
      <c r="J22" s="493"/>
      <c r="K22" s="497"/>
      <c r="L22" s="495">
        <v>3</v>
      </c>
      <c r="M22" s="493">
        <v>14</v>
      </c>
      <c r="N22" s="497">
        <v>0</v>
      </c>
      <c r="O22" s="518">
        <v>2</v>
      </c>
      <c r="P22" s="515">
        <v>29</v>
      </c>
      <c r="Q22" s="520">
        <v>0</v>
      </c>
      <c r="R22" s="36"/>
      <c r="S22" s="37"/>
      <c r="T22" s="37"/>
      <c r="U22" s="37"/>
      <c r="V22" s="243"/>
      <c r="W22" s="242"/>
      <c r="X22" s="37"/>
      <c r="Y22" s="37"/>
      <c r="Z22" s="37"/>
      <c r="AA22" s="34">
        <f t="shared" si="0"/>
        <v>8</v>
      </c>
      <c r="AB22" s="35">
        <f t="shared" si="1"/>
        <v>58</v>
      </c>
      <c r="AC22" s="35">
        <f t="shared" si="2"/>
        <v>0</v>
      </c>
      <c r="AD22" s="87">
        <f t="shared" si="3"/>
        <v>7.25</v>
      </c>
    </row>
    <row r="23" spans="1:30" ht="13" thickBot="1">
      <c r="A23" s="29">
        <v>3</v>
      </c>
      <c r="B23" s="481" t="s">
        <v>452</v>
      </c>
      <c r="C23" s="481" t="s">
        <v>453</v>
      </c>
      <c r="D23" s="498" t="s">
        <v>112</v>
      </c>
      <c r="E23" s="497">
        <v>10</v>
      </c>
      <c r="F23" s="495">
        <v>5</v>
      </c>
      <c r="G23" s="493">
        <v>40</v>
      </c>
      <c r="H23" s="497">
        <v>0</v>
      </c>
      <c r="I23" s="495">
        <v>1</v>
      </c>
      <c r="J23" s="493">
        <v>29</v>
      </c>
      <c r="K23" s="497">
        <v>0</v>
      </c>
      <c r="L23" s="495">
        <v>1</v>
      </c>
      <c r="M23" s="493">
        <v>2</v>
      </c>
      <c r="N23" s="497">
        <v>0</v>
      </c>
      <c r="O23" s="518">
        <v>2</v>
      </c>
      <c r="P23" s="515">
        <v>97</v>
      </c>
      <c r="Q23" s="520">
        <v>0</v>
      </c>
      <c r="R23" s="36"/>
      <c r="S23" s="37"/>
      <c r="T23" s="37"/>
      <c r="U23" s="37"/>
      <c r="V23" s="243"/>
      <c r="W23" s="242"/>
      <c r="X23" s="37"/>
      <c r="Y23" s="37"/>
      <c r="Z23" s="37"/>
      <c r="AA23" s="34">
        <f t="shared" si="0"/>
        <v>9</v>
      </c>
      <c r="AB23" s="35">
        <f t="shared" si="1"/>
        <v>168</v>
      </c>
      <c r="AC23" s="35">
        <f t="shared" si="2"/>
        <v>0</v>
      </c>
      <c r="AD23" s="87">
        <f t="shared" si="3"/>
        <v>18.666666666666668</v>
      </c>
    </row>
    <row r="24" spans="1:30" ht="13" thickBot="1">
      <c r="A24" s="29">
        <v>3</v>
      </c>
      <c r="B24" s="481" t="s">
        <v>454</v>
      </c>
      <c r="C24" s="481" t="s">
        <v>409</v>
      </c>
      <c r="D24" s="498" t="s">
        <v>112</v>
      </c>
      <c r="E24" s="497">
        <v>33</v>
      </c>
      <c r="F24" s="495">
        <v>1</v>
      </c>
      <c r="G24" s="493">
        <v>11</v>
      </c>
      <c r="H24" s="497">
        <v>0</v>
      </c>
      <c r="I24" s="495">
        <v>1</v>
      </c>
      <c r="J24" s="493">
        <v>15</v>
      </c>
      <c r="K24" s="497">
        <v>0</v>
      </c>
      <c r="L24" s="495"/>
      <c r="M24" s="493"/>
      <c r="N24" s="497"/>
      <c r="O24" s="518"/>
      <c r="P24" s="515"/>
      <c r="Q24" s="520"/>
      <c r="R24" s="36"/>
      <c r="S24" s="37"/>
      <c r="T24" s="37"/>
      <c r="U24" s="37"/>
      <c r="V24" s="243"/>
      <c r="W24" s="242"/>
      <c r="X24" s="37"/>
      <c r="Y24" s="37"/>
      <c r="Z24" s="37"/>
      <c r="AA24" s="34">
        <f t="shared" si="0"/>
        <v>2</v>
      </c>
      <c r="AB24" s="35">
        <f t="shared" si="1"/>
        <v>26</v>
      </c>
      <c r="AC24" s="35">
        <f t="shared" si="2"/>
        <v>0</v>
      </c>
      <c r="AD24" s="87">
        <f t="shared" si="3"/>
        <v>13</v>
      </c>
    </row>
    <row r="25" spans="1:30" ht="13" thickBot="1">
      <c r="A25" s="29">
        <v>3</v>
      </c>
      <c r="B25" s="481" t="s">
        <v>705</v>
      </c>
      <c r="C25" s="481" t="s">
        <v>706</v>
      </c>
      <c r="D25" s="498" t="s">
        <v>112</v>
      </c>
      <c r="E25" s="497">
        <v>84</v>
      </c>
      <c r="F25" s="495"/>
      <c r="G25" s="493"/>
      <c r="H25" s="497"/>
      <c r="I25" s="495">
        <v>6</v>
      </c>
      <c r="J25" s="493">
        <v>67</v>
      </c>
      <c r="K25" s="497">
        <v>2</v>
      </c>
      <c r="L25" s="495">
        <v>5</v>
      </c>
      <c r="M25" s="493">
        <v>61</v>
      </c>
      <c r="N25" s="497">
        <v>0</v>
      </c>
      <c r="O25" s="518">
        <v>5</v>
      </c>
      <c r="P25" s="515">
        <v>65</v>
      </c>
      <c r="Q25" s="520">
        <v>0</v>
      </c>
      <c r="R25" s="36"/>
      <c r="S25" s="37"/>
      <c r="T25" s="37"/>
      <c r="U25" s="37"/>
      <c r="V25" s="243"/>
      <c r="W25" s="242"/>
      <c r="X25" s="37"/>
      <c r="Y25" s="37"/>
      <c r="Z25" s="37"/>
      <c r="AA25" s="34">
        <f t="shared" si="0"/>
        <v>16</v>
      </c>
      <c r="AB25" s="35">
        <f t="shared" si="1"/>
        <v>193</v>
      </c>
      <c r="AC25" s="35">
        <f t="shared" si="2"/>
        <v>2</v>
      </c>
      <c r="AD25" s="87">
        <f t="shared" si="3"/>
        <v>12.0625</v>
      </c>
    </row>
    <row r="26" spans="1:30" ht="13" thickBot="1">
      <c r="A26" s="29">
        <v>3</v>
      </c>
      <c r="B26" s="481" t="s">
        <v>707</v>
      </c>
      <c r="C26" s="481" t="s">
        <v>180</v>
      </c>
      <c r="D26" s="498" t="s">
        <v>112</v>
      </c>
      <c r="E26" s="497">
        <v>9</v>
      </c>
      <c r="F26" s="495"/>
      <c r="G26" s="493"/>
      <c r="H26" s="497"/>
      <c r="I26" s="495">
        <v>1</v>
      </c>
      <c r="J26" s="493">
        <v>10</v>
      </c>
      <c r="K26" s="497">
        <v>0</v>
      </c>
      <c r="L26" s="495"/>
      <c r="M26" s="493"/>
      <c r="N26" s="497"/>
      <c r="O26" s="518"/>
      <c r="P26" s="515"/>
      <c r="Q26" s="520"/>
      <c r="R26" s="36"/>
      <c r="S26" s="37"/>
      <c r="T26" s="37"/>
      <c r="U26" s="37"/>
      <c r="V26" s="243"/>
      <c r="W26" s="242"/>
      <c r="X26" s="37"/>
      <c r="Y26" s="37"/>
      <c r="Z26" s="37"/>
      <c r="AA26" s="34">
        <f t="shared" si="0"/>
        <v>1</v>
      </c>
      <c r="AB26" s="35">
        <f t="shared" si="1"/>
        <v>10</v>
      </c>
      <c r="AC26" s="35">
        <f t="shared" si="2"/>
        <v>0</v>
      </c>
      <c r="AD26" s="87">
        <f t="shared" si="3"/>
        <v>10</v>
      </c>
    </row>
    <row r="27" spans="1:30" ht="13" thickBot="1">
      <c r="A27" s="29">
        <v>3</v>
      </c>
      <c r="B27" s="481" t="s">
        <v>324</v>
      </c>
      <c r="C27" s="481" t="s">
        <v>308</v>
      </c>
      <c r="D27" s="498" t="s">
        <v>112</v>
      </c>
      <c r="E27" s="497">
        <v>7</v>
      </c>
      <c r="F27" s="495"/>
      <c r="G27" s="493"/>
      <c r="H27" s="497"/>
      <c r="I27" s="495">
        <v>1</v>
      </c>
      <c r="J27" s="493">
        <v>8</v>
      </c>
      <c r="K27" s="497">
        <v>0</v>
      </c>
      <c r="L27" s="495">
        <v>1</v>
      </c>
      <c r="M27" s="493">
        <v>3</v>
      </c>
      <c r="N27" s="497">
        <v>0</v>
      </c>
      <c r="O27" s="518"/>
      <c r="P27" s="515"/>
      <c r="Q27" s="520"/>
      <c r="R27" s="36"/>
      <c r="S27" s="37"/>
      <c r="T27" s="37"/>
      <c r="U27" s="37"/>
      <c r="V27" s="243"/>
      <c r="W27" s="242"/>
      <c r="X27" s="37"/>
      <c r="Y27" s="37"/>
      <c r="Z27" s="37"/>
      <c r="AA27" s="34">
        <f t="shared" si="0"/>
        <v>2</v>
      </c>
      <c r="AB27" s="35">
        <f t="shared" si="1"/>
        <v>11</v>
      </c>
      <c r="AC27" s="35">
        <f t="shared" si="2"/>
        <v>0</v>
      </c>
      <c r="AD27" s="87">
        <f t="shared" si="3"/>
        <v>5.5</v>
      </c>
    </row>
    <row r="28" spans="1:30" ht="13" thickBot="1">
      <c r="A28" s="29">
        <v>3</v>
      </c>
      <c r="B28" s="481" t="s">
        <v>760</v>
      </c>
      <c r="C28" s="481" t="s">
        <v>522</v>
      </c>
      <c r="D28" s="498" t="s">
        <v>112</v>
      </c>
      <c r="E28" s="497">
        <v>88</v>
      </c>
      <c r="F28" s="495"/>
      <c r="G28" s="493"/>
      <c r="H28" s="497"/>
      <c r="I28" s="495"/>
      <c r="J28" s="493"/>
      <c r="K28" s="497"/>
      <c r="L28" s="495">
        <v>1</v>
      </c>
      <c r="M28" s="493">
        <v>19</v>
      </c>
      <c r="N28" s="497">
        <v>0</v>
      </c>
      <c r="O28" s="518">
        <v>1</v>
      </c>
      <c r="P28" s="515">
        <v>10</v>
      </c>
      <c r="Q28" s="520">
        <v>1</v>
      </c>
      <c r="R28" s="36"/>
      <c r="S28" s="37"/>
      <c r="T28" s="37"/>
      <c r="U28" s="37"/>
      <c r="V28" s="243"/>
      <c r="W28" s="242"/>
      <c r="X28" s="37"/>
      <c r="Y28" s="37"/>
      <c r="Z28" s="37"/>
      <c r="AA28" s="34">
        <f t="shared" si="0"/>
        <v>2</v>
      </c>
      <c r="AB28" s="35">
        <f t="shared" si="1"/>
        <v>29</v>
      </c>
      <c r="AC28" s="35">
        <f t="shared" si="2"/>
        <v>1</v>
      </c>
      <c r="AD28" s="87">
        <f t="shared" si="3"/>
        <v>14.5</v>
      </c>
    </row>
    <row r="29" spans="1:30" ht="13" thickBot="1">
      <c r="A29" s="29">
        <v>3</v>
      </c>
      <c r="B29" s="3"/>
      <c r="C29" s="3"/>
      <c r="D29" s="353" t="s">
        <v>152</v>
      </c>
      <c r="E29" s="37"/>
      <c r="F29" s="37"/>
      <c r="G29" s="37"/>
      <c r="H29" s="38"/>
      <c r="I29" s="36"/>
      <c r="J29" s="37"/>
      <c r="K29" s="38"/>
      <c r="L29" s="36"/>
      <c r="M29" s="37"/>
      <c r="N29" s="38"/>
      <c r="O29" s="36"/>
      <c r="P29" s="37"/>
      <c r="Q29" s="38"/>
      <c r="R29" s="36"/>
      <c r="S29" s="37"/>
      <c r="T29" s="38"/>
      <c r="U29" s="36"/>
      <c r="V29" s="37"/>
      <c r="W29" s="38"/>
      <c r="X29" s="37"/>
      <c r="Y29" s="37"/>
      <c r="Z29" s="37"/>
      <c r="AA29" s="34">
        <f t="shared" si="0"/>
        <v>0</v>
      </c>
      <c r="AB29" s="35">
        <f t="shared" si="1"/>
        <v>0</v>
      </c>
      <c r="AC29" s="35">
        <f t="shared" si="2"/>
        <v>0</v>
      </c>
      <c r="AD29" s="87">
        <f t="shared" si="3"/>
        <v>0</v>
      </c>
    </row>
    <row r="30" spans="1:30" ht="13" thickBot="1">
      <c r="A30" s="29">
        <v>3</v>
      </c>
      <c r="B30" s="55"/>
      <c r="C30" s="55"/>
      <c r="D30" s="353" t="s">
        <v>152</v>
      </c>
      <c r="E30" s="2"/>
      <c r="F30" s="2"/>
      <c r="G30" s="2"/>
      <c r="H30" s="123"/>
      <c r="I30" s="122"/>
      <c r="J30" s="2"/>
      <c r="K30" s="123"/>
      <c r="L30" s="122"/>
      <c r="M30" s="2"/>
      <c r="N30" s="123"/>
      <c r="O30" s="122"/>
      <c r="P30" s="2"/>
      <c r="Q30" s="123"/>
      <c r="R30" s="122"/>
      <c r="S30" s="2"/>
      <c r="T30" s="123"/>
      <c r="U30" s="122"/>
      <c r="V30" s="2"/>
      <c r="W30" s="123"/>
      <c r="X30" s="122"/>
      <c r="Y30" s="2"/>
      <c r="Z30" s="123"/>
      <c r="AA30" s="34">
        <f t="shared" si="0"/>
        <v>0</v>
      </c>
      <c r="AB30" s="35">
        <f t="shared" si="1"/>
        <v>0</v>
      </c>
      <c r="AC30" s="35">
        <f t="shared" si="2"/>
        <v>0</v>
      </c>
      <c r="AD30" s="87">
        <f t="shared" si="3"/>
        <v>0</v>
      </c>
    </row>
    <row r="31" spans="1:30" ht="13" thickBot="1">
      <c r="A31" s="29">
        <v>3</v>
      </c>
      <c r="B31" s="282"/>
      <c r="C31" s="282"/>
      <c r="D31" s="353" t="s">
        <v>152</v>
      </c>
      <c r="E31" s="284"/>
      <c r="F31" s="285"/>
      <c r="G31" s="286"/>
      <c r="H31" s="284"/>
      <c r="I31" s="285"/>
      <c r="J31" s="286"/>
      <c r="K31" s="284"/>
      <c r="L31" s="285"/>
      <c r="M31" s="286"/>
      <c r="N31" s="284"/>
      <c r="O31" s="285"/>
      <c r="P31" s="286"/>
      <c r="Q31" s="284"/>
      <c r="R31" s="285"/>
      <c r="S31" s="305"/>
      <c r="T31" s="305"/>
      <c r="U31" s="305"/>
      <c r="V31" s="286"/>
      <c r="W31" s="284"/>
      <c r="X31" s="137"/>
      <c r="Y31" s="137"/>
      <c r="Z31" s="137"/>
      <c r="AA31" s="34">
        <f t="shared" si="0"/>
        <v>0</v>
      </c>
      <c r="AB31" s="35">
        <f t="shared" si="1"/>
        <v>0</v>
      </c>
      <c r="AC31" s="35">
        <f t="shared" si="2"/>
        <v>0</v>
      </c>
      <c r="AD31" s="87">
        <f t="shared" si="3"/>
        <v>0</v>
      </c>
    </row>
    <row r="32" spans="1:30" ht="13" thickBot="1">
      <c r="A32" s="29">
        <v>3</v>
      </c>
      <c r="B32" s="287"/>
      <c r="C32" s="287"/>
      <c r="D32" s="353" t="s">
        <v>152</v>
      </c>
      <c r="E32" s="288"/>
      <c r="F32" s="289"/>
      <c r="G32" s="290"/>
      <c r="H32" s="288"/>
      <c r="I32" s="289"/>
      <c r="J32" s="290"/>
      <c r="K32" s="288"/>
      <c r="L32" s="289"/>
      <c r="M32" s="290"/>
      <c r="N32" s="288"/>
      <c r="O32" s="289"/>
      <c r="P32" s="290"/>
      <c r="Q32" s="288"/>
      <c r="R32" s="289"/>
      <c r="S32" s="308"/>
      <c r="T32" s="308"/>
      <c r="U32" s="308"/>
      <c r="V32" s="290"/>
      <c r="W32" s="288"/>
      <c r="X32" s="136"/>
      <c r="Y32" s="136"/>
      <c r="Z32" s="136"/>
      <c r="AA32" s="34">
        <f t="shared" si="0"/>
        <v>0</v>
      </c>
      <c r="AB32" s="35">
        <f t="shared" si="1"/>
        <v>0</v>
      </c>
      <c r="AC32" s="35">
        <f t="shared" si="2"/>
        <v>0</v>
      </c>
      <c r="AD32" s="87">
        <f t="shared" si="3"/>
        <v>0</v>
      </c>
    </row>
    <row r="33" spans="1:30" ht="13" thickBot="1">
      <c r="A33" s="29">
        <v>3</v>
      </c>
      <c r="B33" s="287"/>
      <c r="C33" s="287"/>
      <c r="D33" s="283"/>
      <c r="E33" s="288"/>
      <c r="F33" s="289"/>
      <c r="G33" s="290"/>
      <c r="H33" s="288"/>
      <c r="I33" s="289"/>
      <c r="J33" s="290"/>
      <c r="K33" s="288"/>
      <c r="L33" s="289"/>
      <c r="M33" s="290"/>
      <c r="N33" s="288"/>
      <c r="O33" s="289"/>
      <c r="P33" s="290"/>
      <c r="Q33" s="288"/>
      <c r="R33" s="289"/>
      <c r="S33" s="308"/>
      <c r="T33" s="308"/>
      <c r="U33" s="308"/>
      <c r="V33" s="290"/>
      <c r="W33" s="288"/>
      <c r="X33" s="136"/>
      <c r="Y33" s="136"/>
      <c r="Z33" s="136"/>
      <c r="AA33" s="34">
        <f t="shared" si="0"/>
        <v>0</v>
      </c>
      <c r="AB33" s="35">
        <f t="shared" si="1"/>
        <v>0</v>
      </c>
      <c r="AC33" s="35">
        <f t="shared" si="2"/>
        <v>0</v>
      </c>
      <c r="AD33" s="87">
        <f t="shared" si="3"/>
        <v>0</v>
      </c>
    </row>
    <row r="34" spans="1:30" ht="13" thickBot="1">
      <c r="A34" s="29">
        <v>3</v>
      </c>
      <c r="B34" s="499" t="s">
        <v>455</v>
      </c>
      <c r="C34" s="480" t="s">
        <v>456</v>
      </c>
      <c r="D34" s="498" t="s">
        <v>113</v>
      </c>
      <c r="E34" s="496">
        <v>1</v>
      </c>
      <c r="F34" s="494">
        <v>7</v>
      </c>
      <c r="G34" s="492">
        <v>77</v>
      </c>
      <c r="H34" s="496"/>
      <c r="I34" s="494">
        <v>9</v>
      </c>
      <c r="J34" s="492">
        <v>129</v>
      </c>
      <c r="K34" s="496">
        <v>1</v>
      </c>
      <c r="L34" s="494">
        <v>2</v>
      </c>
      <c r="M34" s="492">
        <v>28</v>
      </c>
      <c r="N34" s="496">
        <v>1</v>
      </c>
      <c r="O34" s="517"/>
      <c r="P34" s="492"/>
      <c r="Q34" s="519"/>
      <c r="R34" s="289"/>
      <c r="S34" s="308"/>
      <c r="T34" s="308"/>
      <c r="U34" s="308"/>
      <c r="V34" s="290"/>
      <c r="W34" s="288"/>
      <c r="X34" s="136"/>
      <c r="Y34" s="136"/>
      <c r="Z34" s="136"/>
      <c r="AA34" s="34">
        <f t="shared" si="0"/>
        <v>18</v>
      </c>
      <c r="AB34" s="35">
        <f t="shared" si="1"/>
        <v>234</v>
      </c>
      <c r="AC34" s="35">
        <f t="shared" si="2"/>
        <v>2</v>
      </c>
      <c r="AD34" s="87">
        <f t="shared" si="3"/>
        <v>13</v>
      </c>
    </row>
    <row r="35" spans="1:30" ht="13" thickBot="1">
      <c r="A35" s="29">
        <v>3</v>
      </c>
      <c r="B35" s="481" t="s">
        <v>478</v>
      </c>
      <c r="C35" s="481" t="s">
        <v>235</v>
      </c>
      <c r="D35" s="498" t="s">
        <v>113</v>
      </c>
      <c r="E35" s="497">
        <v>2</v>
      </c>
      <c r="F35" s="495">
        <v>4</v>
      </c>
      <c r="G35" s="493">
        <v>51</v>
      </c>
      <c r="H35" s="497"/>
      <c r="I35" s="495">
        <v>2</v>
      </c>
      <c r="J35" s="493">
        <v>35</v>
      </c>
      <c r="K35" s="497"/>
      <c r="L35" s="495">
        <v>6</v>
      </c>
      <c r="M35" s="493">
        <v>95</v>
      </c>
      <c r="N35" s="497">
        <v>1</v>
      </c>
      <c r="O35" s="518">
        <v>4</v>
      </c>
      <c r="P35" s="515">
        <v>28</v>
      </c>
      <c r="Q35" s="520"/>
      <c r="R35" s="289"/>
      <c r="S35" s="308"/>
      <c r="T35" s="308"/>
      <c r="U35" s="308"/>
      <c r="V35" s="290"/>
      <c r="W35" s="288"/>
      <c r="X35" s="136"/>
      <c r="Y35" s="136"/>
      <c r="Z35" s="136"/>
      <c r="AA35" s="34">
        <f t="shared" si="0"/>
        <v>16</v>
      </c>
      <c r="AB35" s="35">
        <f t="shared" si="1"/>
        <v>209</v>
      </c>
      <c r="AC35" s="35">
        <f t="shared" si="2"/>
        <v>1</v>
      </c>
      <c r="AD35" s="87">
        <f t="shared" si="3"/>
        <v>13.0625</v>
      </c>
    </row>
    <row r="36" spans="1:30" ht="13" thickBot="1">
      <c r="A36" s="29">
        <v>3</v>
      </c>
      <c r="B36" s="481" t="s">
        <v>461</v>
      </c>
      <c r="C36" s="481" t="s">
        <v>462</v>
      </c>
      <c r="D36" s="498" t="s">
        <v>113</v>
      </c>
      <c r="E36" s="497">
        <v>21</v>
      </c>
      <c r="F36" s="495">
        <v>7</v>
      </c>
      <c r="G36" s="493">
        <v>59</v>
      </c>
      <c r="H36" s="497"/>
      <c r="I36" s="495"/>
      <c r="J36" s="493"/>
      <c r="K36" s="497"/>
      <c r="L36" s="495"/>
      <c r="M36" s="493"/>
      <c r="N36" s="497"/>
      <c r="O36" s="518">
        <v>1</v>
      </c>
      <c r="P36" s="515">
        <v>2</v>
      </c>
      <c r="Q36" s="520"/>
      <c r="R36" s="289"/>
      <c r="S36" s="308"/>
      <c r="T36" s="308"/>
      <c r="U36" s="308"/>
      <c r="V36" s="290"/>
      <c r="W36" s="288"/>
      <c r="X36" s="136"/>
      <c r="Y36" s="136"/>
      <c r="Z36" s="136"/>
      <c r="AA36" s="34">
        <f t="shared" si="0"/>
        <v>8</v>
      </c>
      <c r="AB36" s="35">
        <f t="shared" si="1"/>
        <v>61</v>
      </c>
      <c r="AC36" s="35">
        <f t="shared" si="2"/>
        <v>0</v>
      </c>
      <c r="AD36" s="87">
        <f t="shared" si="3"/>
        <v>7.625</v>
      </c>
    </row>
    <row r="37" spans="1:30" ht="13" thickBot="1">
      <c r="A37" s="29">
        <v>3</v>
      </c>
      <c r="B37" s="481" t="s">
        <v>457</v>
      </c>
      <c r="C37" s="481" t="s">
        <v>458</v>
      </c>
      <c r="D37" s="498" t="s">
        <v>113</v>
      </c>
      <c r="E37" s="497">
        <v>5</v>
      </c>
      <c r="F37" s="495">
        <v>3</v>
      </c>
      <c r="G37" s="493">
        <v>12</v>
      </c>
      <c r="H37" s="497"/>
      <c r="I37" s="495"/>
      <c r="J37" s="493"/>
      <c r="K37" s="497"/>
      <c r="L37" s="495"/>
      <c r="M37" s="493"/>
      <c r="N37" s="497"/>
      <c r="O37" s="518"/>
      <c r="P37" s="515"/>
      <c r="Q37" s="520"/>
      <c r="R37" s="289"/>
      <c r="S37" s="308"/>
      <c r="T37" s="308"/>
      <c r="U37" s="308"/>
      <c r="V37" s="290"/>
      <c r="W37" s="288"/>
      <c r="X37" s="136"/>
      <c r="Y37" s="136"/>
      <c r="Z37" s="136"/>
      <c r="AA37" s="34">
        <f t="shared" si="0"/>
        <v>3</v>
      </c>
      <c r="AB37" s="35">
        <f t="shared" si="1"/>
        <v>12</v>
      </c>
      <c r="AC37" s="35">
        <f t="shared" si="2"/>
        <v>0</v>
      </c>
      <c r="AD37" s="87">
        <f t="shared" si="3"/>
        <v>4</v>
      </c>
    </row>
    <row r="38" spans="1:30" ht="13" thickBot="1">
      <c r="A38" s="29">
        <v>3</v>
      </c>
      <c r="B38" s="481" t="s">
        <v>463</v>
      </c>
      <c r="C38" s="481" t="s">
        <v>479</v>
      </c>
      <c r="D38" s="498" t="s">
        <v>113</v>
      </c>
      <c r="E38" s="497">
        <v>27</v>
      </c>
      <c r="F38" s="495">
        <v>1</v>
      </c>
      <c r="G38" s="493">
        <v>5</v>
      </c>
      <c r="H38" s="497"/>
      <c r="I38" s="495"/>
      <c r="J38" s="493"/>
      <c r="K38" s="497"/>
      <c r="L38" s="495">
        <v>1</v>
      </c>
      <c r="M38" s="493">
        <v>9</v>
      </c>
      <c r="N38" s="497"/>
      <c r="O38" s="518">
        <v>1</v>
      </c>
      <c r="P38" s="515">
        <v>5</v>
      </c>
      <c r="Q38" s="520">
        <v>1</v>
      </c>
      <c r="R38" s="289"/>
      <c r="S38" s="308"/>
      <c r="T38" s="308"/>
      <c r="U38" s="119"/>
      <c r="V38" s="4"/>
      <c r="W38" s="120"/>
      <c r="X38" s="136"/>
      <c r="Y38" s="136"/>
      <c r="Z38" s="136"/>
      <c r="AA38" s="34">
        <f t="shared" si="0"/>
        <v>3</v>
      </c>
      <c r="AB38" s="35">
        <f t="shared" si="1"/>
        <v>19</v>
      </c>
      <c r="AC38" s="35">
        <f t="shared" si="2"/>
        <v>1</v>
      </c>
      <c r="AD38" s="87">
        <f t="shared" si="3"/>
        <v>6.333333333333333</v>
      </c>
    </row>
    <row r="39" spans="1:30" ht="13" thickBot="1">
      <c r="A39" s="29">
        <v>3</v>
      </c>
      <c r="B39" s="481" t="s">
        <v>480</v>
      </c>
      <c r="C39" s="481" t="s">
        <v>398</v>
      </c>
      <c r="D39" s="498" t="s">
        <v>481</v>
      </c>
      <c r="E39" s="497">
        <v>12</v>
      </c>
      <c r="F39" s="495">
        <v>1</v>
      </c>
      <c r="G39" s="493">
        <v>27</v>
      </c>
      <c r="H39" s="497"/>
      <c r="I39" s="495"/>
      <c r="J39" s="493"/>
      <c r="K39" s="497"/>
      <c r="L39" s="495">
        <v>2</v>
      </c>
      <c r="M39" s="493">
        <v>13</v>
      </c>
      <c r="N39" s="497">
        <v>1</v>
      </c>
      <c r="O39" s="518">
        <v>3</v>
      </c>
      <c r="P39" s="515">
        <v>40</v>
      </c>
      <c r="Q39" s="520"/>
      <c r="R39" s="36"/>
      <c r="S39" s="37"/>
      <c r="T39" s="121"/>
      <c r="U39" s="36"/>
      <c r="V39" s="37"/>
      <c r="W39" s="121"/>
      <c r="X39" s="36"/>
      <c r="Y39" s="37"/>
      <c r="Z39" s="121"/>
      <c r="AA39" s="34">
        <f t="shared" si="0"/>
        <v>6</v>
      </c>
      <c r="AB39" s="35">
        <f t="shared" si="1"/>
        <v>80</v>
      </c>
      <c r="AC39" s="35">
        <f t="shared" si="2"/>
        <v>1</v>
      </c>
      <c r="AD39" s="87">
        <f t="shared" si="3"/>
        <v>13.333333333333334</v>
      </c>
    </row>
    <row r="40" spans="1:30" ht="13" thickBot="1">
      <c r="A40" s="29">
        <v>3</v>
      </c>
      <c r="B40" s="481" t="s">
        <v>678</v>
      </c>
      <c r="C40" s="481" t="s">
        <v>644</v>
      </c>
      <c r="D40" s="498" t="s">
        <v>113</v>
      </c>
      <c r="E40" s="497">
        <v>4</v>
      </c>
      <c r="F40" s="495"/>
      <c r="G40" s="493"/>
      <c r="H40" s="497"/>
      <c r="I40" s="495">
        <v>1</v>
      </c>
      <c r="J40" s="493">
        <v>9</v>
      </c>
      <c r="K40" s="497"/>
      <c r="L40" s="495"/>
      <c r="M40" s="493"/>
      <c r="N40" s="497"/>
      <c r="O40" s="518"/>
      <c r="P40" s="515"/>
      <c r="Q40" s="520"/>
      <c r="R40" s="36"/>
      <c r="S40" s="37"/>
      <c r="T40" s="121"/>
      <c r="U40" s="36"/>
      <c r="V40" s="37"/>
      <c r="W40" s="121"/>
      <c r="X40" s="36"/>
      <c r="Y40" s="37"/>
      <c r="Z40" s="38"/>
      <c r="AA40" s="34">
        <f t="shared" si="0"/>
        <v>1</v>
      </c>
      <c r="AB40" s="35">
        <f t="shared" si="1"/>
        <v>9</v>
      </c>
      <c r="AC40" s="35">
        <f t="shared" si="2"/>
        <v>0</v>
      </c>
      <c r="AD40" s="87">
        <f t="shared" si="3"/>
        <v>9</v>
      </c>
    </row>
    <row r="41" spans="1:30" ht="13" thickBot="1">
      <c r="A41" s="29">
        <v>3</v>
      </c>
      <c r="B41" s="481" t="s">
        <v>483</v>
      </c>
      <c r="C41" s="481" t="s">
        <v>483</v>
      </c>
      <c r="D41" s="498" t="s">
        <v>113</v>
      </c>
      <c r="E41" s="497">
        <v>20</v>
      </c>
      <c r="F41" s="495"/>
      <c r="G41" s="493"/>
      <c r="H41" s="497"/>
      <c r="I41" s="495"/>
      <c r="J41" s="493"/>
      <c r="K41" s="497"/>
      <c r="L41" s="495">
        <v>1</v>
      </c>
      <c r="M41" s="493">
        <v>33</v>
      </c>
      <c r="N41" s="497"/>
      <c r="O41" s="518">
        <v>3</v>
      </c>
      <c r="P41" s="515">
        <v>83</v>
      </c>
      <c r="Q41" s="520"/>
      <c r="R41" s="24"/>
      <c r="S41" s="20"/>
      <c r="T41" s="59"/>
      <c r="U41" s="24"/>
      <c r="V41" s="20"/>
      <c r="W41" s="59"/>
      <c r="X41" s="24"/>
      <c r="Y41" s="20"/>
      <c r="Z41" s="59"/>
      <c r="AA41" s="34">
        <f t="shared" si="0"/>
        <v>4</v>
      </c>
      <c r="AB41" s="35">
        <f t="shared" si="1"/>
        <v>116</v>
      </c>
      <c r="AC41" s="35">
        <f t="shared" si="2"/>
        <v>0</v>
      </c>
      <c r="AD41" s="87">
        <f t="shared" si="3"/>
        <v>29</v>
      </c>
    </row>
    <row r="42" spans="1:30" ht="13" thickBot="1">
      <c r="A42" s="29">
        <v>3</v>
      </c>
      <c r="B42" s="55"/>
      <c r="C42" s="55"/>
      <c r="D42" s="363" t="s">
        <v>113</v>
      </c>
      <c r="E42" s="240"/>
      <c r="F42" s="34"/>
      <c r="G42" s="241"/>
      <c r="H42" s="240"/>
      <c r="I42" s="34"/>
      <c r="J42" s="241"/>
      <c r="K42" s="240"/>
      <c r="L42" s="34"/>
      <c r="M42" s="241"/>
      <c r="N42" s="240"/>
      <c r="O42" s="34"/>
      <c r="P42" s="241"/>
      <c r="Q42" s="240"/>
      <c r="R42" s="34"/>
      <c r="S42" s="35"/>
      <c r="T42" s="35"/>
      <c r="U42" s="35"/>
      <c r="V42" s="241"/>
      <c r="W42" s="240"/>
      <c r="X42" s="35"/>
      <c r="Y42" s="35"/>
      <c r="Z42" s="35"/>
      <c r="AA42" s="34">
        <f t="shared" si="0"/>
        <v>0</v>
      </c>
      <c r="AB42" s="35">
        <f t="shared" si="1"/>
        <v>0</v>
      </c>
      <c r="AC42" s="35">
        <f t="shared" si="2"/>
        <v>0</v>
      </c>
      <c r="AD42" s="87">
        <f t="shared" si="3"/>
        <v>0</v>
      </c>
    </row>
    <row r="43" spans="1:30" ht="13" thickBot="1">
      <c r="A43" s="29">
        <v>3</v>
      </c>
      <c r="B43" s="3"/>
      <c r="C43" s="3"/>
      <c r="D43" s="363" t="s">
        <v>113</v>
      </c>
      <c r="E43" s="242"/>
      <c r="F43" s="36"/>
      <c r="G43" s="243"/>
      <c r="H43" s="242"/>
      <c r="I43" s="36"/>
      <c r="J43" s="243"/>
      <c r="K43" s="242"/>
      <c r="L43" s="36"/>
      <c r="M43" s="243"/>
      <c r="N43" s="242"/>
      <c r="O43" s="36"/>
      <c r="P43" s="243"/>
      <c r="Q43" s="242"/>
      <c r="R43" s="36"/>
      <c r="S43" s="37"/>
      <c r="T43" s="37"/>
      <c r="U43" s="37"/>
      <c r="V43" s="243"/>
      <c r="W43" s="242"/>
      <c r="X43" s="37"/>
      <c r="Y43" s="37"/>
      <c r="Z43" s="37"/>
      <c r="AA43" s="34">
        <f t="shared" si="0"/>
        <v>0</v>
      </c>
      <c r="AB43" s="35">
        <f t="shared" si="1"/>
        <v>0</v>
      </c>
      <c r="AC43" s="35">
        <f t="shared" si="2"/>
        <v>0</v>
      </c>
      <c r="AD43" s="87">
        <f t="shared" si="3"/>
        <v>0</v>
      </c>
    </row>
    <row r="44" spans="1:30" ht="13" thickBot="1">
      <c r="A44" s="29">
        <v>3</v>
      </c>
      <c r="B44" s="3"/>
      <c r="C44" s="3"/>
      <c r="D44" s="363" t="s">
        <v>113</v>
      </c>
      <c r="E44" s="242"/>
      <c r="F44" s="36"/>
      <c r="G44" s="243"/>
      <c r="H44" s="242"/>
      <c r="I44" s="36"/>
      <c r="J44" s="243"/>
      <c r="K44" s="242"/>
      <c r="L44" s="36"/>
      <c r="M44" s="243"/>
      <c r="N44" s="242"/>
      <c r="O44" s="36"/>
      <c r="P44" s="243"/>
      <c r="Q44" s="242"/>
      <c r="R44" s="36"/>
      <c r="S44" s="37"/>
      <c r="T44" s="37"/>
      <c r="U44" s="37"/>
      <c r="V44" s="243"/>
      <c r="W44" s="242"/>
      <c r="X44" s="37"/>
      <c r="Y44" s="37"/>
      <c r="Z44" s="37"/>
      <c r="AA44" s="34">
        <f t="shared" si="0"/>
        <v>0</v>
      </c>
      <c r="AB44" s="35">
        <f t="shared" si="1"/>
        <v>0</v>
      </c>
      <c r="AC44" s="35">
        <f t="shared" si="2"/>
        <v>0</v>
      </c>
      <c r="AD44" s="87">
        <f t="shared" si="3"/>
        <v>0</v>
      </c>
    </row>
    <row r="45" spans="1:30" ht="13" thickBot="1">
      <c r="A45" s="29">
        <v>3</v>
      </c>
      <c r="B45" s="3"/>
      <c r="C45" s="3"/>
      <c r="D45" s="363" t="s">
        <v>113</v>
      </c>
      <c r="E45" s="242"/>
      <c r="F45" s="36"/>
      <c r="G45" s="243"/>
      <c r="H45" s="242"/>
      <c r="I45" s="36"/>
      <c r="J45" s="243"/>
      <c r="K45" s="242"/>
      <c r="L45" s="36"/>
      <c r="M45" s="243"/>
      <c r="N45" s="242"/>
      <c r="O45" s="36"/>
      <c r="P45" s="243"/>
      <c r="Q45" s="242"/>
      <c r="R45" s="36"/>
      <c r="S45" s="37"/>
      <c r="T45" s="37"/>
      <c r="U45" s="37"/>
      <c r="V45" s="243"/>
      <c r="W45" s="242"/>
      <c r="X45" s="37"/>
      <c r="Y45" s="37"/>
      <c r="Z45" s="37"/>
      <c r="AA45" s="34">
        <f t="shared" si="0"/>
        <v>0</v>
      </c>
      <c r="AB45" s="35">
        <f t="shared" si="1"/>
        <v>0</v>
      </c>
      <c r="AC45" s="35">
        <f t="shared" si="2"/>
        <v>0</v>
      </c>
      <c r="AD45" s="87">
        <f t="shared" si="3"/>
        <v>0</v>
      </c>
    </row>
    <row r="46" spans="1:30" ht="13" thickBot="1">
      <c r="A46" s="29">
        <v>3</v>
      </c>
      <c r="B46" s="3"/>
      <c r="C46" s="3"/>
      <c r="D46" s="239"/>
      <c r="E46" s="242"/>
      <c r="F46" s="36"/>
      <c r="G46" s="243"/>
      <c r="H46" s="242"/>
      <c r="I46" s="36"/>
      <c r="J46" s="243"/>
      <c r="K46" s="242"/>
      <c r="L46" s="36"/>
      <c r="M46" s="243"/>
      <c r="N46" s="242"/>
      <c r="O46" s="36"/>
      <c r="P46" s="243"/>
      <c r="Q46" s="242"/>
      <c r="R46" s="36"/>
      <c r="S46" s="37"/>
      <c r="T46" s="37"/>
      <c r="U46" s="37"/>
      <c r="V46" s="243"/>
      <c r="W46" s="242"/>
      <c r="X46" s="37"/>
      <c r="Y46" s="37"/>
      <c r="Z46" s="37"/>
      <c r="AA46" s="34">
        <f t="shared" si="0"/>
        <v>0</v>
      </c>
      <c r="AB46" s="35">
        <f t="shared" si="1"/>
        <v>0</v>
      </c>
      <c r="AC46" s="35">
        <f t="shared" si="2"/>
        <v>0</v>
      </c>
      <c r="AD46" s="87">
        <f t="shared" si="3"/>
        <v>0</v>
      </c>
    </row>
    <row r="47" spans="1:30" ht="13" thickBot="1">
      <c r="A47" s="29">
        <v>3</v>
      </c>
      <c r="B47" s="384" t="s">
        <v>196</v>
      </c>
      <c r="C47" s="384" t="s">
        <v>197</v>
      </c>
      <c r="D47" s="424" t="s">
        <v>114</v>
      </c>
      <c r="E47" s="386">
        <v>7</v>
      </c>
      <c r="F47" s="388"/>
      <c r="G47" s="261"/>
      <c r="H47" s="389"/>
      <c r="I47" s="388"/>
      <c r="J47" s="261"/>
      <c r="K47" s="389"/>
      <c r="L47" s="494"/>
      <c r="M47" s="492"/>
      <c r="N47" s="496"/>
      <c r="O47" s="517"/>
      <c r="P47" s="492"/>
      <c r="Q47" s="519"/>
      <c r="R47" s="517"/>
      <c r="S47" s="513"/>
      <c r="T47" s="513"/>
      <c r="U47" s="37"/>
      <c r="V47" s="243"/>
      <c r="W47" s="242"/>
      <c r="X47" s="37"/>
      <c r="Y47" s="37"/>
      <c r="Z47" s="37"/>
      <c r="AA47" s="34">
        <f t="shared" si="0"/>
        <v>0</v>
      </c>
      <c r="AB47" s="35">
        <f t="shared" si="1"/>
        <v>0</v>
      </c>
      <c r="AC47" s="35">
        <f t="shared" si="2"/>
        <v>0</v>
      </c>
      <c r="AD47" s="87">
        <f t="shared" si="3"/>
        <v>0</v>
      </c>
    </row>
    <row r="48" spans="1:30" ht="13" thickBot="1">
      <c r="A48" s="29">
        <v>3</v>
      </c>
      <c r="B48" s="385" t="s">
        <v>198</v>
      </c>
      <c r="C48" s="385" t="s">
        <v>199</v>
      </c>
      <c r="D48" s="424" t="s">
        <v>114</v>
      </c>
      <c r="E48" s="387">
        <v>9</v>
      </c>
      <c r="F48" s="390"/>
      <c r="G48" s="392"/>
      <c r="H48" s="379"/>
      <c r="I48" s="390">
        <v>3</v>
      </c>
      <c r="J48" s="392">
        <v>48</v>
      </c>
      <c r="K48" s="379"/>
      <c r="L48" s="495">
        <v>1</v>
      </c>
      <c r="M48" s="493">
        <v>5</v>
      </c>
      <c r="N48" s="497"/>
      <c r="O48" s="518"/>
      <c r="P48" s="515"/>
      <c r="Q48" s="520"/>
      <c r="R48" s="518"/>
      <c r="S48" s="514"/>
      <c r="T48" s="514"/>
      <c r="U48" s="37"/>
      <c r="V48" s="37"/>
      <c r="W48" s="37"/>
      <c r="X48" s="37"/>
      <c r="Y48" s="37"/>
      <c r="Z48" s="37"/>
      <c r="AA48" s="34">
        <f t="shared" si="0"/>
        <v>4</v>
      </c>
      <c r="AB48" s="35">
        <f t="shared" si="1"/>
        <v>53</v>
      </c>
      <c r="AC48" s="35">
        <f t="shared" si="2"/>
        <v>0</v>
      </c>
      <c r="AD48" s="87">
        <f t="shared" si="3"/>
        <v>13.25</v>
      </c>
    </row>
    <row r="49" spans="1:36" ht="13" thickBot="1">
      <c r="A49" s="29">
        <v>3</v>
      </c>
      <c r="B49" s="384" t="s">
        <v>244</v>
      </c>
      <c r="C49" s="384" t="s">
        <v>245</v>
      </c>
      <c r="D49" s="424" t="s">
        <v>114</v>
      </c>
      <c r="E49" s="386">
        <v>11</v>
      </c>
      <c r="F49" s="390"/>
      <c r="G49" s="392"/>
      <c r="H49" s="379"/>
      <c r="I49" s="390"/>
      <c r="J49" s="392"/>
      <c r="K49" s="379"/>
      <c r="L49" s="495"/>
      <c r="M49" s="493"/>
      <c r="N49" s="497"/>
      <c r="O49" s="518"/>
      <c r="P49" s="515"/>
      <c r="Q49" s="520"/>
      <c r="R49" s="518">
        <v>2</v>
      </c>
      <c r="S49" s="514">
        <v>16</v>
      </c>
      <c r="T49" s="514"/>
      <c r="U49" s="37"/>
      <c r="V49" s="37"/>
      <c r="W49" s="37"/>
      <c r="X49" s="37"/>
      <c r="Y49" s="37"/>
      <c r="Z49" s="37"/>
      <c r="AA49" s="34">
        <f t="shared" si="0"/>
        <v>2</v>
      </c>
      <c r="AB49" s="35">
        <f t="shared" si="1"/>
        <v>16</v>
      </c>
      <c r="AC49" s="35">
        <f t="shared" si="2"/>
        <v>0</v>
      </c>
      <c r="AD49" s="87">
        <f t="shared" si="3"/>
        <v>8</v>
      </c>
    </row>
    <row r="50" spans="1:36" ht="13" thickBot="1">
      <c r="A50" s="29">
        <v>3</v>
      </c>
      <c r="B50" s="384" t="s">
        <v>246</v>
      </c>
      <c r="C50" s="384" t="s">
        <v>247</v>
      </c>
      <c r="D50" s="424" t="s">
        <v>114</v>
      </c>
      <c r="E50" s="386">
        <v>12</v>
      </c>
      <c r="F50" s="390"/>
      <c r="G50" s="392"/>
      <c r="H50" s="379"/>
      <c r="I50" s="390"/>
      <c r="J50" s="392"/>
      <c r="K50" s="379"/>
      <c r="L50" s="495"/>
      <c r="M50" s="493"/>
      <c r="N50" s="497"/>
      <c r="O50" s="518"/>
      <c r="P50" s="515"/>
      <c r="Q50" s="520"/>
      <c r="R50" s="518"/>
      <c r="S50" s="514"/>
      <c r="T50" s="514"/>
      <c r="U50" s="24"/>
      <c r="V50" s="20"/>
      <c r="W50" s="59"/>
      <c r="X50" s="37"/>
      <c r="Y50" s="37"/>
      <c r="Z50" s="37"/>
      <c r="AA50" s="34">
        <f t="shared" si="0"/>
        <v>0</v>
      </c>
      <c r="AB50" s="35">
        <f t="shared" si="1"/>
        <v>0</v>
      </c>
      <c r="AC50" s="35">
        <f t="shared" si="2"/>
        <v>0</v>
      </c>
      <c r="AD50" s="87">
        <f t="shared" si="3"/>
        <v>0</v>
      </c>
    </row>
    <row r="51" spans="1:36" ht="13" thickBot="1">
      <c r="A51" s="29">
        <v>3</v>
      </c>
      <c r="B51" s="384" t="s">
        <v>200</v>
      </c>
      <c r="C51" s="384" t="s">
        <v>201</v>
      </c>
      <c r="D51" s="424" t="s">
        <v>114</v>
      </c>
      <c r="E51" s="386">
        <v>13</v>
      </c>
      <c r="F51" s="390"/>
      <c r="G51" s="392"/>
      <c r="H51" s="379"/>
      <c r="I51" s="390"/>
      <c r="J51" s="392"/>
      <c r="K51" s="379"/>
      <c r="L51" s="495"/>
      <c r="M51" s="493"/>
      <c r="N51" s="497"/>
      <c r="O51" s="518"/>
      <c r="P51" s="515"/>
      <c r="Q51" s="520"/>
      <c r="R51" s="518"/>
      <c r="S51" s="514"/>
      <c r="T51" s="514"/>
      <c r="U51" s="24"/>
      <c r="V51" s="20"/>
      <c r="W51" s="59"/>
      <c r="X51" s="24"/>
      <c r="Y51" s="20"/>
      <c r="Z51" s="59"/>
      <c r="AA51" s="34">
        <f t="shared" si="0"/>
        <v>0</v>
      </c>
      <c r="AB51" s="35">
        <f t="shared" si="1"/>
        <v>0</v>
      </c>
      <c r="AC51" s="35">
        <f t="shared" si="2"/>
        <v>0</v>
      </c>
      <c r="AD51" s="87">
        <f t="shared" si="3"/>
        <v>0</v>
      </c>
    </row>
    <row r="52" spans="1:36" ht="13" thickBot="1">
      <c r="A52" s="29">
        <v>3</v>
      </c>
      <c r="B52" s="384" t="s">
        <v>248</v>
      </c>
      <c r="C52" s="384" t="s">
        <v>169</v>
      </c>
      <c r="D52" s="424" t="s">
        <v>114</v>
      </c>
      <c r="E52" s="386">
        <v>14</v>
      </c>
      <c r="F52" s="390"/>
      <c r="G52" s="392"/>
      <c r="H52" s="379"/>
      <c r="I52" s="390"/>
      <c r="J52" s="392"/>
      <c r="K52" s="379"/>
      <c r="L52" s="495"/>
      <c r="M52" s="493"/>
      <c r="N52" s="497"/>
      <c r="O52" s="518"/>
      <c r="P52" s="515"/>
      <c r="Q52" s="520"/>
      <c r="R52" s="518"/>
      <c r="S52" s="514"/>
      <c r="T52" s="514"/>
      <c r="U52" s="24"/>
      <c r="V52" s="20"/>
      <c r="W52" s="59"/>
      <c r="X52" s="24"/>
      <c r="Y52" s="20"/>
      <c r="Z52" s="59"/>
      <c r="AA52" s="34">
        <f t="shared" si="0"/>
        <v>0</v>
      </c>
      <c r="AB52" s="35">
        <f t="shared" si="1"/>
        <v>0</v>
      </c>
      <c r="AC52" s="35">
        <f t="shared" si="2"/>
        <v>0</v>
      </c>
      <c r="AD52" s="87">
        <f t="shared" si="3"/>
        <v>0</v>
      </c>
    </row>
    <row r="53" spans="1:36" ht="13" thickBot="1">
      <c r="A53" s="29">
        <v>3</v>
      </c>
      <c r="B53" s="384" t="s">
        <v>202</v>
      </c>
      <c r="C53" s="384" t="s">
        <v>203</v>
      </c>
      <c r="D53" s="424" t="s">
        <v>114</v>
      </c>
      <c r="E53" s="386">
        <v>17</v>
      </c>
      <c r="F53" s="390">
        <v>3</v>
      </c>
      <c r="G53" s="392">
        <v>24</v>
      </c>
      <c r="H53" s="379"/>
      <c r="I53" s="390">
        <v>3</v>
      </c>
      <c r="J53" s="392">
        <v>64</v>
      </c>
      <c r="K53" s="379">
        <v>1</v>
      </c>
      <c r="L53" s="495">
        <v>1</v>
      </c>
      <c r="M53" s="493">
        <v>9</v>
      </c>
      <c r="N53" s="497"/>
      <c r="O53" s="518">
        <v>2</v>
      </c>
      <c r="P53" s="515">
        <v>9</v>
      </c>
      <c r="Q53" s="520"/>
      <c r="R53" s="518">
        <v>2</v>
      </c>
      <c r="S53" s="514">
        <v>10</v>
      </c>
      <c r="T53" s="514"/>
      <c r="U53" s="345"/>
      <c r="V53" s="347"/>
      <c r="W53" s="351"/>
      <c r="X53" s="35"/>
      <c r="Y53" s="35"/>
      <c r="Z53" s="35"/>
      <c r="AA53" s="34">
        <f t="shared" si="0"/>
        <v>11</v>
      </c>
      <c r="AB53" s="35">
        <f t="shared" si="1"/>
        <v>116</v>
      </c>
      <c r="AC53" s="35">
        <f t="shared" si="2"/>
        <v>1</v>
      </c>
      <c r="AD53" s="87">
        <f t="shared" si="3"/>
        <v>10.545454545454545</v>
      </c>
    </row>
    <row r="54" spans="1:36" ht="13" thickBot="1">
      <c r="A54" s="29">
        <v>3</v>
      </c>
      <c r="B54" s="384" t="s">
        <v>249</v>
      </c>
      <c r="C54" s="384" t="s">
        <v>250</v>
      </c>
      <c r="D54" s="424" t="s">
        <v>114</v>
      </c>
      <c r="E54" s="386">
        <v>20</v>
      </c>
      <c r="F54" s="390"/>
      <c r="G54" s="392"/>
      <c r="H54" s="379"/>
      <c r="I54" s="390"/>
      <c r="J54" s="392"/>
      <c r="K54" s="379"/>
      <c r="L54" s="495"/>
      <c r="M54" s="493"/>
      <c r="N54" s="497"/>
      <c r="O54" s="518"/>
      <c r="P54" s="515"/>
      <c r="Q54" s="520"/>
      <c r="R54" s="518"/>
      <c r="S54" s="514"/>
      <c r="T54" s="514"/>
      <c r="U54" s="346"/>
      <c r="V54" s="348"/>
      <c r="W54" s="352"/>
      <c r="X54" s="37"/>
      <c r="Y54" s="37"/>
      <c r="Z54" s="37"/>
      <c r="AA54" s="34">
        <f t="shared" si="0"/>
        <v>0</v>
      </c>
      <c r="AB54" s="35">
        <f t="shared" si="1"/>
        <v>0</v>
      </c>
      <c r="AC54" s="35">
        <f t="shared" si="2"/>
        <v>0</v>
      </c>
      <c r="AD54" s="87">
        <f t="shared" si="3"/>
        <v>0</v>
      </c>
    </row>
    <row r="55" spans="1:36" ht="13" thickBot="1">
      <c r="A55" s="29">
        <v>3</v>
      </c>
      <c r="B55" s="384" t="s">
        <v>251</v>
      </c>
      <c r="C55" s="384" t="s">
        <v>252</v>
      </c>
      <c r="D55" s="424" t="s">
        <v>114</v>
      </c>
      <c r="E55" s="386">
        <v>22</v>
      </c>
      <c r="F55" s="390"/>
      <c r="G55" s="392"/>
      <c r="H55" s="379"/>
      <c r="I55" s="390"/>
      <c r="J55" s="392"/>
      <c r="K55" s="379"/>
      <c r="L55" s="495">
        <v>1</v>
      </c>
      <c r="M55" s="493">
        <v>7</v>
      </c>
      <c r="N55" s="497"/>
      <c r="O55" s="518">
        <v>2</v>
      </c>
      <c r="P55" s="515">
        <v>5</v>
      </c>
      <c r="Q55" s="520"/>
      <c r="R55" s="518">
        <v>2</v>
      </c>
      <c r="S55" s="514">
        <v>26</v>
      </c>
      <c r="T55" s="514"/>
      <c r="U55" s="346"/>
      <c r="V55" s="348"/>
      <c r="W55" s="352"/>
      <c r="X55" s="37"/>
      <c r="Y55" s="37"/>
      <c r="Z55" s="37"/>
      <c r="AA55" s="34">
        <f t="shared" si="0"/>
        <v>5</v>
      </c>
      <c r="AB55" s="35">
        <f t="shared" si="1"/>
        <v>38</v>
      </c>
      <c r="AC55" s="35">
        <f t="shared" si="2"/>
        <v>0</v>
      </c>
      <c r="AD55" s="87">
        <f t="shared" si="3"/>
        <v>7.6</v>
      </c>
    </row>
    <row r="56" spans="1:36" ht="13" thickBot="1">
      <c r="A56" s="29">
        <v>3</v>
      </c>
      <c r="B56" s="384" t="s">
        <v>212</v>
      </c>
      <c r="C56" s="384" t="s">
        <v>213</v>
      </c>
      <c r="D56" s="424" t="s">
        <v>114</v>
      </c>
      <c r="E56" s="386">
        <v>32</v>
      </c>
      <c r="F56" s="390"/>
      <c r="G56" s="392"/>
      <c r="H56" s="379"/>
      <c r="I56" s="390"/>
      <c r="J56" s="392"/>
      <c r="K56" s="379"/>
      <c r="L56" s="495"/>
      <c r="M56" s="493"/>
      <c r="N56" s="497"/>
      <c r="O56" s="518"/>
      <c r="P56" s="515"/>
      <c r="Q56" s="520"/>
      <c r="R56" s="518"/>
      <c r="S56" s="514"/>
      <c r="T56" s="514"/>
      <c r="U56" s="346"/>
      <c r="V56" s="348"/>
      <c r="W56" s="352"/>
      <c r="X56" s="37"/>
      <c r="Y56" s="37"/>
      <c r="Z56" s="37"/>
      <c r="AA56" s="34">
        <f t="shared" si="0"/>
        <v>0</v>
      </c>
      <c r="AB56" s="35">
        <f t="shared" si="1"/>
        <v>0</v>
      </c>
      <c r="AC56" s="35">
        <f t="shared" si="2"/>
        <v>0</v>
      </c>
      <c r="AD56" s="87">
        <f t="shared" si="3"/>
        <v>0</v>
      </c>
    </row>
    <row r="57" spans="1:36" ht="13" thickBot="1">
      <c r="A57" s="29">
        <v>3</v>
      </c>
      <c r="B57" s="384" t="s">
        <v>214</v>
      </c>
      <c r="C57" s="384" t="s">
        <v>215</v>
      </c>
      <c r="D57" s="424" t="s">
        <v>114</v>
      </c>
      <c r="E57" s="386">
        <v>33</v>
      </c>
      <c r="F57" s="390"/>
      <c r="G57" s="392"/>
      <c r="H57" s="379"/>
      <c r="I57" s="390"/>
      <c r="J57" s="392"/>
      <c r="K57" s="379"/>
      <c r="L57" s="495"/>
      <c r="M57" s="493"/>
      <c r="N57" s="497"/>
      <c r="O57" s="518"/>
      <c r="P57" s="515"/>
      <c r="Q57" s="520"/>
      <c r="R57" s="518"/>
      <c r="S57" s="514"/>
      <c r="T57" s="514"/>
      <c r="U57" s="346"/>
      <c r="V57" s="348"/>
      <c r="W57" s="352"/>
      <c r="X57" s="37"/>
      <c r="Y57" s="37"/>
      <c r="Z57" s="37"/>
      <c r="AA57" s="34">
        <f t="shared" si="0"/>
        <v>0</v>
      </c>
      <c r="AB57" s="35">
        <f t="shared" si="1"/>
        <v>0</v>
      </c>
      <c r="AC57" s="35">
        <f t="shared" si="2"/>
        <v>0</v>
      </c>
      <c r="AD57" s="87">
        <f t="shared" si="3"/>
        <v>0</v>
      </c>
    </row>
    <row r="58" spans="1:36" ht="13" thickBot="1">
      <c r="A58" s="29">
        <v>3</v>
      </c>
      <c r="B58" s="384" t="s">
        <v>216</v>
      </c>
      <c r="C58" s="384" t="s">
        <v>217</v>
      </c>
      <c r="D58" s="424" t="s">
        <v>114</v>
      </c>
      <c r="E58" s="386">
        <v>34</v>
      </c>
      <c r="F58" s="390"/>
      <c r="G58" s="392"/>
      <c r="H58" s="379"/>
      <c r="I58" s="390"/>
      <c r="J58" s="392"/>
      <c r="K58" s="379"/>
      <c r="L58" s="495"/>
      <c r="M58" s="493"/>
      <c r="N58" s="497"/>
      <c r="O58" s="518"/>
      <c r="P58" s="515"/>
      <c r="Q58" s="520"/>
      <c r="R58" s="518"/>
      <c r="S58" s="514"/>
      <c r="T58" s="514"/>
      <c r="U58" s="346"/>
      <c r="V58" s="348"/>
      <c r="W58" s="352"/>
      <c r="X58" s="37"/>
      <c r="Y58" s="37"/>
      <c r="Z58" s="37"/>
      <c r="AA58" s="34">
        <f t="shared" si="0"/>
        <v>0</v>
      </c>
      <c r="AB58" s="35">
        <f t="shared" si="1"/>
        <v>0</v>
      </c>
      <c r="AC58" s="35">
        <f t="shared" si="2"/>
        <v>0</v>
      </c>
      <c r="AD58" s="87">
        <f t="shared" si="3"/>
        <v>0</v>
      </c>
    </row>
    <row r="59" spans="1:36" ht="13" thickBot="1">
      <c r="A59" s="29">
        <v>3</v>
      </c>
      <c r="B59" s="384" t="s">
        <v>236</v>
      </c>
      <c r="C59" s="384" t="s">
        <v>237</v>
      </c>
      <c r="D59" s="424" t="s">
        <v>114</v>
      </c>
      <c r="E59" s="386">
        <v>71</v>
      </c>
      <c r="F59" s="390">
        <v>2</v>
      </c>
      <c r="G59" s="392">
        <v>45</v>
      </c>
      <c r="H59" s="379"/>
      <c r="I59" s="390">
        <v>3</v>
      </c>
      <c r="J59" s="392">
        <v>45</v>
      </c>
      <c r="K59" s="379">
        <v>1</v>
      </c>
      <c r="L59" s="495">
        <v>5</v>
      </c>
      <c r="M59" s="493">
        <v>152</v>
      </c>
      <c r="N59" s="497">
        <v>1</v>
      </c>
      <c r="O59" s="518">
        <v>2</v>
      </c>
      <c r="P59" s="515">
        <v>41</v>
      </c>
      <c r="Q59" s="520"/>
      <c r="R59" s="518">
        <v>1</v>
      </c>
      <c r="S59" s="514">
        <v>26</v>
      </c>
      <c r="T59" s="514"/>
      <c r="U59" s="346"/>
      <c r="V59" s="348"/>
      <c r="W59" s="352"/>
      <c r="X59" s="37"/>
      <c r="Y59" s="37"/>
      <c r="Z59" s="37"/>
      <c r="AA59" s="34">
        <f t="shared" si="0"/>
        <v>13</v>
      </c>
      <c r="AB59" s="35">
        <f t="shared" si="1"/>
        <v>309</v>
      </c>
      <c r="AC59" s="35">
        <f t="shared" si="2"/>
        <v>2</v>
      </c>
      <c r="AD59" s="87">
        <f t="shared" si="3"/>
        <v>23.76923076923077</v>
      </c>
    </row>
    <row r="60" spans="1:36" ht="13" thickBot="1">
      <c r="A60" s="29">
        <v>3</v>
      </c>
      <c r="B60" s="384" t="s">
        <v>238</v>
      </c>
      <c r="C60" s="384" t="s">
        <v>239</v>
      </c>
      <c r="D60" s="424" t="s">
        <v>114</v>
      </c>
      <c r="E60" s="386">
        <v>72</v>
      </c>
      <c r="F60" s="390"/>
      <c r="G60" s="392"/>
      <c r="H60" s="379"/>
      <c r="I60" s="390">
        <v>1</v>
      </c>
      <c r="J60" s="392">
        <v>7</v>
      </c>
      <c r="K60" s="379"/>
      <c r="L60" s="495"/>
      <c r="M60" s="493"/>
      <c r="N60" s="497"/>
      <c r="O60" s="518"/>
      <c r="P60" s="515"/>
      <c r="Q60" s="520"/>
      <c r="R60" s="518"/>
      <c r="S60" s="514"/>
      <c r="T60" s="514"/>
      <c r="U60" s="346"/>
      <c r="V60" s="348"/>
      <c r="W60" s="352"/>
      <c r="X60" s="37"/>
      <c r="Y60" s="37"/>
      <c r="Z60" s="37"/>
      <c r="AA60" s="34">
        <f t="shared" si="0"/>
        <v>1</v>
      </c>
      <c r="AB60" s="35">
        <f t="shared" si="1"/>
        <v>7</v>
      </c>
      <c r="AC60" s="35">
        <f t="shared" si="2"/>
        <v>0</v>
      </c>
      <c r="AD60" s="87">
        <f t="shared" si="3"/>
        <v>7</v>
      </c>
    </row>
    <row r="61" spans="1:36" ht="13" thickBot="1">
      <c r="A61" s="29">
        <v>3</v>
      </c>
      <c r="B61" s="384" t="s">
        <v>253</v>
      </c>
      <c r="C61" s="384" t="s">
        <v>254</v>
      </c>
      <c r="D61" s="424" t="s">
        <v>114</v>
      </c>
      <c r="E61" s="386">
        <v>84</v>
      </c>
      <c r="F61" s="390"/>
      <c r="G61" s="392"/>
      <c r="H61" s="379"/>
      <c r="I61" s="390"/>
      <c r="J61" s="392"/>
      <c r="K61" s="379"/>
      <c r="L61" s="495"/>
      <c r="M61" s="493"/>
      <c r="N61" s="497"/>
      <c r="O61" s="518"/>
      <c r="P61" s="515"/>
      <c r="Q61" s="520"/>
      <c r="R61" s="518"/>
      <c r="S61" s="514"/>
      <c r="T61" s="514"/>
      <c r="U61" s="37"/>
      <c r="V61" s="37"/>
      <c r="W61" s="37"/>
      <c r="X61" s="37"/>
      <c r="Y61" s="37"/>
      <c r="Z61" s="37"/>
      <c r="AA61" s="34">
        <f t="shared" si="0"/>
        <v>0</v>
      </c>
      <c r="AB61" s="35">
        <f t="shared" si="1"/>
        <v>0</v>
      </c>
      <c r="AC61" s="35">
        <f t="shared" si="2"/>
        <v>0</v>
      </c>
      <c r="AD61" s="87">
        <f t="shared" si="3"/>
        <v>0</v>
      </c>
    </row>
    <row r="62" spans="1:36" ht="13" thickBot="1">
      <c r="A62" s="29">
        <v>3</v>
      </c>
      <c r="B62" s="384" t="s">
        <v>242</v>
      </c>
      <c r="C62" s="384" t="s">
        <v>243</v>
      </c>
      <c r="D62" s="424" t="s">
        <v>114</v>
      </c>
      <c r="E62" s="386">
        <v>89</v>
      </c>
      <c r="F62" s="390"/>
      <c r="G62" s="392"/>
      <c r="H62" s="379"/>
      <c r="I62" s="390"/>
      <c r="J62" s="392"/>
      <c r="K62" s="379"/>
      <c r="L62" s="495"/>
      <c r="M62" s="493"/>
      <c r="N62" s="497"/>
      <c r="O62" s="518"/>
      <c r="P62" s="515"/>
      <c r="Q62" s="520"/>
      <c r="R62" s="518"/>
      <c r="S62" s="514"/>
      <c r="T62" s="514"/>
      <c r="U62" s="37"/>
      <c r="V62" s="37"/>
      <c r="W62" s="37"/>
      <c r="X62" s="37"/>
      <c r="Y62" s="37"/>
      <c r="Z62" s="37"/>
      <c r="AA62" s="34">
        <f t="shared" si="0"/>
        <v>0</v>
      </c>
      <c r="AB62" s="35">
        <f t="shared" si="1"/>
        <v>0</v>
      </c>
      <c r="AC62" s="35">
        <f t="shared" si="2"/>
        <v>0</v>
      </c>
      <c r="AD62" s="87">
        <f t="shared" si="3"/>
        <v>0</v>
      </c>
    </row>
    <row r="63" spans="1:36" ht="16" thickBot="1">
      <c r="A63" s="29">
        <v>3</v>
      </c>
      <c r="B63" s="80"/>
      <c r="C63" s="80"/>
      <c r="D63" s="55"/>
      <c r="E63" s="20"/>
      <c r="F63" s="20"/>
      <c r="G63" s="20"/>
      <c r="H63" s="59"/>
      <c r="I63" s="24"/>
      <c r="J63" s="20"/>
      <c r="K63" s="59"/>
      <c r="L63" s="24"/>
      <c r="M63" s="20"/>
      <c r="N63" s="59"/>
      <c r="O63" s="24"/>
      <c r="P63" s="20"/>
      <c r="Q63" s="59"/>
      <c r="R63" s="24"/>
      <c r="S63" s="20"/>
      <c r="T63" s="59"/>
      <c r="U63" s="24"/>
      <c r="V63" s="20"/>
      <c r="W63" s="59"/>
      <c r="X63" s="16"/>
      <c r="Y63" s="37"/>
      <c r="Z63" s="38"/>
      <c r="AA63" s="34">
        <f t="shared" si="0"/>
        <v>0</v>
      </c>
      <c r="AB63" s="35">
        <f t="shared" si="1"/>
        <v>0</v>
      </c>
      <c r="AC63" s="35">
        <f t="shared" si="2"/>
        <v>0</v>
      </c>
      <c r="AD63" s="87">
        <f t="shared" si="3"/>
        <v>0</v>
      </c>
    </row>
    <row r="64" spans="1:36" ht="16" thickBot="1">
      <c r="A64" s="29">
        <v>3</v>
      </c>
      <c r="B64" s="521" t="s">
        <v>488</v>
      </c>
      <c r="C64" s="508" t="s">
        <v>489</v>
      </c>
      <c r="D64" s="498" t="s">
        <v>144</v>
      </c>
      <c r="E64" s="519">
        <v>6</v>
      </c>
      <c r="F64" s="517">
        <v>1</v>
      </c>
      <c r="G64" s="492">
        <v>6</v>
      </c>
      <c r="H64" s="519"/>
      <c r="I64" s="517">
        <v>1</v>
      </c>
      <c r="J64" s="492">
        <v>2</v>
      </c>
      <c r="K64" s="519"/>
      <c r="L64" s="517"/>
      <c r="M64" s="492"/>
      <c r="N64" s="519"/>
      <c r="O64" s="517"/>
      <c r="P64" s="492"/>
      <c r="Q64" s="519"/>
      <c r="R64" s="517"/>
      <c r="S64" s="513"/>
      <c r="T64" s="513"/>
      <c r="U64" s="35"/>
      <c r="V64" s="241"/>
      <c r="W64" s="240"/>
      <c r="X64" s="35"/>
      <c r="Y64" s="35"/>
      <c r="Z64" s="35"/>
      <c r="AA64" s="34">
        <f t="shared" si="0"/>
        <v>2</v>
      </c>
      <c r="AB64" s="35">
        <f t="shared" si="1"/>
        <v>8</v>
      </c>
      <c r="AC64" s="35">
        <f t="shared" si="2"/>
        <v>0</v>
      </c>
      <c r="AD64" s="87">
        <f t="shared" si="3"/>
        <v>4</v>
      </c>
      <c r="AE64" s="25"/>
      <c r="AF64" s="25"/>
      <c r="AG64" s="25"/>
      <c r="AH64" s="25"/>
      <c r="AI64" s="25"/>
      <c r="AJ64" s="25"/>
    </row>
    <row r="65" spans="1:36" ht="16" thickBot="1">
      <c r="A65" s="29">
        <v>3</v>
      </c>
      <c r="B65" s="509" t="s">
        <v>454</v>
      </c>
      <c r="C65" s="509" t="s">
        <v>501</v>
      </c>
      <c r="D65" s="498" t="s">
        <v>144</v>
      </c>
      <c r="E65" s="520">
        <v>20</v>
      </c>
      <c r="F65" s="518">
        <v>1</v>
      </c>
      <c r="G65" s="515">
        <v>40</v>
      </c>
      <c r="H65" s="520"/>
      <c r="I65" s="518"/>
      <c r="J65" s="515"/>
      <c r="K65" s="520"/>
      <c r="L65" s="518"/>
      <c r="M65" s="515"/>
      <c r="N65" s="520"/>
      <c r="O65" s="518"/>
      <c r="P65" s="515"/>
      <c r="Q65" s="520"/>
      <c r="R65" s="518"/>
      <c r="S65" s="514"/>
      <c r="T65" s="514"/>
      <c r="U65" s="37"/>
      <c r="V65" s="243"/>
      <c r="W65" s="242"/>
      <c r="X65" s="37"/>
      <c r="Y65" s="37"/>
      <c r="Z65" s="37"/>
      <c r="AA65" s="34">
        <f t="shared" si="0"/>
        <v>1</v>
      </c>
      <c r="AB65" s="35">
        <f t="shared" si="1"/>
        <v>40</v>
      </c>
      <c r="AC65" s="35">
        <f t="shared" si="2"/>
        <v>0</v>
      </c>
      <c r="AD65" s="87">
        <f t="shared" si="3"/>
        <v>40</v>
      </c>
      <c r="AE65" s="25"/>
      <c r="AF65" s="25"/>
      <c r="AG65" s="25"/>
      <c r="AH65" s="25"/>
      <c r="AI65" s="25"/>
      <c r="AJ65" s="25"/>
    </row>
    <row r="66" spans="1:36" ht="16" thickBot="1">
      <c r="A66" s="29">
        <v>3</v>
      </c>
      <c r="B66" s="509" t="s">
        <v>502</v>
      </c>
      <c r="C66" s="509" t="s">
        <v>247</v>
      </c>
      <c r="D66" s="498" t="s">
        <v>144</v>
      </c>
      <c r="E66" s="520">
        <v>30</v>
      </c>
      <c r="F66" s="518">
        <v>1</v>
      </c>
      <c r="G66" s="515">
        <v>17</v>
      </c>
      <c r="H66" s="520"/>
      <c r="I66" s="518">
        <v>2</v>
      </c>
      <c r="J66" s="515">
        <v>8</v>
      </c>
      <c r="K66" s="520"/>
      <c r="L66" s="518">
        <v>2</v>
      </c>
      <c r="M66" s="515">
        <v>-10</v>
      </c>
      <c r="N66" s="520"/>
      <c r="O66" s="518">
        <v>1</v>
      </c>
      <c r="P66" s="515">
        <v>8</v>
      </c>
      <c r="Q66" s="520"/>
      <c r="R66" s="518">
        <v>4</v>
      </c>
      <c r="S66" s="514">
        <v>38</v>
      </c>
      <c r="T66" s="514"/>
      <c r="U66" s="37"/>
      <c r="V66" s="243"/>
      <c r="W66" s="242"/>
      <c r="X66" s="37"/>
      <c r="Y66" s="37"/>
      <c r="Z66" s="37"/>
      <c r="AA66" s="34">
        <f t="shared" si="0"/>
        <v>10</v>
      </c>
      <c r="AB66" s="35">
        <f t="shared" si="1"/>
        <v>61</v>
      </c>
      <c r="AC66" s="35">
        <f t="shared" si="2"/>
        <v>0</v>
      </c>
      <c r="AD66" s="87">
        <f t="shared" si="3"/>
        <v>6.1</v>
      </c>
      <c r="AE66" s="25"/>
      <c r="AF66" s="25"/>
      <c r="AG66" s="25"/>
      <c r="AH66" s="25"/>
      <c r="AI66" s="25"/>
      <c r="AJ66" s="25"/>
    </row>
    <row r="67" spans="1:36" ht="16" thickBot="1">
      <c r="A67" s="29">
        <v>3</v>
      </c>
      <c r="B67" s="509" t="s">
        <v>505</v>
      </c>
      <c r="C67" s="509" t="s">
        <v>506</v>
      </c>
      <c r="D67" s="498" t="s">
        <v>144</v>
      </c>
      <c r="E67" s="520">
        <v>51</v>
      </c>
      <c r="F67" s="518">
        <v>1</v>
      </c>
      <c r="G67" s="515">
        <v>0</v>
      </c>
      <c r="H67" s="520"/>
      <c r="I67" s="518"/>
      <c r="J67" s="515"/>
      <c r="K67" s="520"/>
      <c r="L67" s="518"/>
      <c r="M67" s="515"/>
      <c r="N67" s="520"/>
      <c r="O67" s="518"/>
      <c r="P67" s="515"/>
      <c r="Q67" s="520"/>
      <c r="R67" s="518"/>
      <c r="S67" s="514"/>
      <c r="T67" s="514"/>
      <c r="U67" s="37"/>
      <c r="V67" s="243"/>
      <c r="W67" s="242"/>
      <c r="X67" s="37"/>
      <c r="Y67" s="37"/>
      <c r="Z67" s="37"/>
      <c r="AA67" s="34">
        <f t="shared" si="0"/>
        <v>1</v>
      </c>
      <c r="AB67" s="35">
        <f t="shared" si="1"/>
        <v>0</v>
      </c>
      <c r="AC67" s="35">
        <f t="shared" si="2"/>
        <v>0</v>
      </c>
      <c r="AD67" s="87">
        <f t="shared" si="3"/>
        <v>0</v>
      </c>
      <c r="AE67" s="25"/>
      <c r="AF67" s="25"/>
      <c r="AG67" s="25"/>
      <c r="AH67" s="25"/>
      <c r="AI67" s="25"/>
      <c r="AJ67" s="25"/>
    </row>
    <row r="68" spans="1:36" ht="16" thickBot="1">
      <c r="A68" s="29">
        <v>3</v>
      </c>
      <c r="B68" s="509" t="s">
        <v>688</v>
      </c>
      <c r="C68" s="509" t="s">
        <v>689</v>
      </c>
      <c r="D68" s="498" t="s">
        <v>144</v>
      </c>
      <c r="E68" s="520">
        <v>33</v>
      </c>
      <c r="F68" s="518"/>
      <c r="G68" s="515"/>
      <c r="H68" s="520"/>
      <c r="I68" s="518">
        <v>1</v>
      </c>
      <c r="J68" s="515">
        <v>1</v>
      </c>
      <c r="K68" s="520"/>
      <c r="L68" s="518"/>
      <c r="M68" s="515"/>
      <c r="N68" s="520"/>
      <c r="O68" s="518"/>
      <c r="P68" s="515"/>
      <c r="Q68" s="520"/>
      <c r="R68" s="518"/>
      <c r="S68" s="514"/>
      <c r="T68" s="514"/>
      <c r="U68" s="37"/>
      <c r="V68" s="243"/>
      <c r="W68" s="242"/>
      <c r="X68" s="37"/>
      <c r="Y68" s="37"/>
      <c r="Z68" s="37"/>
      <c r="AA68" s="34">
        <f t="shared" si="0"/>
        <v>1</v>
      </c>
      <c r="AB68" s="35">
        <f t="shared" si="1"/>
        <v>1</v>
      </c>
      <c r="AC68" s="35">
        <f t="shared" si="2"/>
        <v>0</v>
      </c>
      <c r="AD68" s="87">
        <f t="shared" si="3"/>
        <v>1</v>
      </c>
      <c r="AE68" s="25"/>
      <c r="AF68" s="25"/>
      <c r="AG68" s="25"/>
      <c r="AH68" s="25"/>
      <c r="AI68" s="25"/>
      <c r="AJ68" s="25"/>
    </row>
    <row r="69" spans="1:36" ht="16" thickBot="1">
      <c r="A69" s="29">
        <v>3</v>
      </c>
      <c r="B69" s="509" t="s">
        <v>690</v>
      </c>
      <c r="C69" s="509" t="s">
        <v>290</v>
      </c>
      <c r="D69" s="498" t="s">
        <v>144</v>
      </c>
      <c r="E69" s="520">
        <v>24</v>
      </c>
      <c r="F69" s="518"/>
      <c r="G69" s="515"/>
      <c r="H69" s="520"/>
      <c r="I69" s="518">
        <v>3</v>
      </c>
      <c r="J69" s="515">
        <v>7</v>
      </c>
      <c r="K69" s="520"/>
      <c r="L69" s="518">
        <v>1</v>
      </c>
      <c r="M69" s="515">
        <v>3</v>
      </c>
      <c r="N69" s="520"/>
      <c r="O69" s="518">
        <v>4</v>
      </c>
      <c r="P69" s="515">
        <v>29</v>
      </c>
      <c r="Q69" s="520"/>
      <c r="R69" s="518"/>
      <c r="S69" s="514"/>
      <c r="T69" s="514"/>
      <c r="U69" s="37"/>
      <c r="V69" s="37"/>
      <c r="W69" s="37"/>
      <c r="X69" s="37"/>
      <c r="Y69" s="37"/>
      <c r="Z69" s="37"/>
      <c r="AA69" s="34">
        <f t="shared" si="0"/>
        <v>8</v>
      </c>
      <c r="AB69" s="35">
        <f t="shared" si="1"/>
        <v>39</v>
      </c>
      <c r="AC69" s="35">
        <f t="shared" si="2"/>
        <v>0</v>
      </c>
      <c r="AD69" s="87">
        <f t="shared" si="3"/>
        <v>4.875</v>
      </c>
      <c r="AE69" s="25"/>
      <c r="AF69" s="25"/>
      <c r="AG69" s="25"/>
      <c r="AH69" s="25"/>
      <c r="AI69" s="25"/>
      <c r="AJ69" s="25"/>
    </row>
    <row r="70" spans="1:36" ht="16" thickBot="1">
      <c r="A70" s="29">
        <v>3</v>
      </c>
      <c r="B70" s="509" t="s">
        <v>792</v>
      </c>
      <c r="C70" s="509" t="s">
        <v>412</v>
      </c>
      <c r="D70" s="498" t="s">
        <v>144</v>
      </c>
      <c r="E70" s="520">
        <v>32</v>
      </c>
      <c r="F70" s="518"/>
      <c r="G70" s="515"/>
      <c r="H70" s="520"/>
      <c r="I70" s="518"/>
      <c r="J70" s="515"/>
      <c r="K70" s="520"/>
      <c r="L70" s="518">
        <v>1</v>
      </c>
      <c r="M70" s="515">
        <v>-2</v>
      </c>
      <c r="N70" s="520"/>
      <c r="O70" s="518"/>
      <c r="P70" s="515"/>
      <c r="Q70" s="520"/>
      <c r="R70" s="518"/>
      <c r="S70" s="514"/>
      <c r="T70" s="514"/>
      <c r="U70" s="24"/>
      <c r="V70" s="20"/>
      <c r="W70" s="59"/>
      <c r="X70" s="16"/>
      <c r="Y70" s="13"/>
      <c r="Z70" s="84"/>
      <c r="AA70" s="34">
        <f t="shared" si="0"/>
        <v>1</v>
      </c>
      <c r="AB70" s="35">
        <f t="shared" si="1"/>
        <v>-2</v>
      </c>
      <c r="AC70" s="35">
        <f t="shared" si="2"/>
        <v>0</v>
      </c>
      <c r="AD70" s="87">
        <f t="shared" si="3"/>
        <v>-2</v>
      </c>
      <c r="AE70" s="25"/>
      <c r="AF70" s="25"/>
      <c r="AG70" s="25"/>
      <c r="AH70" s="25"/>
      <c r="AI70" s="25"/>
      <c r="AJ70" s="25"/>
    </row>
    <row r="71" spans="1:36" ht="16" thickBot="1">
      <c r="A71" s="29">
        <v>3</v>
      </c>
      <c r="B71" s="509" t="s">
        <v>653</v>
      </c>
      <c r="C71" s="509" t="s">
        <v>683</v>
      </c>
      <c r="D71" s="498" t="s">
        <v>144</v>
      </c>
      <c r="E71" s="520">
        <v>8</v>
      </c>
      <c r="F71" s="518"/>
      <c r="G71" s="515"/>
      <c r="H71" s="520"/>
      <c r="I71" s="518"/>
      <c r="J71" s="515"/>
      <c r="K71" s="520"/>
      <c r="L71" s="518"/>
      <c r="M71" s="515"/>
      <c r="N71" s="520"/>
      <c r="O71" s="518">
        <v>1</v>
      </c>
      <c r="P71" s="515">
        <v>17</v>
      </c>
      <c r="Q71" s="520"/>
      <c r="R71" s="518"/>
      <c r="S71" s="514"/>
      <c r="T71" s="514"/>
      <c r="U71" s="16"/>
      <c r="V71" s="13"/>
      <c r="W71" s="84"/>
      <c r="X71" s="16"/>
      <c r="Y71" s="13"/>
      <c r="Z71" s="84"/>
      <c r="AA71" s="34">
        <f t="shared" si="0"/>
        <v>1</v>
      </c>
      <c r="AB71" s="35">
        <f t="shared" si="1"/>
        <v>17</v>
      </c>
      <c r="AC71" s="35">
        <f t="shared" si="2"/>
        <v>0</v>
      </c>
      <c r="AD71" s="87">
        <f t="shared" si="3"/>
        <v>17</v>
      </c>
      <c r="AE71" s="25"/>
      <c r="AF71" s="25"/>
      <c r="AG71" s="25"/>
      <c r="AH71" s="25"/>
      <c r="AI71" s="25"/>
      <c r="AJ71" s="25"/>
    </row>
    <row r="72" spans="1:36" s="507" customFormat="1" ht="16" thickBot="1">
      <c r="A72" s="29"/>
      <c r="B72" s="509" t="s">
        <v>820</v>
      </c>
      <c r="C72" s="509" t="s">
        <v>671</v>
      </c>
      <c r="D72" s="498" t="s">
        <v>144</v>
      </c>
      <c r="E72" s="520">
        <v>38</v>
      </c>
      <c r="F72" s="518"/>
      <c r="G72" s="515"/>
      <c r="H72" s="520"/>
      <c r="I72" s="518"/>
      <c r="J72" s="515"/>
      <c r="K72" s="520"/>
      <c r="L72" s="518"/>
      <c r="M72" s="515"/>
      <c r="N72" s="520"/>
      <c r="O72" s="518">
        <v>5</v>
      </c>
      <c r="P72" s="515">
        <v>47</v>
      </c>
      <c r="Q72" s="520"/>
      <c r="R72" s="518">
        <v>1</v>
      </c>
      <c r="S72" s="514">
        <v>8</v>
      </c>
      <c r="T72" s="514"/>
      <c r="U72" s="16"/>
      <c r="V72" s="13"/>
      <c r="W72" s="84"/>
      <c r="X72" s="16"/>
      <c r="Y72" s="13"/>
      <c r="Z72" s="84"/>
      <c r="AA72" s="517">
        <f t="shared" ref="AA72:AA73" si="4">SUM(F72+I72+L72+O72+R72+U72+X72)</f>
        <v>6</v>
      </c>
      <c r="AB72" s="513">
        <f t="shared" ref="AB72:AB73" si="5">SUM(G72+J72+M72+P72+S72+V72+Y72)</f>
        <v>55</v>
      </c>
      <c r="AC72" s="513">
        <f t="shared" ref="AC72:AC73" si="6">SUM(H72+K72+N72+Q72+T72+W72+Z72)</f>
        <v>0</v>
      </c>
      <c r="AD72" s="87">
        <f t="shared" ref="AD72:AD73" si="7">IFERROR(AB72/AA72,0)</f>
        <v>9.1666666666666661</v>
      </c>
      <c r="AE72" s="25"/>
      <c r="AF72" s="25"/>
      <c r="AG72" s="25"/>
      <c r="AH72" s="25"/>
      <c r="AI72" s="25"/>
      <c r="AJ72" s="25"/>
    </row>
    <row r="73" spans="1:36" s="507" customFormat="1" ht="16" thickBot="1">
      <c r="A73" s="29"/>
      <c r="B73" s="509" t="s">
        <v>515</v>
      </c>
      <c r="C73" s="509" t="s">
        <v>821</v>
      </c>
      <c r="D73" s="498" t="s">
        <v>144</v>
      </c>
      <c r="E73" s="520">
        <v>7</v>
      </c>
      <c r="F73" s="518"/>
      <c r="G73" s="515"/>
      <c r="H73" s="520"/>
      <c r="I73" s="518"/>
      <c r="J73" s="515"/>
      <c r="K73" s="520"/>
      <c r="L73" s="518"/>
      <c r="M73" s="515"/>
      <c r="N73" s="520"/>
      <c r="O73" s="518">
        <v>1</v>
      </c>
      <c r="P73" s="515">
        <v>8</v>
      </c>
      <c r="Q73" s="520">
        <v>1</v>
      </c>
      <c r="R73" s="518"/>
      <c r="S73" s="514"/>
      <c r="T73" s="514"/>
      <c r="U73" s="16"/>
      <c r="V73" s="13"/>
      <c r="W73" s="84"/>
      <c r="X73" s="16"/>
      <c r="Y73" s="13"/>
      <c r="Z73" s="84"/>
      <c r="AA73" s="517">
        <f t="shared" si="4"/>
        <v>1</v>
      </c>
      <c r="AB73" s="513">
        <f t="shared" si="5"/>
        <v>8</v>
      </c>
      <c r="AC73" s="513">
        <f t="shared" si="6"/>
        <v>1</v>
      </c>
      <c r="AD73" s="87">
        <f t="shared" si="7"/>
        <v>8</v>
      </c>
      <c r="AE73" s="25"/>
      <c r="AF73" s="25"/>
      <c r="AG73" s="25"/>
      <c r="AH73" s="25"/>
      <c r="AI73" s="25"/>
      <c r="AJ73" s="25"/>
    </row>
    <row r="74" spans="1:36" ht="16" thickBot="1">
      <c r="A74" s="29">
        <v>3</v>
      </c>
      <c r="B74" s="510" t="s">
        <v>499</v>
      </c>
      <c r="C74" s="510" t="s">
        <v>500</v>
      </c>
      <c r="D74" s="498" t="s">
        <v>144</v>
      </c>
      <c r="E74" s="520">
        <v>21</v>
      </c>
      <c r="F74" s="518"/>
      <c r="G74" s="515"/>
      <c r="H74" s="520"/>
      <c r="I74" s="518"/>
      <c r="J74" s="515"/>
      <c r="K74" s="520"/>
      <c r="L74" s="518"/>
      <c r="M74" s="515"/>
      <c r="N74" s="520"/>
      <c r="O74" s="518"/>
      <c r="P74" s="515"/>
      <c r="Q74" s="520"/>
      <c r="R74" s="518">
        <v>1</v>
      </c>
      <c r="S74" s="514">
        <v>2</v>
      </c>
      <c r="T74" s="514"/>
      <c r="U74" s="16"/>
      <c r="V74" s="13"/>
      <c r="W74" s="84"/>
      <c r="X74" s="16"/>
      <c r="Y74" s="13"/>
      <c r="Z74" s="84"/>
      <c r="AA74" s="34">
        <f t="shared" si="0"/>
        <v>1</v>
      </c>
      <c r="AB74" s="35">
        <f t="shared" si="1"/>
        <v>2</v>
      </c>
      <c r="AC74" s="35">
        <f t="shared" si="2"/>
        <v>0</v>
      </c>
      <c r="AD74" s="87">
        <f t="shared" si="3"/>
        <v>2</v>
      </c>
      <c r="AE74" s="25"/>
      <c r="AF74" s="25"/>
      <c r="AG74" s="25"/>
      <c r="AH74" s="25"/>
      <c r="AI74" s="25"/>
      <c r="AJ74" s="25"/>
    </row>
    <row r="75" spans="1:36" s="507" customFormat="1" ht="16" thickBot="1">
      <c r="A75" s="29"/>
      <c r="B75" s="259"/>
      <c r="C75" s="259"/>
      <c r="D75" s="498"/>
      <c r="E75" s="316"/>
      <c r="F75" s="330"/>
      <c r="G75" s="331"/>
      <c r="H75" s="316"/>
      <c r="I75" s="330"/>
      <c r="J75" s="331"/>
      <c r="K75" s="316"/>
      <c r="L75" s="330"/>
      <c r="M75" s="331"/>
      <c r="N75" s="316"/>
      <c r="O75" s="330"/>
      <c r="P75" s="331"/>
      <c r="Q75" s="316"/>
      <c r="R75" s="518"/>
      <c r="S75" s="514"/>
      <c r="T75" s="514"/>
      <c r="U75" s="16"/>
      <c r="V75" s="13"/>
      <c r="W75" s="84"/>
      <c r="X75" s="16"/>
      <c r="Y75" s="13"/>
      <c r="Z75" s="84"/>
      <c r="AA75" s="517">
        <f t="shared" ref="AA75" si="8">SUM(F75+I75+L75+O75+R75+U75+X75)</f>
        <v>0</v>
      </c>
      <c r="AB75" s="513">
        <f t="shared" ref="AB75" si="9">SUM(G75+J75+M75+P75+S75+V75+Y75)</f>
        <v>0</v>
      </c>
      <c r="AC75" s="513">
        <f t="shared" ref="AC75" si="10">SUM(H75+K75+N75+Q75+T75+W75+Z75)</f>
        <v>0</v>
      </c>
      <c r="AD75" s="87">
        <f t="shared" ref="AD75" si="11">IFERROR(AB75/AA75,0)</f>
        <v>0</v>
      </c>
      <c r="AE75" s="25"/>
      <c r="AF75" s="25"/>
      <c r="AG75" s="25"/>
      <c r="AH75" s="25"/>
      <c r="AI75" s="25"/>
      <c r="AJ75" s="25"/>
    </row>
    <row r="76" spans="1:36" ht="16" thickBot="1">
      <c r="A76" s="29">
        <v>3</v>
      </c>
      <c r="B76" s="521" t="s">
        <v>524</v>
      </c>
      <c r="C76" s="508" t="s">
        <v>178</v>
      </c>
      <c r="D76" s="498" t="s">
        <v>153</v>
      </c>
      <c r="E76" s="519">
        <v>25</v>
      </c>
      <c r="F76" s="494">
        <v>4</v>
      </c>
      <c r="G76" s="492">
        <v>98</v>
      </c>
      <c r="H76" s="496">
        <v>1</v>
      </c>
      <c r="I76" s="494">
        <v>3</v>
      </c>
      <c r="J76" s="492">
        <v>28</v>
      </c>
      <c r="K76" s="496"/>
      <c r="L76" s="494">
        <v>6</v>
      </c>
      <c r="M76" s="492">
        <v>115</v>
      </c>
      <c r="N76" s="496"/>
      <c r="O76" s="517">
        <v>2</v>
      </c>
      <c r="P76" s="492">
        <v>3</v>
      </c>
      <c r="Q76" s="519"/>
      <c r="R76" s="517">
        <v>2</v>
      </c>
      <c r="S76" s="513">
        <v>19</v>
      </c>
      <c r="T76" s="513"/>
      <c r="U76" s="16"/>
      <c r="V76" s="13"/>
      <c r="W76" s="84"/>
      <c r="X76" s="16"/>
      <c r="Y76" s="13"/>
      <c r="Z76" s="84"/>
      <c r="AA76" s="34">
        <f t="shared" ref="AA76:AA143" si="12">SUM(F76+I76+L76+O76+R76+U76+X76)</f>
        <v>17</v>
      </c>
      <c r="AB76" s="35">
        <f t="shared" ref="AB76:AB143" si="13">SUM(G76+J76+M76+P76+S76+V76+Y76)</f>
        <v>263</v>
      </c>
      <c r="AC76" s="35">
        <f t="shared" ref="AC76:AC143" si="14">SUM(H76+K76+N76+Q76+T76+W76+Z76)</f>
        <v>1</v>
      </c>
      <c r="AD76" s="87">
        <f t="shared" ref="AD76:AD143" si="15">IFERROR(AB76/AA76,0)</f>
        <v>15.470588235294118</v>
      </c>
      <c r="AE76" s="25"/>
      <c r="AF76" s="25"/>
      <c r="AG76" s="25"/>
      <c r="AH76" s="25"/>
      <c r="AI76" s="25"/>
      <c r="AJ76" s="25"/>
    </row>
    <row r="77" spans="1:36" ht="16" thickBot="1">
      <c r="A77" s="29">
        <v>3</v>
      </c>
      <c r="B77" s="509" t="s">
        <v>536</v>
      </c>
      <c r="C77" s="509" t="s">
        <v>219</v>
      </c>
      <c r="D77" s="498" t="s">
        <v>153</v>
      </c>
      <c r="E77" s="520">
        <v>11</v>
      </c>
      <c r="F77" s="495"/>
      <c r="G77" s="493"/>
      <c r="H77" s="497"/>
      <c r="I77" s="495">
        <v>2</v>
      </c>
      <c r="J77" s="493">
        <v>12</v>
      </c>
      <c r="K77" s="497">
        <v>0</v>
      </c>
      <c r="L77" s="495"/>
      <c r="M77" s="493"/>
      <c r="N77" s="497"/>
      <c r="O77" s="518">
        <v>1</v>
      </c>
      <c r="P77" s="515">
        <v>2</v>
      </c>
      <c r="Q77" s="520"/>
      <c r="R77" s="518">
        <v>2</v>
      </c>
      <c r="S77" s="514">
        <v>39</v>
      </c>
      <c r="T77" s="514"/>
      <c r="U77" s="24"/>
      <c r="V77" s="20"/>
      <c r="W77" s="59"/>
      <c r="X77" s="24"/>
      <c r="Y77" s="20"/>
      <c r="Z77" s="59"/>
      <c r="AA77" s="34">
        <f t="shared" si="12"/>
        <v>5</v>
      </c>
      <c r="AB77" s="35">
        <f t="shared" si="13"/>
        <v>53</v>
      </c>
      <c r="AC77" s="35">
        <f t="shared" si="14"/>
        <v>0</v>
      </c>
      <c r="AD77" s="87">
        <f t="shared" si="15"/>
        <v>10.6</v>
      </c>
      <c r="AE77" s="25"/>
      <c r="AF77" s="25"/>
      <c r="AG77" s="25"/>
      <c r="AH77" s="25"/>
      <c r="AI77" s="25"/>
      <c r="AJ77" s="25"/>
    </row>
    <row r="78" spans="1:36" ht="16" thickBot="1">
      <c r="A78" s="29">
        <v>3</v>
      </c>
      <c r="B78" s="509" t="s">
        <v>509</v>
      </c>
      <c r="C78" s="509" t="s">
        <v>510</v>
      </c>
      <c r="D78" s="498" t="s">
        <v>153</v>
      </c>
      <c r="E78" s="520">
        <v>10</v>
      </c>
      <c r="F78" s="495"/>
      <c r="G78" s="493"/>
      <c r="H78" s="497"/>
      <c r="I78" s="495"/>
      <c r="J78" s="493"/>
      <c r="K78" s="497"/>
      <c r="L78" s="495">
        <v>2</v>
      </c>
      <c r="M78" s="493">
        <v>1</v>
      </c>
      <c r="N78" s="497"/>
      <c r="O78" s="518"/>
      <c r="P78" s="515"/>
      <c r="Q78" s="520"/>
      <c r="R78" s="518"/>
      <c r="S78" s="514"/>
      <c r="T78" s="514"/>
      <c r="U78" s="35"/>
      <c r="V78" s="241"/>
      <c r="W78" s="240"/>
      <c r="X78" s="349"/>
      <c r="Y78" s="347"/>
      <c r="Z78" s="351"/>
      <c r="AA78" s="34">
        <f t="shared" si="12"/>
        <v>2</v>
      </c>
      <c r="AB78" s="35">
        <f t="shared" si="13"/>
        <v>1</v>
      </c>
      <c r="AC78" s="35">
        <f t="shared" si="14"/>
        <v>0</v>
      </c>
      <c r="AD78" s="87">
        <f t="shared" si="15"/>
        <v>0.5</v>
      </c>
      <c r="AE78" s="25"/>
      <c r="AF78" s="25"/>
      <c r="AG78" s="25"/>
      <c r="AH78" s="25"/>
      <c r="AI78" s="25"/>
      <c r="AJ78" s="25"/>
    </row>
    <row r="79" spans="1:36" ht="16" thickBot="1">
      <c r="A79" s="29">
        <v>3</v>
      </c>
      <c r="B79" s="509" t="s">
        <v>534</v>
      </c>
      <c r="C79" s="509" t="s">
        <v>201</v>
      </c>
      <c r="D79" s="498" t="s">
        <v>153</v>
      </c>
      <c r="E79" s="520">
        <v>7</v>
      </c>
      <c r="F79" s="495"/>
      <c r="G79" s="493"/>
      <c r="H79" s="497"/>
      <c r="I79" s="495"/>
      <c r="J79" s="493"/>
      <c r="K79" s="497"/>
      <c r="L79" s="495">
        <v>1</v>
      </c>
      <c r="M79" s="493">
        <v>5</v>
      </c>
      <c r="N79" s="497"/>
      <c r="O79" s="518"/>
      <c r="P79" s="515"/>
      <c r="Q79" s="520"/>
      <c r="R79" s="518"/>
      <c r="S79" s="514"/>
      <c r="T79" s="514"/>
      <c r="U79" s="37"/>
      <c r="V79" s="243"/>
      <c r="W79" s="242"/>
      <c r="X79" s="350"/>
      <c r="Y79" s="348"/>
      <c r="Z79" s="352"/>
      <c r="AA79" s="34">
        <f t="shared" si="12"/>
        <v>1</v>
      </c>
      <c r="AB79" s="35">
        <f t="shared" si="13"/>
        <v>5</v>
      </c>
      <c r="AC79" s="35">
        <f t="shared" si="14"/>
        <v>0</v>
      </c>
      <c r="AD79" s="87">
        <f t="shared" si="15"/>
        <v>5</v>
      </c>
      <c r="AE79" s="25"/>
      <c r="AF79" s="25"/>
      <c r="AG79" s="25"/>
      <c r="AH79" s="25"/>
      <c r="AI79" s="25"/>
      <c r="AJ79" s="25"/>
    </row>
    <row r="80" spans="1:36" ht="16" thickBot="1">
      <c r="A80" s="29">
        <v>3</v>
      </c>
      <c r="B80" s="509" t="s">
        <v>529</v>
      </c>
      <c r="C80" s="509" t="s">
        <v>530</v>
      </c>
      <c r="D80" s="498" t="s">
        <v>153</v>
      </c>
      <c r="E80" s="520">
        <v>42</v>
      </c>
      <c r="F80" s="495"/>
      <c r="G80" s="493"/>
      <c r="H80" s="497"/>
      <c r="I80" s="495"/>
      <c r="J80" s="493"/>
      <c r="K80" s="497"/>
      <c r="L80" s="495">
        <v>1</v>
      </c>
      <c r="M80" s="493">
        <v>15</v>
      </c>
      <c r="N80" s="497"/>
      <c r="O80" s="518"/>
      <c r="P80" s="515"/>
      <c r="Q80" s="520"/>
      <c r="R80" s="518"/>
      <c r="S80" s="514"/>
      <c r="T80" s="514"/>
      <c r="U80" s="37"/>
      <c r="V80" s="243"/>
      <c r="W80" s="242"/>
      <c r="X80" s="350"/>
      <c r="Y80" s="348"/>
      <c r="Z80" s="352"/>
      <c r="AA80" s="34">
        <f t="shared" si="12"/>
        <v>1</v>
      </c>
      <c r="AB80" s="35">
        <f t="shared" si="13"/>
        <v>15</v>
      </c>
      <c r="AC80" s="35">
        <f t="shared" si="14"/>
        <v>0</v>
      </c>
      <c r="AD80" s="87">
        <f t="shared" si="15"/>
        <v>15</v>
      </c>
      <c r="AE80" s="25"/>
      <c r="AF80" s="25"/>
      <c r="AG80" s="25"/>
      <c r="AH80" s="25"/>
      <c r="AI80" s="25"/>
      <c r="AJ80" s="25"/>
    </row>
    <row r="81" spans="1:36" ht="16" thickBot="1">
      <c r="A81" s="29">
        <v>3</v>
      </c>
      <c r="B81" s="509" t="s">
        <v>815</v>
      </c>
      <c r="C81" s="509" t="s">
        <v>585</v>
      </c>
      <c r="D81" s="498" t="s">
        <v>153</v>
      </c>
      <c r="E81" s="520">
        <v>30</v>
      </c>
      <c r="F81" s="36"/>
      <c r="G81" s="243"/>
      <c r="H81" s="242"/>
      <c r="I81" s="36"/>
      <c r="J81" s="243"/>
      <c r="K81" s="242"/>
      <c r="L81" s="36"/>
      <c r="M81" s="243"/>
      <c r="N81" s="242"/>
      <c r="O81" s="518">
        <v>1</v>
      </c>
      <c r="P81" s="515">
        <v>26</v>
      </c>
      <c r="Q81" s="520"/>
      <c r="R81" s="518"/>
      <c r="S81" s="514"/>
      <c r="T81" s="514"/>
      <c r="U81" s="37"/>
      <c r="V81" s="243"/>
      <c r="W81" s="242"/>
      <c r="X81" s="350"/>
      <c r="Y81" s="348"/>
      <c r="Z81" s="352"/>
      <c r="AA81" s="34">
        <f t="shared" si="12"/>
        <v>1</v>
      </c>
      <c r="AB81" s="35">
        <f t="shared" si="13"/>
        <v>26</v>
      </c>
      <c r="AC81" s="35">
        <f t="shared" si="14"/>
        <v>0</v>
      </c>
      <c r="AD81" s="87">
        <f t="shared" si="15"/>
        <v>26</v>
      </c>
      <c r="AE81" s="25"/>
      <c r="AF81" s="25"/>
      <c r="AG81" s="25"/>
      <c r="AH81" s="25"/>
      <c r="AI81" s="25"/>
      <c r="AJ81" s="25"/>
    </row>
    <row r="82" spans="1:36" ht="16" thickBot="1">
      <c r="A82" s="29">
        <v>3</v>
      </c>
      <c r="B82" s="509" t="s">
        <v>816</v>
      </c>
      <c r="C82" s="509" t="s">
        <v>247</v>
      </c>
      <c r="D82" s="498" t="s">
        <v>153</v>
      </c>
      <c r="E82" s="520">
        <v>26</v>
      </c>
      <c r="F82" s="36"/>
      <c r="G82" s="243"/>
      <c r="H82" s="242"/>
      <c r="I82" s="36"/>
      <c r="J82" s="243"/>
      <c r="K82" s="242"/>
      <c r="L82" s="36"/>
      <c r="M82" s="243"/>
      <c r="N82" s="242"/>
      <c r="O82" s="518">
        <v>1</v>
      </c>
      <c r="P82" s="515">
        <v>43</v>
      </c>
      <c r="Q82" s="520"/>
      <c r="R82" s="518"/>
      <c r="S82" s="514"/>
      <c r="T82" s="514"/>
      <c r="U82" s="37"/>
      <c r="V82" s="243"/>
      <c r="W82" s="242"/>
      <c r="X82" s="350"/>
      <c r="Y82" s="348"/>
      <c r="Z82" s="352"/>
      <c r="AA82" s="34">
        <f t="shared" si="12"/>
        <v>1</v>
      </c>
      <c r="AB82" s="35">
        <f t="shared" si="13"/>
        <v>43</v>
      </c>
      <c r="AC82" s="35">
        <f t="shared" si="14"/>
        <v>0</v>
      </c>
      <c r="AD82" s="87">
        <f t="shared" si="15"/>
        <v>43</v>
      </c>
      <c r="AE82" s="25"/>
      <c r="AF82" s="25"/>
      <c r="AG82" s="25"/>
      <c r="AH82" s="25"/>
      <c r="AI82" s="25"/>
      <c r="AJ82" s="25"/>
    </row>
    <row r="83" spans="1:36" ht="16" thickBot="1">
      <c r="A83" s="29">
        <v>3</v>
      </c>
      <c r="B83" s="509" t="s">
        <v>817</v>
      </c>
      <c r="C83" s="509" t="s">
        <v>818</v>
      </c>
      <c r="D83" s="498" t="s">
        <v>153</v>
      </c>
      <c r="E83" s="520">
        <v>88</v>
      </c>
      <c r="F83" s="20"/>
      <c r="G83" s="20"/>
      <c r="H83" s="59"/>
      <c r="I83" s="24"/>
      <c r="J83" s="20"/>
      <c r="K83" s="59"/>
      <c r="L83" s="24"/>
      <c r="M83" s="20"/>
      <c r="N83" s="59"/>
      <c r="O83" s="518">
        <v>1</v>
      </c>
      <c r="P83" s="515">
        <v>1</v>
      </c>
      <c r="Q83" s="520"/>
      <c r="R83" s="518">
        <v>3</v>
      </c>
      <c r="S83" s="514">
        <v>13</v>
      </c>
      <c r="T83" s="514"/>
      <c r="U83" s="37"/>
      <c r="V83" s="37"/>
      <c r="W83" s="37"/>
      <c r="X83" s="37"/>
      <c r="Y83" s="37"/>
      <c r="Z83" s="37"/>
      <c r="AA83" s="34">
        <f t="shared" si="12"/>
        <v>4</v>
      </c>
      <c r="AB83" s="35">
        <f t="shared" si="13"/>
        <v>14</v>
      </c>
      <c r="AC83" s="35">
        <f t="shared" si="14"/>
        <v>0</v>
      </c>
      <c r="AD83" s="87">
        <f t="shared" si="15"/>
        <v>3.5</v>
      </c>
      <c r="AE83" s="25"/>
      <c r="AF83" s="25"/>
      <c r="AG83" s="25"/>
      <c r="AH83" s="25"/>
      <c r="AI83" s="25"/>
      <c r="AJ83" s="25"/>
    </row>
    <row r="84" spans="1:36" ht="16" thickBot="1">
      <c r="A84" s="29">
        <v>3</v>
      </c>
      <c r="B84" s="4"/>
      <c r="C84" s="4"/>
      <c r="D84" s="353" t="s">
        <v>153</v>
      </c>
      <c r="E84" s="37"/>
      <c r="F84" s="13"/>
      <c r="G84" s="13"/>
      <c r="H84" s="84"/>
      <c r="I84" s="16"/>
      <c r="J84" s="13"/>
      <c r="K84" s="84"/>
      <c r="L84" s="16"/>
      <c r="M84" s="13"/>
      <c r="N84" s="84"/>
      <c r="O84" s="16"/>
      <c r="P84" s="13"/>
      <c r="Q84" s="84"/>
      <c r="R84" s="16"/>
      <c r="S84" s="13"/>
      <c r="T84" s="84"/>
      <c r="U84" s="37"/>
      <c r="V84" s="37"/>
      <c r="W84" s="37"/>
      <c r="X84" s="37"/>
      <c r="Y84" s="37"/>
      <c r="Z84" s="37"/>
      <c r="AA84" s="34">
        <f t="shared" si="12"/>
        <v>0</v>
      </c>
      <c r="AB84" s="35">
        <f t="shared" si="13"/>
        <v>0</v>
      </c>
      <c r="AC84" s="35">
        <f t="shared" si="14"/>
        <v>0</v>
      </c>
      <c r="AD84" s="87">
        <f t="shared" si="15"/>
        <v>0</v>
      </c>
      <c r="AE84" s="25"/>
      <c r="AF84" s="25"/>
      <c r="AG84" s="25"/>
      <c r="AH84" s="25"/>
      <c r="AI84" s="25"/>
      <c r="AJ84" s="25"/>
    </row>
    <row r="85" spans="1:36" ht="16" thickBot="1">
      <c r="A85" s="29">
        <v>3</v>
      </c>
      <c r="B85" s="4"/>
      <c r="C85" s="4"/>
      <c r="D85" s="353" t="s">
        <v>153</v>
      </c>
      <c r="E85" s="37"/>
      <c r="F85" s="13"/>
      <c r="G85" s="13"/>
      <c r="H85" s="84"/>
      <c r="I85" s="16"/>
      <c r="J85" s="13"/>
      <c r="K85" s="84"/>
      <c r="L85" s="16"/>
      <c r="M85" s="13"/>
      <c r="N85" s="84"/>
      <c r="O85" s="16"/>
      <c r="P85" s="13"/>
      <c r="Q85" s="84"/>
      <c r="R85" s="16"/>
      <c r="S85" s="13"/>
      <c r="T85" s="84"/>
      <c r="U85" s="16"/>
      <c r="V85" s="13"/>
      <c r="W85" s="84"/>
      <c r="X85" s="16"/>
      <c r="Y85" s="13"/>
      <c r="Z85" s="84"/>
      <c r="AA85" s="34">
        <f t="shared" si="12"/>
        <v>0</v>
      </c>
      <c r="AB85" s="35">
        <f t="shared" si="13"/>
        <v>0</v>
      </c>
      <c r="AC85" s="35">
        <f t="shared" si="14"/>
        <v>0</v>
      </c>
      <c r="AD85" s="87">
        <f t="shared" si="15"/>
        <v>0</v>
      </c>
      <c r="AE85" s="25"/>
      <c r="AF85" s="25"/>
      <c r="AG85" s="25"/>
      <c r="AH85" s="25"/>
      <c r="AI85" s="25"/>
      <c r="AJ85" s="25"/>
    </row>
    <row r="86" spans="1:36" ht="16" thickBot="1">
      <c r="A86" s="29">
        <v>3</v>
      </c>
      <c r="B86" s="80"/>
      <c r="C86" s="80"/>
      <c r="D86" s="353" t="s">
        <v>153</v>
      </c>
      <c r="E86" s="14"/>
      <c r="F86" s="13"/>
      <c r="G86" s="13"/>
      <c r="H86" s="84"/>
      <c r="I86" s="16"/>
      <c r="J86" s="13"/>
      <c r="K86" s="84"/>
      <c r="L86" s="16"/>
      <c r="M86" s="13"/>
      <c r="N86" s="84"/>
      <c r="O86" s="16"/>
      <c r="P86" s="13"/>
      <c r="Q86" s="84"/>
      <c r="R86" s="16"/>
      <c r="S86" s="13"/>
      <c r="T86" s="84"/>
      <c r="U86" s="16"/>
      <c r="V86" s="13"/>
      <c r="W86" s="84"/>
      <c r="X86" s="16"/>
      <c r="Y86" s="13"/>
      <c r="Z86" s="84"/>
      <c r="AA86" s="34">
        <f t="shared" si="12"/>
        <v>0</v>
      </c>
      <c r="AB86" s="35">
        <f t="shared" si="13"/>
        <v>0</v>
      </c>
      <c r="AC86" s="35">
        <f t="shared" si="14"/>
        <v>0</v>
      </c>
      <c r="AD86" s="87">
        <f t="shared" si="15"/>
        <v>0</v>
      </c>
      <c r="AE86" s="25"/>
      <c r="AF86" s="25"/>
      <c r="AG86" s="25"/>
      <c r="AH86" s="25"/>
      <c r="AI86" s="25"/>
      <c r="AJ86" s="25"/>
    </row>
    <row r="87" spans="1:36" ht="16" thickBot="1">
      <c r="A87" s="29">
        <v>3</v>
      </c>
      <c r="B87" s="80"/>
      <c r="C87" s="80"/>
      <c r="D87" s="353" t="s">
        <v>153</v>
      </c>
      <c r="E87" s="14"/>
      <c r="F87" s="13"/>
      <c r="G87" s="13"/>
      <c r="H87" s="84"/>
      <c r="I87" s="16"/>
      <c r="J87" s="13"/>
      <c r="K87" s="84"/>
      <c r="L87" s="16"/>
      <c r="M87" s="13"/>
      <c r="N87" s="84"/>
      <c r="O87" s="16"/>
      <c r="P87" s="13"/>
      <c r="Q87" s="84"/>
      <c r="R87" s="16"/>
      <c r="S87" s="13"/>
      <c r="T87" s="84"/>
      <c r="U87" s="16"/>
      <c r="V87" s="13"/>
      <c r="W87" s="84"/>
      <c r="X87" s="16"/>
      <c r="Y87" s="13"/>
      <c r="Z87" s="84"/>
      <c r="AA87" s="34">
        <f t="shared" si="12"/>
        <v>0</v>
      </c>
      <c r="AB87" s="35">
        <f t="shared" si="13"/>
        <v>0</v>
      </c>
      <c r="AC87" s="35">
        <f t="shared" si="14"/>
        <v>0</v>
      </c>
      <c r="AD87" s="87">
        <f t="shared" si="15"/>
        <v>0</v>
      </c>
      <c r="AE87" s="25"/>
      <c r="AF87" s="25"/>
      <c r="AG87" s="25"/>
      <c r="AH87" s="25"/>
      <c r="AI87" s="25"/>
      <c r="AJ87" s="25"/>
    </row>
    <row r="88" spans="1:36" ht="16" thickBot="1">
      <c r="A88" s="29">
        <v>3</v>
      </c>
      <c r="B88" s="55"/>
      <c r="C88" s="55"/>
      <c r="D88" s="239"/>
      <c r="E88" s="240"/>
      <c r="F88" s="34"/>
      <c r="G88" s="241"/>
      <c r="H88" s="240"/>
      <c r="I88" s="34"/>
      <c r="J88" s="241"/>
      <c r="K88" s="240"/>
      <c r="L88" s="34"/>
      <c r="M88" s="241"/>
      <c r="N88" s="240"/>
      <c r="O88" s="34"/>
      <c r="P88" s="241"/>
      <c r="Q88" s="240"/>
      <c r="R88" s="16"/>
      <c r="S88" s="13"/>
      <c r="T88" s="84"/>
      <c r="U88" s="35"/>
      <c r="V88" s="241"/>
      <c r="W88" s="240"/>
      <c r="X88" s="349"/>
      <c r="Y88" s="347"/>
      <c r="Z88" s="351"/>
      <c r="AA88" s="34">
        <f t="shared" si="12"/>
        <v>0</v>
      </c>
      <c r="AB88" s="35">
        <f t="shared" si="13"/>
        <v>0</v>
      </c>
      <c r="AC88" s="35">
        <f t="shared" si="14"/>
        <v>0</v>
      </c>
      <c r="AD88" s="87">
        <f t="shared" si="15"/>
        <v>0</v>
      </c>
      <c r="AE88" s="25"/>
      <c r="AF88" s="25"/>
      <c r="AG88" s="25"/>
      <c r="AH88" s="25"/>
      <c r="AI88" s="25"/>
      <c r="AJ88" s="25"/>
    </row>
    <row r="89" spans="1:36" ht="16" thickBot="1">
      <c r="A89" s="29">
        <v>3</v>
      </c>
      <c r="B89" s="258" t="s">
        <v>173</v>
      </c>
      <c r="C89" s="197" t="s">
        <v>174</v>
      </c>
      <c r="D89" s="50" t="s">
        <v>122</v>
      </c>
      <c r="E89" s="311">
        <v>15</v>
      </c>
      <c r="F89" s="388">
        <v>2</v>
      </c>
      <c r="G89" s="261">
        <v>65</v>
      </c>
      <c r="H89" s="389"/>
      <c r="I89" s="388">
        <v>2</v>
      </c>
      <c r="J89" s="261">
        <v>100</v>
      </c>
      <c r="K89" s="389">
        <v>1</v>
      </c>
      <c r="L89" s="388">
        <v>5</v>
      </c>
      <c r="M89" s="261">
        <v>81</v>
      </c>
      <c r="N89" s="389">
        <v>1</v>
      </c>
      <c r="O89" s="517">
        <v>5</v>
      </c>
      <c r="P89" s="492">
        <v>64</v>
      </c>
      <c r="Q89" s="519"/>
      <c r="R89" s="517">
        <v>4</v>
      </c>
      <c r="S89" s="513">
        <v>89</v>
      </c>
      <c r="T89" s="513">
        <v>1</v>
      </c>
      <c r="U89" s="37"/>
      <c r="V89" s="243"/>
      <c r="W89" s="242"/>
      <c r="X89" s="350"/>
      <c r="Y89" s="348"/>
      <c r="Z89" s="352"/>
      <c r="AA89" s="34">
        <f t="shared" si="12"/>
        <v>18</v>
      </c>
      <c r="AB89" s="35">
        <f t="shared" si="13"/>
        <v>399</v>
      </c>
      <c r="AC89" s="35">
        <f t="shared" si="14"/>
        <v>3</v>
      </c>
      <c r="AD89" s="87">
        <f t="shared" si="15"/>
        <v>22.166666666666668</v>
      </c>
      <c r="AE89" s="25"/>
      <c r="AF89" s="25"/>
      <c r="AG89" s="25"/>
      <c r="AH89" s="25"/>
      <c r="AI89" s="25"/>
      <c r="AJ89" s="25"/>
    </row>
    <row r="90" spans="1:36" ht="16" thickBot="1">
      <c r="A90" s="29">
        <v>3</v>
      </c>
      <c r="B90" s="258" t="s">
        <v>168</v>
      </c>
      <c r="C90" s="197" t="s">
        <v>169</v>
      </c>
      <c r="D90" s="50" t="s">
        <v>122</v>
      </c>
      <c r="E90" s="311">
        <v>10</v>
      </c>
      <c r="F90" s="390">
        <v>5</v>
      </c>
      <c r="G90" s="392">
        <v>79</v>
      </c>
      <c r="H90" s="379"/>
      <c r="I90" s="390">
        <v>6</v>
      </c>
      <c r="J90" s="392">
        <v>192</v>
      </c>
      <c r="K90" s="379">
        <v>1</v>
      </c>
      <c r="L90" s="390">
        <v>4</v>
      </c>
      <c r="M90" s="392">
        <v>28</v>
      </c>
      <c r="N90" s="379">
        <v>1</v>
      </c>
      <c r="O90" s="518">
        <v>5</v>
      </c>
      <c r="P90" s="515">
        <v>216</v>
      </c>
      <c r="Q90" s="520">
        <v>2</v>
      </c>
      <c r="R90" s="518">
        <v>5</v>
      </c>
      <c r="S90" s="514">
        <v>74</v>
      </c>
      <c r="T90" s="514">
        <v>2</v>
      </c>
      <c r="U90" s="37"/>
      <c r="V90" s="243"/>
      <c r="W90" s="242"/>
      <c r="X90" s="350"/>
      <c r="Y90" s="348"/>
      <c r="Z90" s="352"/>
      <c r="AA90" s="34">
        <f t="shared" si="12"/>
        <v>25</v>
      </c>
      <c r="AB90" s="35">
        <f t="shared" si="13"/>
        <v>589</v>
      </c>
      <c r="AC90" s="35">
        <f t="shared" si="14"/>
        <v>6</v>
      </c>
      <c r="AD90" s="87">
        <f t="shared" si="15"/>
        <v>23.56</v>
      </c>
      <c r="AE90" s="25"/>
      <c r="AF90" s="25"/>
      <c r="AG90" s="25"/>
      <c r="AH90" s="25"/>
      <c r="AI90" s="25"/>
      <c r="AJ90" s="25"/>
    </row>
    <row r="91" spans="1:36" ht="16" thickBot="1">
      <c r="A91" s="29">
        <v>3</v>
      </c>
      <c r="B91" s="258" t="s">
        <v>177</v>
      </c>
      <c r="C91" s="197" t="s">
        <v>178</v>
      </c>
      <c r="D91" s="50" t="s">
        <v>122</v>
      </c>
      <c r="E91" s="379">
        <v>5</v>
      </c>
      <c r="F91" s="390">
        <v>3</v>
      </c>
      <c r="G91" s="392">
        <v>13</v>
      </c>
      <c r="H91" s="379"/>
      <c r="I91" s="390"/>
      <c r="J91" s="392"/>
      <c r="K91" s="379"/>
      <c r="L91" s="390"/>
      <c r="M91" s="392"/>
      <c r="N91" s="379"/>
      <c r="O91" s="518"/>
      <c r="P91" s="515"/>
      <c r="Q91" s="520"/>
      <c r="R91" s="518"/>
      <c r="S91" s="514"/>
      <c r="T91" s="514"/>
      <c r="U91" s="37"/>
      <c r="V91" s="243"/>
      <c r="W91" s="242"/>
      <c r="X91" s="350"/>
      <c r="Y91" s="348"/>
      <c r="Z91" s="352"/>
      <c r="AA91" s="34">
        <f t="shared" si="12"/>
        <v>3</v>
      </c>
      <c r="AB91" s="35">
        <f t="shared" si="13"/>
        <v>13</v>
      </c>
      <c r="AC91" s="35">
        <f t="shared" si="14"/>
        <v>0</v>
      </c>
      <c r="AD91" s="87">
        <f t="shared" si="15"/>
        <v>4.333333333333333</v>
      </c>
      <c r="AE91" s="25"/>
      <c r="AF91" s="25"/>
      <c r="AG91" s="25"/>
      <c r="AH91" s="25"/>
      <c r="AI91" s="25"/>
      <c r="AJ91" s="25"/>
    </row>
    <row r="92" spans="1:36" ht="16" thickBot="1">
      <c r="A92" s="29">
        <v>3</v>
      </c>
      <c r="B92" s="481" t="s">
        <v>187</v>
      </c>
      <c r="C92" s="481" t="s">
        <v>188</v>
      </c>
      <c r="D92" s="498" t="s">
        <v>122</v>
      </c>
      <c r="E92" s="379">
        <v>27</v>
      </c>
      <c r="F92" s="390"/>
      <c r="G92" s="392"/>
      <c r="H92" s="379"/>
      <c r="I92" s="390">
        <v>2</v>
      </c>
      <c r="J92" s="392">
        <v>20</v>
      </c>
      <c r="K92" s="379"/>
      <c r="L92" s="390">
        <v>3</v>
      </c>
      <c r="M92" s="392">
        <v>38</v>
      </c>
      <c r="N92" s="379"/>
      <c r="O92" s="518">
        <v>1</v>
      </c>
      <c r="P92" s="515">
        <v>8</v>
      </c>
      <c r="Q92" s="520"/>
      <c r="R92" s="518">
        <v>1</v>
      </c>
      <c r="S92" s="514">
        <v>26</v>
      </c>
      <c r="T92" s="514"/>
      <c r="U92" s="37"/>
      <c r="V92" s="243"/>
      <c r="W92" s="242"/>
      <c r="X92" s="350"/>
      <c r="Y92" s="348"/>
      <c r="Z92" s="352"/>
      <c r="AA92" s="34">
        <f t="shared" si="12"/>
        <v>7</v>
      </c>
      <c r="AB92" s="35">
        <f t="shared" si="13"/>
        <v>92</v>
      </c>
      <c r="AC92" s="35">
        <f t="shared" si="14"/>
        <v>0</v>
      </c>
      <c r="AD92" s="87">
        <f t="shared" si="15"/>
        <v>13.142857142857142</v>
      </c>
      <c r="AE92" s="25"/>
      <c r="AF92" s="25"/>
      <c r="AG92" s="25"/>
      <c r="AH92" s="25"/>
      <c r="AI92" s="25"/>
      <c r="AJ92" s="25"/>
    </row>
    <row r="93" spans="1:36" ht="16" thickBot="1">
      <c r="A93" s="29">
        <v>3</v>
      </c>
      <c r="B93" s="481" t="s">
        <v>189</v>
      </c>
      <c r="C93" s="481" t="s">
        <v>190</v>
      </c>
      <c r="D93" s="498" t="s">
        <v>122</v>
      </c>
      <c r="E93" s="379">
        <v>85</v>
      </c>
      <c r="F93" s="390">
        <v>1</v>
      </c>
      <c r="G93" s="392">
        <v>12</v>
      </c>
      <c r="H93" s="379"/>
      <c r="I93" s="390"/>
      <c r="J93" s="392"/>
      <c r="K93" s="379"/>
      <c r="L93" s="390"/>
      <c r="M93" s="392"/>
      <c r="N93" s="379"/>
      <c r="O93" s="518">
        <v>2</v>
      </c>
      <c r="P93" s="515">
        <v>21</v>
      </c>
      <c r="Q93" s="520"/>
      <c r="R93" s="518"/>
      <c r="S93" s="514"/>
      <c r="T93" s="514"/>
      <c r="U93" s="37"/>
      <c r="V93" s="243"/>
      <c r="W93" s="242"/>
      <c r="X93" s="350"/>
      <c r="Y93" s="348"/>
      <c r="Z93" s="352"/>
      <c r="AA93" s="34">
        <f t="shared" si="12"/>
        <v>3</v>
      </c>
      <c r="AB93" s="35">
        <f t="shared" si="13"/>
        <v>33</v>
      </c>
      <c r="AC93" s="35">
        <f t="shared" si="14"/>
        <v>0</v>
      </c>
      <c r="AD93" s="87">
        <f t="shared" si="15"/>
        <v>11</v>
      </c>
      <c r="AE93" s="25"/>
      <c r="AF93" s="25"/>
      <c r="AG93" s="25"/>
      <c r="AH93" s="25"/>
      <c r="AI93" s="25"/>
      <c r="AJ93" s="25"/>
    </row>
    <row r="94" spans="1:36" ht="16" thickBot="1">
      <c r="A94" s="29">
        <v>3</v>
      </c>
      <c r="B94" s="481" t="s">
        <v>191</v>
      </c>
      <c r="C94" s="481" t="s">
        <v>192</v>
      </c>
      <c r="D94" s="498" t="s">
        <v>122</v>
      </c>
      <c r="E94" s="379">
        <v>17</v>
      </c>
      <c r="F94" s="390">
        <v>1</v>
      </c>
      <c r="G94" s="392">
        <v>8</v>
      </c>
      <c r="H94" s="379"/>
      <c r="I94" s="390">
        <v>2</v>
      </c>
      <c r="J94" s="392">
        <v>95</v>
      </c>
      <c r="K94" s="379"/>
      <c r="L94" s="390">
        <v>5</v>
      </c>
      <c r="M94" s="392">
        <v>72</v>
      </c>
      <c r="N94" s="379"/>
      <c r="O94" s="518">
        <v>1</v>
      </c>
      <c r="P94" s="515">
        <v>24</v>
      </c>
      <c r="Q94" s="520"/>
      <c r="R94" s="518">
        <v>2</v>
      </c>
      <c r="S94" s="514">
        <v>24</v>
      </c>
      <c r="T94" s="514">
        <v>1</v>
      </c>
      <c r="U94" s="37"/>
      <c r="V94" s="243"/>
      <c r="W94" s="242"/>
      <c r="X94" s="350"/>
      <c r="Y94" s="348"/>
      <c r="Z94" s="352"/>
      <c r="AA94" s="34">
        <f t="shared" si="12"/>
        <v>11</v>
      </c>
      <c r="AB94" s="35">
        <f t="shared" si="13"/>
        <v>223</v>
      </c>
      <c r="AC94" s="35">
        <f t="shared" si="14"/>
        <v>1</v>
      </c>
      <c r="AD94" s="87">
        <f t="shared" si="15"/>
        <v>20.272727272727273</v>
      </c>
      <c r="AE94" s="26"/>
      <c r="AF94" s="26"/>
      <c r="AG94" s="25"/>
      <c r="AH94" s="26"/>
      <c r="AI94" s="26"/>
      <c r="AJ94" s="26"/>
    </row>
    <row r="95" spans="1:36" ht="13" thickBot="1">
      <c r="A95" s="29">
        <v>3</v>
      </c>
      <c r="B95" s="481" t="s">
        <v>769</v>
      </c>
      <c r="C95" s="481" t="s">
        <v>770</v>
      </c>
      <c r="D95" s="498" t="s">
        <v>122</v>
      </c>
      <c r="E95" s="379">
        <v>12</v>
      </c>
      <c r="F95" s="390"/>
      <c r="G95" s="392"/>
      <c r="H95" s="379"/>
      <c r="I95" s="390"/>
      <c r="J95" s="392"/>
      <c r="K95" s="379"/>
      <c r="L95" s="390">
        <v>1</v>
      </c>
      <c r="M95" s="392">
        <v>15</v>
      </c>
      <c r="N95" s="379"/>
      <c r="O95" s="518"/>
      <c r="P95" s="515"/>
      <c r="Q95" s="520"/>
      <c r="R95" s="518"/>
      <c r="S95" s="514"/>
      <c r="T95" s="514"/>
      <c r="U95" s="37"/>
      <c r="V95" s="243"/>
      <c r="W95" s="242"/>
      <c r="X95" s="350"/>
      <c r="Y95" s="348"/>
      <c r="Z95" s="352"/>
      <c r="AA95" s="34">
        <f t="shared" si="12"/>
        <v>1</v>
      </c>
      <c r="AB95" s="35">
        <f t="shared" si="13"/>
        <v>15</v>
      </c>
      <c r="AC95" s="35">
        <f t="shared" si="14"/>
        <v>0</v>
      </c>
      <c r="AD95" s="87">
        <f t="shared" si="15"/>
        <v>15</v>
      </c>
      <c r="AE95" s="9"/>
      <c r="AF95" s="9"/>
      <c r="AG95" s="9"/>
      <c r="AH95" s="9"/>
      <c r="AI95" s="9"/>
      <c r="AJ95" s="9"/>
    </row>
    <row r="96" spans="1:36" ht="13" thickBot="1">
      <c r="A96" s="29">
        <v>3</v>
      </c>
      <c r="B96" s="481" t="s">
        <v>771</v>
      </c>
      <c r="C96" s="481" t="s">
        <v>772</v>
      </c>
      <c r="D96" s="498" t="s">
        <v>122</v>
      </c>
      <c r="E96" s="497">
        <v>25</v>
      </c>
      <c r="F96" s="495"/>
      <c r="G96" s="493"/>
      <c r="H96" s="497"/>
      <c r="I96" s="495"/>
      <c r="J96" s="493"/>
      <c r="K96" s="497"/>
      <c r="L96" s="495">
        <v>1</v>
      </c>
      <c r="M96" s="493">
        <v>8</v>
      </c>
      <c r="N96" s="497">
        <v>1</v>
      </c>
      <c r="O96" s="518"/>
      <c r="P96" s="515"/>
      <c r="Q96" s="520"/>
      <c r="R96" s="518"/>
      <c r="S96" s="514"/>
      <c r="T96" s="514"/>
      <c r="U96" s="37"/>
      <c r="V96" s="243"/>
      <c r="W96" s="242"/>
      <c r="X96" s="350"/>
      <c r="Y96" s="348"/>
      <c r="Z96" s="352"/>
      <c r="AA96" s="34">
        <f t="shared" si="12"/>
        <v>1</v>
      </c>
      <c r="AB96" s="35">
        <f t="shared" si="13"/>
        <v>8</v>
      </c>
      <c r="AC96" s="35">
        <f t="shared" si="14"/>
        <v>1</v>
      </c>
      <c r="AD96" s="87">
        <f t="shared" si="15"/>
        <v>8</v>
      </c>
      <c r="AE96" s="9"/>
      <c r="AF96" s="9"/>
      <c r="AG96" s="9"/>
      <c r="AH96" s="9"/>
      <c r="AI96" s="9"/>
      <c r="AJ96" s="9"/>
    </row>
    <row r="97" spans="1:30" ht="13" thickBot="1">
      <c r="A97" s="29">
        <v>3</v>
      </c>
      <c r="B97" s="481" t="s">
        <v>189</v>
      </c>
      <c r="C97" s="481" t="s">
        <v>190</v>
      </c>
      <c r="D97" s="498" t="s">
        <v>122</v>
      </c>
      <c r="E97" s="497">
        <v>85</v>
      </c>
      <c r="F97" s="495"/>
      <c r="G97" s="493"/>
      <c r="H97" s="497"/>
      <c r="I97" s="495"/>
      <c r="J97" s="493"/>
      <c r="K97" s="497"/>
      <c r="L97" s="495">
        <v>1</v>
      </c>
      <c r="M97" s="493">
        <v>8</v>
      </c>
      <c r="N97" s="497"/>
      <c r="O97" s="518"/>
      <c r="P97" s="515"/>
      <c r="Q97" s="520"/>
      <c r="R97" s="518"/>
      <c r="S97" s="514"/>
      <c r="T97" s="514"/>
      <c r="U97" s="37"/>
      <c r="V97" s="243"/>
      <c r="W97" s="242"/>
      <c r="X97" s="350"/>
      <c r="Y97" s="348"/>
      <c r="Z97" s="352"/>
      <c r="AA97" s="34">
        <f t="shared" si="12"/>
        <v>1</v>
      </c>
      <c r="AB97" s="35">
        <f t="shared" si="13"/>
        <v>8</v>
      </c>
      <c r="AC97" s="35">
        <f t="shared" si="14"/>
        <v>0</v>
      </c>
      <c r="AD97" s="87">
        <f t="shared" si="15"/>
        <v>8</v>
      </c>
    </row>
    <row r="98" spans="1:30" ht="13" thickBot="1">
      <c r="A98" s="29">
        <v>3</v>
      </c>
      <c r="B98" s="4"/>
      <c r="C98" s="4"/>
      <c r="D98" s="353" t="s">
        <v>122</v>
      </c>
      <c r="E98" s="242"/>
      <c r="F98" s="36"/>
      <c r="G98" s="243"/>
      <c r="H98" s="242"/>
      <c r="I98" s="36"/>
      <c r="J98" s="243"/>
      <c r="K98" s="242"/>
      <c r="L98" s="36"/>
      <c r="M98" s="243"/>
      <c r="N98" s="242"/>
      <c r="O98" s="36"/>
      <c r="P98" s="243"/>
      <c r="Q98" s="242"/>
      <c r="R98" s="24"/>
      <c r="S98" s="20"/>
      <c r="T98" s="59"/>
      <c r="U98" s="37"/>
      <c r="V98" s="243"/>
      <c r="W98" s="242"/>
      <c r="X98" s="350"/>
      <c r="Y98" s="348"/>
      <c r="Z98" s="352"/>
      <c r="AA98" s="34">
        <f t="shared" si="12"/>
        <v>0</v>
      </c>
      <c r="AB98" s="35">
        <f t="shared" si="13"/>
        <v>0</v>
      </c>
      <c r="AC98" s="35">
        <f t="shared" si="14"/>
        <v>0</v>
      </c>
      <c r="AD98" s="87">
        <f t="shared" si="15"/>
        <v>0</v>
      </c>
    </row>
    <row r="99" spans="1:30" ht="13" thickBot="1">
      <c r="A99" s="29">
        <v>3</v>
      </c>
      <c r="B99" s="4"/>
      <c r="C99" s="4"/>
      <c r="D99" s="353" t="s">
        <v>122</v>
      </c>
      <c r="E99" s="242"/>
      <c r="F99" s="36"/>
      <c r="G99" s="243"/>
      <c r="H99" s="242"/>
      <c r="I99" s="36"/>
      <c r="J99" s="243"/>
      <c r="K99" s="242"/>
      <c r="L99" s="36"/>
      <c r="M99" s="243"/>
      <c r="N99" s="242"/>
      <c r="O99" s="36"/>
      <c r="P99" s="243"/>
      <c r="Q99" s="242"/>
      <c r="R99" s="24"/>
      <c r="S99" s="20"/>
      <c r="T99" s="59"/>
      <c r="U99" s="37"/>
      <c r="V99" s="243"/>
      <c r="W99" s="242"/>
      <c r="X99" s="24"/>
      <c r="Y99" s="20"/>
      <c r="Z99" s="59"/>
      <c r="AA99" s="34">
        <f t="shared" ref="AA99:AA100" si="16">SUM(F99+I99+L99+O99+R99+U99+X99)</f>
        <v>0</v>
      </c>
      <c r="AB99" s="35">
        <f t="shared" ref="AB99:AB100" si="17">SUM(G99+J99+M99+P99+S99+V99+Y99)</f>
        <v>0</v>
      </c>
      <c r="AC99" s="35">
        <f t="shared" ref="AC99:AC100" si="18">SUM(H99+K99+N99+Q99+T99+W99+Z99)</f>
        <v>0</v>
      </c>
      <c r="AD99" s="87">
        <f t="shared" ref="AD99:AD100" si="19">IFERROR(AB99/AA99,0)</f>
        <v>0</v>
      </c>
    </row>
    <row r="100" spans="1:30" ht="13" thickBot="1">
      <c r="A100" s="29">
        <v>3</v>
      </c>
      <c r="B100" s="4"/>
      <c r="C100" s="4"/>
      <c r="D100" s="353" t="s">
        <v>122</v>
      </c>
      <c r="E100" s="242"/>
      <c r="F100" s="36"/>
      <c r="G100" s="243"/>
      <c r="H100" s="243"/>
      <c r="I100" s="36"/>
      <c r="J100" s="243"/>
      <c r="K100" s="243"/>
      <c r="L100" s="36"/>
      <c r="M100" s="243"/>
      <c r="N100" s="243"/>
      <c r="O100" s="24"/>
      <c r="P100" s="20"/>
      <c r="Q100" s="59"/>
      <c r="R100" s="24"/>
      <c r="S100" s="20"/>
      <c r="T100" s="59"/>
      <c r="U100" s="37"/>
      <c r="V100" s="243"/>
      <c r="W100" s="242"/>
      <c r="X100" s="24"/>
      <c r="Y100" s="20"/>
      <c r="Z100" s="59"/>
      <c r="AA100" s="34">
        <f t="shared" si="16"/>
        <v>0</v>
      </c>
      <c r="AB100" s="35">
        <f t="shared" si="17"/>
        <v>0</v>
      </c>
      <c r="AC100" s="35">
        <f t="shared" si="18"/>
        <v>0</v>
      </c>
      <c r="AD100" s="87">
        <f t="shared" si="19"/>
        <v>0</v>
      </c>
    </row>
    <row r="101" spans="1:30" ht="14" thickBot="1">
      <c r="A101" s="29">
        <v>3</v>
      </c>
      <c r="B101" s="77"/>
      <c r="C101" s="77"/>
      <c r="D101" s="50"/>
      <c r="E101" s="37"/>
      <c r="F101" s="37"/>
      <c r="G101" s="37"/>
      <c r="H101" s="38"/>
      <c r="I101" s="36"/>
      <c r="J101" s="37"/>
      <c r="K101" s="38"/>
      <c r="L101" s="36"/>
      <c r="M101" s="37"/>
      <c r="N101" s="38"/>
      <c r="O101" s="36"/>
      <c r="P101" s="37"/>
      <c r="Q101" s="38"/>
      <c r="R101" s="36"/>
      <c r="S101" s="37"/>
      <c r="T101" s="38"/>
      <c r="U101" s="36"/>
      <c r="V101" s="37"/>
      <c r="W101" s="38"/>
      <c r="X101" s="36"/>
      <c r="Y101" s="37"/>
      <c r="Z101" s="38"/>
      <c r="AA101" s="34">
        <f t="shared" si="12"/>
        <v>0</v>
      </c>
      <c r="AB101" s="35">
        <f t="shared" si="13"/>
        <v>0</v>
      </c>
      <c r="AC101" s="35">
        <f t="shared" si="14"/>
        <v>0</v>
      </c>
      <c r="AD101" s="87">
        <f t="shared" si="15"/>
        <v>0</v>
      </c>
    </row>
    <row r="102" spans="1:30" ht="13" thickBot="1">
      <c r="A102" s="29">
        <v>3</v>
      </c>
      <c r="B102" s="499" t="s">
        <v>655</v>
      </c>
      <c r="C102" s="480" t="s">
        <v>656</v>
      </c>
      <c r="D102" s="498" t="s">
        <v>124</v>
      </c>
      <c r="E102" s="496">
        <v>80</v>
      </c>
      <c r="F102" s="494">
        <v>2</v>
      </c>
      <c r="G102" s="492">
        <v>33</v>
      </c>
      <c r="H102" s="496"/>
      <c r="I102" s="494">
        <v>0</v>
      </c>
      <c r="J102" s="492">
        <v>0</v>
      </c>
      <c r="K102" s="496"/>
      <c r="L102" s="494">
        <v>1</v>
      </c>
      <c r="M102" s="492">
        <v>9</v>
      </c>
      <c r="N102" s="496"/>
      <c r="O102" s="517"/>
      <c r="P102" s="492"/>
      <c r="Q102" s="519"/>
      <c r="R102" s="517">
        <v>4</v>
      </c>
      <c r="S102" s="513">
        <v>44</v>
      </c>
      <c r="T102" s="513"/>
      <c r="U102" s="345"/>
      <c r="V102" s="347"/>
      <c r="W102" s="351"/>
      <c r="X102" s="349"/>
      <c r="Y102" s="347"/>
      <c r="Z102" s="351"/>
      <c r="AA102" s="34">
        <f t="shared" si="12"/>
        <v>7</v>
      </c>
      <c r="AB102" s="35">
        <f t="shared" si="13"/>
        <v>86</v>
      </c>
      <c r="AC102" s="35">
        <f t="shared" si="14"/>
        <v>0</v>
      </c>
      <c r="AD102" s="87">
        <f t="shared" si="15"/>
        <v>12.285714285714286</v>
      </c>
    </row>
    <row r="103" spans="1:30" ht="13" thickBot="1">
      <c r="A103" s="29">
        <v>3</v>
      </c>
      <c r="B103" s="481" t="s">
        <v>556</v>
      </c>
      <c r="C103" s="481" t="s">
        <v>657</v>
      </c>
      <c r="D103" s="498" t="s">
        <v>124</v>
      </c>
      <c r="E103" s="497">
        <v>20</v>
      </c>
      <c r="F103" s="495">
        <v>1</v>
      </c>
      <c r="G103" s="493">
        <v>23</v>
      </c>
      <c r="H103" s="497">
        <v>1</v>
      </c>
      <c r="I103" s="495">
        <v>4</v>
      </c>
      <c r="J103" s="493">
        <v>35</v>
      </c>
      <c r="K103" s="497"/>
      <c r="L103" s="495"/>
      <c r="M103" s="493"/>
      <c r="N103" s="497"/>
      <c r="O103" s="518">
        <v>1</v>
      </c>
      <c r="P103" s="515">
        <v>15</v>
      </c>
      <c r="Q103" s="520"/>
      <c r="R103" s="518">
        <v>4</v>
      </c>
      <c r="S103" s="514">
        <v>35</v>
      </c>
      <c r="T103" s="514"/>
      <c r="U103" s="346"/>
      <c r="V103" s="348"/>
      <c r="W103" s="352"/>
      <c r="X103" s="350"/>
      <c r="Y103" s="348"/>
      <c r="Z103" s="352"/>
      <c r="AA103" s="34">
        <f t="shared" si="12"/>
        <v>10</v>
      </c>
      <c r="AB103" s="35">
        <f t="shared" si="13"/>
        <v>108</v>
      </c>
      <c r="AC103" s="35">
        <f t="shared" si="14"/>
        <v>1</v>
      </c>
      <c r="AD103" s="87">
        <f t="shared" si="15"/>
        <v>10.8</v>
      </c>
    </row>
    <row r="104" spans="1:30" ht="13" thickBot="1">
      <c r="A104" s="29">
        <v>3</v>
      </c>
      <c r="B104" s="481" t="s">
        <v>658</v>
      </c>
      <c r="C104" s="481" t="s">
        <v>659</v>
      </c>
      <c r="D104" s="498" t="s">
        <v>124</v>
      </c>
      <c r="E104" s="497">
        <v>9</v>
      </c>
      <c r="F104" s="495">
        <v>3</v>
      </c>
      <c r="G104" s="493">
        <v>71</v>
      </c>
      <c r="H104" s="497"/>
      <c r="I104" s="495"/>
      <c r="J104" s="493"/>
      <c r="K104" s="497"/>
      <c r="L104" s="495"/>
      <c r="M104" s="493"/>
      <c r="N104" s="497"/>
      <c r="O104" s="518"/>
      <c r="P104" s="515"/>
      <c r="Q104" s="520"/>
      <c r="R104" s="518"/>
      <c r="S104" s="514"/>
      <c r="T104" s="514"/>
      <c r="U104" s="346"/>
      <c r="V104" s="348"/>
      <c r="W104" s="352"/>
      <c r="X104" s="350"/>
      <c r="Y104" s="348"/>
      <c r="Z104" s="352"/>
      <c r="AA104" s="34">
        <f t="shared" si="12"/>
        <v>3</v>
      </c>
      <c r="AB104" s="35">
        <f t="shared" si="13"/>
        <v>71</v>
      </c>
      <c r="AC104" s="35">
        <f t="shared" si="14"/>
        <v>0</v>
      </c>
      <c r="AD104" s="87">
        <f t="shared" si="15"/>
        <v>23.666666666666668</v>
      </c>
    </row>
    <row r="105" spans="1:30" ht="13" thickBot="1">
      <c r="A105" s="29">
        <v>3</v>
      </c>
      <c r="B105" s="481" t="s">
        <v>712</v>
      </c>
      <c r="C105" s="481" t="s">
        <v>343</v>
      </c>
      <c r="D105" s="498" t="s">
        <v>124</v>
      </c>
      <c r="E105" s="497">
        <v>36</v>
      </c>
      <c r="F105" s="495">
        <v>5</v>
      </c>
      <c r="G105" s="493">
        <v>67</v>
      </c>
      <c r="H105" s="497"/>
      <c r="I105" s="495"/>
      <c r="J105" s="493"/>
      <c r="K105" s="497"/>
      <c r="L105" s="495">
        <v>1</v>
      </c>
      <c r="M105" s="493">
        <v>37</v>
      </c>
      <c r="N105" s="497">
        <v>1</v>
      </c>
      <c r="O105" s="518"/>
      <c r="P105" s="515"/>
      <c r="Q105" s="520"/>
      <c r="R105" s="518"/>
      <c r="S105" s="514"/>
      <c r="T105" s="514"/>
      <c r="U105" s="346"/>
      <c r="V105" s="348"/>
      <c r="W105" s="352"/>
      <c r="X105" s="350"/>
      <c r="Y105" s="348"/>
      <c r="Z105" s="352"/>
      <c r="AA105" s="34">
        <f t="shared" si="12"/>
        <v>6</v>
      </c>
      <c r="AB105" s="35">
        <f t="shared" si="13"/>
        <v>104</v>
      </c>
      <c r="AC105" s="35">
        <f t="shared" si="14"/>
        <v>1</v>
      </c>
      <c r="AD105" s="87">
        <f t="shared" si="15"/>
        <v>17.333333333333332</v>
      </c>
    </row>
    <row r="106" spans="1:30" ht="13" thickBot="1">
      <c r="A106" s="29">
        <v>3</v>
      </c>
      <c r="B106" s="481" t="s">
        <v>428</v>
      </c>
      <c r="C106" s="481" t="s">
        <v>270</v>
      </c>
      <c r="D106" s="498" t="s">
        <v>124</v>
      </c>
      <c r="E106" s="497">
        <v>32</v>
      </c>
      <c r="F106" s="495">
        <v>5</v>
      </c>
      <c r="G106" s="493">
        <v>52</v>
      </c>
      <c r="H106" s="497"/>
      <c r="I106" s="495"/>
      <c r="J106" s="493"/>
      <c r="K106" s="497"/>
      <c r="L106" s="495">
        <v>2</v>
      </c>
      <c r="M106" s="493">
        <v>12</v>
      </c>
      <c r="N106" s="497"/>
      <c r="O106" s="518">
        <v>1</v>
      </c>
      <c r="P106" s="515">
        <v>40</v>
      </c>
      <c r="Q106" s="520">
        <v>1</v>
      </c>
      <c r="R106" s="518">
        <v>2</v>
      </c>
      <c r="S106" s="514">
        <v>21</v>
      </c>
      <c r="T106" s="514"/>
      <c r="U106" s="346"/>
      <c r="V106" s="348"/>
      <c r="W106" s="352"/>
      <c r="X106" s="350"/>
      <c r="Y106" s="348"/>
      <c r="Z106" s="352"/>
      <c r="AA106" s="34">
        <f t="shared" si="12"/>
        <v>10</v>
      </c>
      <c r="AB106" s="35">
        <f t="shared" si="13"/>
        <v>125</v>
      </c>
      <c r="AC106" s="35">
        <f t="shared" si="14"/>
        <v>1</v>
      </c>
      <c r="AD106" s="87">
        <f t="shared" si="15"/>
        <v>12.5</v>
      </c>
    </row>
    <row r="107" spans="1:30" ht="13" thickBot="1">
      <c r="A107" s="29">
        <v>3</v>
      </c>
      <c r="B107" s="481" t="s">
        <v>714</v>
      </c>
      <c r="C107" s="481" t="s">
        <v>715</v>
      </c>
      <c r="D107" s="498" t="s">
        <v>124</v>
      </c>
      <c r="E107" s="497">
        <v>19</v>
      </c>
      <c r="F107" s="495">
        <v>1</v>
      </c>
      <c r="G107" s="493">
        <v>22</v>
      </c>
      <c r="H107" s="497"/>
      <c r="I107" s="495"/>
      <c r="J107" s="493"/>
      <c r="K107" s="497"/>
      <c r="L107" s="495"/>
      <c r="M107" s="493"/>
      <c r="N107" s="497"/>
      <c r="O107" s="518">
        <v>1</v>
      </c>
      <c r="P107" s="515">
        <v>15</v>
      </c>
      <c r="Q107" s="520">
        <v>1</v>
      </c>
      <c r="R107" s="518">
        <v>1</v>
      </c>
      <c r="S107" s="514">
        <v>12</v>
      </c>
      <c r="T107" s="514"/>
      <c r="U107" s="346"/>
      <c r="V107" s="348"/>
      <c r="W107" s="352"/>
      <c r="X107" s="350"/>
      <c r="Y107" s="348"/>
      <c r="Z107" s="352"/>
      <c r="AA107" s="34">
        <f t="shared" si="12"/>
        <v>3</v>
      </c>
      <c r="AB107" s="35">
        <f t="shared" si="13"/>
        <v>49</v>
      </c>
      <c r="AC107" s="35">
        <f t="shared" si="14"/>
        <v>1</v>
      </c>
      <c r="AD107" s="87">
        <f t="shared" si="15"/>
        <v>16.333333333333332</v>
      </c>
    </row>
    <row r="108" spans="1:30" ht="13" thickBot="1">
      <c r="A108" s="29">
        <v>3</v>
      </c>
      <c r="B108" s="509" t="s">
        <v>824</v>
      </c>
      <c r="C108" s="509" t="s">
        <v>470</v>
      </c>
      <c r="D108" s="498" t="s">
        <v>124</v>
      </c>
      <c r="E108" s="520">
        <v>22</v>
      </c>
      <c r="F108" s="350"/>
      <c r="G108" s="348"/>
      <c r="H108" s="352"/>
      <c r="I108" s="350"/>
      <c r="J108" s="348"/>
      <c r="K108" s="352"/>
      <c r="L108" s="350"/>
      <c r="M108" s="348"/>
      <c r="N108" s="352"/>
      <c r="O108" s="518">
        <v>2</v>
      </c>
      <c r="P108" s="515">
        <v>16</v>
      </c>
      <c r="Q108" s="520"/>
      <c r="R108" s="518">
        <v>2</v>
      </c>
      <c r="S108" s="514">
        <v>19</v>
      </c>
      <c r="T108" s="514"/>
      <c r="U108" s="346"/>
      <c r="V108" s="348"/>
      <c r="W108" s="352"/>
      <c r="X108" s="350"/>
      <c r="Y108" s="348"/>
      <c r="Z108" s="352"/>
      <c r="AA108" s="34">
        <f t="shared" si="12"/>
        <v>4</v>
      </c>
      <c r="AB108" s="35">
        <f t="shared" si="13"/>
        <v>35</v>
      </c>
      <c r="AC108" s="35">
        <f t="shared" si="14"/>
        <v>0</v>
      </c>
      <c r="AD108" s="87">
        <f t="shared" si="15"/>
        <v>8.75</v>
      </c>
    </row>
    <row r="109" spans="1:30" ht="13" thickBot="1">
      <c r="A109" s="29">
        <v>3</v>
      </c>
      <c r="B109" s="509" t="s">
        <v>849</v>
      </c>
      <c r="C109" s="509" t="s">
        <v>418</v>
      </c>
      <c r="D109" s="498" t="s">
        <v>124</v>
      </c>
      <c r="E109" s="520">
        <v>23</v>
      </c>
      <c r="F109" s="350"/>
      <c r="G109" s="348"/>
      <c r="H109" s="352"/>
      <c r="I109" s="350"/>
      <c r="J109" s="348"/>
      <c r="K109" s="352"/>
      <c r="L109" s="350"/>
      <c r="M109" s="348"/>
      <c r="N109" s="352"/>
      <c r="O109" s="350"/>
      <c r="P109" s="348"/>
      <c r="Q109" s="352"/>
      <c r="R109" s="518">
        <v>3</v>
      </c>
      <c r="S109" s="514">
        <v>29</v>
      </c>
      <c r="T109" s="514"/>
      <c r="U109" s="346"/>
      <c r="V109" s="348"/>
      <c r="W109" s="352"/>
      <c r="X109" s="350"/>
      <c r="Y109" s="348"/>
      <c r="Z109" s="352"/>
      <c r="AA109" s="34">
        <f t="shared" si="12"/>
        <v>3</v>
      </c>
      <c r="AB109" s="35">
        <f t="shared" si="13"/>
        <v>29</v>
      </c>
      <c r="AC109" s="35">
        <f t="shared" si="14"/>
        <v>0</v>
      </c>
      <c r="AD109" s="87">
        <f t="shared" si="15"/>
        <v>9.6666666666666661</v>
      </c>
    </row>
    <row r="110" spans="1:30" ht="13" thickBot="1">
      <c r="A110" s="29">
        <v>3</v>
      </c>
      <c r="B110" s="342"/>
      <c r="C110" s="342"/>
      <c r="D110" s="353" t="s">
        <v>124</v>
      </c>
      <c r="E110" s="352"/>
      <c r="F110" s="350"/>
      <c r="G110" s="348"/>
      <c r="H110" s="352"/>
      <c r="I110" s="350"/>
      <c r="J110" s="348"/>
      <c r="K110" s="352"/>
      <c r="L110" s="350"/>
      <c r="M110" s="348"/>
      <c r="N110" s="352"/>
      <c r="O110" s="350"/>
      <c r="P110" s="348"/>
      <c r="Q110" s="352"/>
      <c r="R110" s="350"/>
      <c r="S110" s="346"/>
      <c r="T110" s="346"/>
      <c r="U110" s="346"/>
      <c r="V110" s="348"/>
      <c r="W110" s="352"/>
      <c r="X110" s="350"/>
      <c r="Y110" s="348"/>
      <c r="Z110" s="352"/>
      <c r="AA110" s="34">
        <f t="shared" si="12"/>
        <v>0</v>
      </c>
      <c r="AB110" s="35">
        <f t="shared" si="13"/>
        <v>0</v>
      </c>
      <c r="AC110" s="35">
        <f t="shared" si="14"/>
        <v>0</v>
      </c>
      <c r="AD110" s="87">
        <f t="shared" si="15"/>
        <v>0</v>
      </c>
    </row>
    <row r="111" spans="1:30" ht="13" thickBot="1">
      <c r="A111" s="29">
        <v>3</v>
      </c>
      <c r="B111" s="342"/>
      <c r="C111" s="342"/>
      <c r="D111" s="353" t="s">
        <v>124</v>
      </c>
      <c r="E111" s="352"/>
      <c r="F111" s="350"/>
      <c r="G111" s="348"/>
      <c r="H111" s="352"/>
      <c r="I111" s="350"/>
      <c r="J111" s="348"/>
      <c r="K111" s="352"/>
      <c r="L111" s="350"/>
      <c r="M111" s="348"/>
      <c r="N111" s="352"/>
      <c r="O111" s="350"/>
      <c r="P111" s="348"/>
      <c r="Q111" s="352"/>
      <c r="R111" s="350"/>
      <c r="S111" s="346"/>
      <c r="T111" s="346"/>
      <c r="U111" s="346"/>
      <c r="V111" s="348"/>
      <c r="W111" s="352"/>
      <c r="X111" s="350"/>
      <c r="Y111" s="348"/>
      <c r="Z111" s="352"/>
      <c r="AA111" s="34">
        <f t="shared" si="12"/>
        <v>0</v>
      </c>
      <c r="AB111" s="35">
        <f t="shared" si="13"/>
        <v>0</v>
      </c>
      <c r="AC111" s="35">
        <f t="shared" si="14"/>
        <v>0</v>
      </c>
      <c r="AD111" s="87">
        <f t="shared" si="15"/>
        <v>0</v>
      </c>
    </row>
    <row r="112" spans="1:30" ht="13" thickBot="1">
      <c r="A112" s="29">
        <v>3</v>
      </c>
      <c r="B112" s="343"/>
      <c r="C112" s="343"/>
      <c r="D112" s="353" t="s">
        <v>124</v>
      </c>
      <c r="E112" s="352"/>
      <c r="F112" s="350"/>
      <c r="G112" s="348"/>
      <c r="H112" s="352"/>
      <c r="I112" s="350"/>
      <c r="J112" s="348"/>
      <c r="K112" s="352"/>
      <c r="L112" s="350"/>
      <c r="M112" s="348"/>
      <c r="N112" s="352"/>
      <c r="O112" s="350"/>
      <c r="P112" s="348"/>
      <c r="Q112" s="352"/>
      <c r="R112" s="350"/>
      <c r="S112" s="346"/>
      <c r="T112" s="346"/>
      <c r="U112" s="346"/>
      <c r="V112" s="348"/>
      <c r="W112" s="352"/>
      <c r="X112" s="350"/>
      <c r="Y112" s="348"/>
      <c r="Z112" s="352"/>
      <c r="AA112" s="349">
        <f t="shared" ref="AA112" si="20">SUM(F112+I112+L112+O112+R112+U112+X112)</f>
        <v>0</v>
      </c>
      <c r="AB112" s="345">
        <f t="shared" ref="AB112" si="21">SUM(G112+J112+M112+P112+S112+V112+Y112)</f>
        <v>0</v>
      </c>
      <c r="AC112" s="345">
        <f t="shared" ref="AC112" si="22">SUM(H112+K112+N112+Q112+T112+W112+Z112)</f>
        <v>0</v>
      </c>
      <c r="AD112" s="87">
        <f t="shared" ref="AD112" si="23">IFERROR(AB112/AA112,0)</f>
        <v>0</v>
      </c>
    </row>
    <row r="113" spans="1:30" ht="13" thickBot="1">
      <c r="A113" s="29">
        <v>3</v>
      </c>
      <c r="B113" s="214"/>
      <c r="C113" s="214"/>
      <c r="D113" s="353" t="s">
        <v>124</v>
      </c>
      <c r="E113" s="316"/>
      <c r="F113" s="335"/>
      <c r="G113" s="336"/>
      <c r="H113" s="336"/>
      <c r="I113" s="335"/>
      <c r="J113" s="336"/>
      <c r="K113" s="336"/>
      <c r="L113" s="335"/>
      <c r="M113" s="336"/>
      <c r="N113" s="336"/>
      <c r="O113" s="335"/>
      <c r="P113" s="336"/>
      <c r="Q113" s="336"/>
      <c r="R113" s="335"/>
      <c r="S113" s="332"/>
      <c r="T113" s="336"/>
      <c r="U113" s="335"/>
      <c r="V113" s="336"/>
      <c r="W113" s="336"/>
      <c r="X113" s="335"/>
      <c r="Y113" s="332"/>
      <c r="Z113" s="336"/>
      <c r="AA113" s="517">
        <f t="shared" ref="AA113" si="24">SUM(F113+I113+L113+O113+R113+U113+X113)</f>
        <v>0</v>
      </c>
      <c r="AB113" s="513">
        <f t="shared" ref="AB113" si="25">SUM(G113+J113+M113+P113+S113+V113+Y113)</f>
        <v>0</v>
      </c>
      <c r="AC113" s="513">
        <f t="shared" ref="AC113" si="26">SUM(H113+K113+N113+Q113+T113+W113+Z113)</f>
        <v>0</v>
      </c>
      <c r="AD113" s="87">
        <f t="shared" ref="AD113" si="27">IFERROR(AB113/AA113,0)</f>
        <v>0</v>
      </c>
    </row>
    <row r="114" spans="1:30" ht="13" thickBot="1">
      <c r="A114" s="29">
        <v>3</v>
      </c>
      <c r="B114" s="214"/>
      <c r="C114" s="55"/>
      <c r="D114" s="353"/>
      <c r="E114" s="351"/>
      <c r="F114" s="349"/>
      <c r="G114" s="347"/>
      <c r="H114" s="351"/>
      <c r="I114" s="349"/>
      <c r="J114" s="347"/>
      <c r="K114" s="351"/>
      <c r="L114" s="349"/>
      <c r="M114" s="347"/>
      <c r="N114" s="351"/>
      <c r="O114" s="349"/>
      <c r="P114" s="347"/>
      <c r="Q114" s="351"/>
      <c r="R114" s="349"/>
      <c r="S114" s="345"/>
      <c r="T114" s="345"/>
      <c r="U114" s="345"/>
      <c r="V114" s="347"/>
      <c r="W114" s="351"/>
      <c r="X114" s="349"/>
      <c r="Y114" s="347"/>
      <c r="Z114" s="351"/>
      <c r="AA114" s="34">
        <f t="shared" si="12"/>
        <v>0</v>
      </c>
      <c r="AB114" s="35">
        <f t="shared" si="13"/>
        <v>0</v>
      </c>
      <c r="AC114" s="35">
        <f t="shared" si="14"/>
        <v>0</v>
      </c>
      <c r="AD114" s="87">
        <f t="shared" si="15"/>
        <v>0</v>
      </c>
    </row>
    <row r="115" spans="1:30" ht="13" thickBot="1">
      <c r="A115" s="29">
        <v>4</v>
      </c>
      <c r="B115" s="214" t="s">
        <v>115</v>
      </c>
      <c r="C115" s="55" t="s">
        <v>350</v>
      </c>
      <c r="D115" s="353" t="s">
        <v>118</v>
      </c>
      <c r="E115" s="351">
        <v>8</v>
      </c>
      <c r="F115" s="349">
        <v>1</v>
      </c>
      <c r="G115" s="347">
        <v>31</v>
      </c>
      <c r="H115" s="351">
        <v>1</v>
      </c>
      <c r="I115" s="472">
        <v>2</v>
      </c>
      <c r="J115" s="470">
        <v>43</v>
      </c>
      <c r="K115" s="474">
        <v>0</v>
      </c>
      <c r="L115" s="517">
        <v>1</v>
      </c>
      <c r="M115" s="492">
        <v>7</v>
      </c>
      <c r="N115" s="519">
        <v>0</v>
      </c>
      <c r="O115" s="517">
        <v>1</v>
      </c>
      <c r="P115" s="492">
        <v>1</v>
      </c>
      <c r="Q115" s="519">
        <v>0</v>
      </c>
      <c r="R115" s="350"/>
      <c r="S115" s="346"/>
      <c r="T115" s="346"/>
      <c r="U115" s="346"/>
      <c r="V115" s="348"/>
      <c r="W115" s="352"/>
      <c r="X115" s="350"/>
      <c r="Y115" s="348"/>
      <c r="Z115" s="352"/>
      <c r="AA115" s="34">
        <f t="shared" si="12"/>
        <v>5</v>
      </c>
      <c r="AB115" s="35">
        <f t="shared" si="13"/>
        <v>82</v>
      </c>
      <c r="AC115" s="35">
        <f t="shared" si="14"/>
        <v>1</v>
      </c>
      <c r="AD115" s="87">
        <f t="shared" si="15"/>
        <v>16.399999999999999</v>
      </c>
    </row>
    <row r="116" spans="1:30" ht="13" thickBot="1">
      <c r="A116" s="29">
        <v>4</v>
      </c>
      <c r="B116" s="342" t="s">
        <v>351</v>
      </c>
      <c r="C116" s="342" t="s">
        <v>352</v>
      </c>
      <c r="D116" s="353" t="s">
        <v>118</v>
      </c>
      <c r="E116" s="352">
        <v>10</v>
      </c>
      <c r="F116" s="350">
        <v>2</v>
      </c>
      <c r="G116" s="348">
        <v>27</v>
      </c>
      <c r="H116" s="352">
        <v>1</v>
      </c>
      <c r="I116" s="473">
        <v>8</v>
      </c>
      <c r="J116" s="471">
        <v>139</v>
      </c>
      <c r="K116" s="475">
        <v>2</v>
      </c>
      <c r="L116" s="518">
        <v>8</v>
      </c>
      <c r="M116" s="515">
        <v>100</v>
      </c>
      <c r="N116" s="520">
        <v>0</v>
      </c>
      <c r="O116" s="518">
        <v>8</v>
      </c>
      <c r="P116" s="515">
        <v>92</v>
      </c>
      <c r="Q116" s="520">
        <v>0</v>
      </c>
      <c r="R116" s="350"/>
      <c r="S116" s="346"/>
      <c r="T116" s="346"/>
      <c r="U116" s="346"/>
      <c r="V116" s="348"/>
      <c r="W116" s="352"/>
      <c r="X116" s="350"/>
      <c r="Y116" s="348"/>
      <c r="Z116" s="352"/>
      <c r="AA116" s="34">
        <f t="shared" si="12"/>
        <v>26</v>
      </c>
      <c r="AB116" s="35">
        <f t="shared" si="13"/>
        <v>358</v>
      </c>
      <c r="AC116" s="35">
        <f t="shared" si="14"/>
        <v>3</v>
      </c>
      <c r="AD116" s="87">
        <f t="shared" si="15"/>
        <v>13.76923076923077</v>
      </c>
    </row>
    <row r="117" spans="1:30" ht="13" thickBot="1">
      <c r="A117" s="29">
        <v>4</v>
      </c>
      <c r="B117" s="342" t="s">
        <v>353</v>
      </c>
      <c r="C117" s="342" t="s">
        <v>354</v>
      </c>
      <c r="D117" s="353" t="s">
        <v>118</v>
      </c>
      <c r="E117" s="352">
        <v>24</v>
      </c>
      <c r="F117" s="350">
        <v>1</v>
      </c>
      <c r="G117" s="348">
        <v>15</v>
      </c>
      <c r="H117" s="352">
        <v>0</v>
      </c>
      <c r="I117" s="473"/>
      <c r="J117" s="471"/>
      <c r="K117" s="475"/>
      <c r="L117" s="518">
        <v>2</v>
      </c>
      <c r="M117" s="515">
        <v>52</v>
      </c>
      <c r="N117" s="520">
        <v>0</v>
      </c>
      <c r="O117" s="518"/>
      <c r="P117" s="515"/>
      <c r="Q117" s="520"/>
      <c r="R117" s="350"/>
      <c r="S117" s="346"/>
      <c r="T117" s="346"/>
      <c r="U117" s="346"/>
      <c r="V117" s="348"/>
      <c r="W117" s="352"/>
      <c r="X117" s="350"/>
      <c r="Y117" s="348"/>
      <c r="Z117" s="352"/>
      <c r="AA117" s="34">
        <f t="shared" si="12"/>
        <v>3</v>
      </c>
      <c r="AB117" s="35">
        <f t="shared" si="13"/>
        <v>67</v>
      </c>
      <c r="AC117" s="35">
        <f t="shared" si="14"/>
        <v>0</v>
      </c>
      <c r="AD117" s="87">
        <f t="shared" si="15"/>
        <v>22.333333333333332</v>
      </c>
    </row>
    <row r="118" spans="1:30" ht="13" thickBot="1">
      <c r="A118" s="29">
        <v>4</v>
      </c>
      <c r="B118" s="342" t="s">
        <v>346</v>
      </c>
      <c r="C118" s="342" t="s">
        <v>347</v>
      </c>
      <c r="D118" s="353" t="s">
        <v>118</v>
      </c>
      <c r="E118" s="352">
        <v>70</v>
      </c>
      <c r="F118" s="350">
        <v>1</v>
      </c>
      <c r="G118" s="348">
        <v>10</v>
      </c>
      <c r="H118" s="352">
        <v>0</v>
      </c>
      <c r="I118" s="473"/>
      <c r="J118" s="471"/>
      <c r="K118" s="475"/>
      <c r="L118" s="518">
        <v>3</v>
      </c>
      <c r="M118" s="515">
        <v>28</v>
      </c>
      <c r="N118" s="520">
        <v>1</v>
      </c>
      <c r="O118" s="518"/>
      <c r="P118" s="515"/>
      <c r="Q118" s="520"/>
      <c r="R118" s="350"/>
      <c r="S118" s="346"/>
      <c r="T118" s="346"/>
      <c r="U118" s="346"/>
      <c r="V118" s="348"/>
      <c r="W118" s="352"/>
      <c r="X118" s="350"/>
      <c r="Y118" s="348"/>
      <c r="Z118" s="352"/>
      <c r="AA118" s="34">
        <f t="shared" si="12"/>
        <v>4</v>
      </c>
      <c r="AB118" s="35">
        <f t="shared" si="13"/>
        <v>38</v>
      </c>
      <c r="AC118" s="35">
        <f t="shared" si="14"/>
        <v>1</v>
      </c>
      <c r="AD118" s="87">
        <f t="shared" si="15"/>
        <v>9.5</v>
      </c>
    </row>
    <row r="119" spans="1:30" ht="13" thickBot="1">
      <c r="A119" s="29">
        <v>4</v>
      </c>
      <c r="B119" s="342" t="s">
        <v>348</v>
      </c>
      <c r="C119" s="342" t="s">
        <v>349</v>
      </c>
      <c r="D119" s="353" t="s">
        <v>118</v>
      </c>
      <c r="E119" s="352">
        <v>80</v>
      </c>
      <c r="F119" s="350">
        <v>3</v>
      </c>
      <c r="G119" s="348">
        <v>26</v>
      </c>
      <c r="H119" s="352">
        <v>0</v>
      </c>
      <c r="I119" s="473">
        <v>4</v>
      </c>
      <c r="J119" s="471">
        <v>35</v>
      </c>
      <c r="K119" s="475">
        <v>0</v>
      </c>
      <c r="L119" s="518">
        <v>1</v>
      </c>
      <c r="M119" s="515">
        <v>5</v>
      </c>
      <c r="N119" s="520">
        <v>0</v>
      </c>
      <c r="O119" s="518">
        <v>1</v>
      </c>
      <c r="P119" s="515">
        <v>2</v>
      </c>
      <c r="Q119" s="520">
        <v>0</v>
      </c>
      <c r="R119" s="350"/>
      <c r="S119" s="346"/>
      <c r="T119" s="346"/>
      <c r="U119" s="346"/>
      <c r="V119" s="348"/>
      <c r="W119" s="352"/>
      <c r="X119" s="350"/>
      <c r="Y119" s="348"/>
      <c r="Z119" s="352"/>
      <c r="AA119" s="34">
        <f t="shared" si="12"/>
        <v>9</v>
      </c>
      <c r="AB119" s="35">
        <f t="shared" si="13"/>
        <v>68</v>
      </c>
      <c r="AC119" s="35">
        <f t="shared" si="14"/>
        <v>0</v>
      </c>
      <c r="AD119" s="87">
        <f t="shared" si="15"/>
        <v>7.5555555555555554</v>
      </c>
    </row>
    <row r="120" spans="1:30" ht="13" thickBot="1">
      <c r="A120" s="29">
        <v>4</v>
      </c>
      <c r="B120" s="342" t="s">
        <v>364</v>
      </c>
      <c r="C120" s="342" t="s">
        <v>365</v>
      </c>
      <c r="D120" s="353" t="s">
        <v>118</v>
      </c>
      <c r="E120" s="352">
        <v>83</v>
      </c>
      <c r="F120" s="350">
        <v>1</v>
      </c>
      <c r="G120" s="348">
        <v>15</v>
      </c>
      <c r="H120" s="352">
        <v>0</v>
      </c>
      <c r="I120" s="350"/>
      <c r="J120" s="348"/>
      <c r="K120" s="352"/>
      <c r="L120" s="518"/>
      <c r="M120" s="515"/>
      <c r="N120" s="520"/>
      <c r="O120" s="518">
        <v>6</v>
      </c>
      <c r="P120" s="515">
        <v>88</v>
      </c>
      <c r="Q120" s="520">
        <v>0</v>
      </c>
      <c r="R120" s="350"/>
      <c r="S120" s="346"/>
      <c r="T120" s="346"/>
      <c r="U120" s="346"/>
      <c r="V120" s="348"/>
      <c r="W120" s="352"/>
      <c r="X120" s="350"/>
      <c r="Y120" s="348"/>
      <c r="Z120" s="352"/>
      <c r="AA120" s="34">
        <f t="shared" si="12"/>
        <v>7</v>
      </c>
      <c r="AB120" s="35">
        <f t="shared" si="13"/>
        <v>103</v>
      </c>
      <c r="AC120" s="35">
        <f t="shared" si="14"/>
        <v>0</v>
      </c>
      <c r="AD120" s="87">
        <f t="shared" si="15"/>
        <v>14.714285714285714</v>
      </c>
    </row>
    <row r="121" spans="1:30" ht="13" thickBot="1">
      <c r="A121" s="29">
        <v>4</v>
      </c>
      <c r="B121" s="342" t="s">
        <v>366</v>
      </c>
      <c r="C121" s="342" t="s">
        <v>367</v>
      </c>
      <c r="D121" s="353" t="s">
        <v>118</v>
      </c>
      <c r="E121" s="352">
        <v>84</v>
      </c>
      <c r="F121" s="350">
        <v>1</v>
      </c>
      <c r="G121" s="348">
        <v>9</v>
      </c>
      <c r="H121" s="352">
        <v>0</v>
      </c>
      <c r="I121" s="350"/>
      <c r="J121" s="348"/>
      <c r="K121" s="352"/>
      <c r="L121" s="518"/>
      <c r="M121" s="515"/>
      <c r="N121" s="520"/>
      <c r="O121" s="518"/>
      <c r="P121" s="515"/>
      <c r="Q121" s="520"/>
      <c r="R121" s="350"/>
      <c r="S121" s="346"/>
      <c r="T121" s="346"/>
      <c r="U121" s="346"/>
      <c r="V121" s="348"/>
      <c r="W121" s="352"/>
      <c r="X121" s="350"/>
      <c r="Y121" s="348"/>
      <c r="Z121" s="352"/>
      <c r="AA121" s="34">
        <f t="shared" si="12"/>
        <v>1</v>
      </c>
      <c r="AB121" s="35">
        <f t="shared" si="13"/>
        <v>9</v>
      </c>
      <c r="AC121" s="35">
        <f t="shared" si="14"/>
        <v>0</v>
      </c>
      <c r="AD121" s="87">
        <f t="shared" si="15"/>
        <v>9</v>
      </c>
    </row>
    <row r="122" spans="1:30" ht="13" thickBot="1">
      <c r="A122" s="29">
        <v>4</v>
      </c>
      <c r="B122" s="342" t="s">
        <v>355</v>
      </c>
      <c r="C122" s="342" t="s">
        <v>143</v>
      </c>
      <c r="D122" s="353" t="s">
        <v>118</v>
      </c>
      <c r="E122" s="352">
        <v>87</v>
      </c>
      <c r="F122" s="350"/>
      <c r="G122" s="348"/>
      <c r="H122" s="352"/>
      <c r="I122" s="350"/>
      <c r="J122" s="348"/>
      <c r="K122" s="352"/>
      <c r="L122" s="518"/>
      <c r="M122" s="515"/>
      <c r="N122" s="520"/>
      <c r="O122" s="518"/>
      <c r="P122" s="515"/>
      <c r="Q122" s="520"/>
      <c r="R122" s="350"/>
      <c r="S122" s="346"/>
      <c r="T122" s="346"/>
      <c r="U122" s="346"/>
      <c r="V122" s="348"/>
      <c r="W122" s="352"/>
      <c r="X122" s="350"/>
      <c r="Y122" s="348"/>
      <c r="Z122" s="352"/>
      <c r="AA122" s="34">
        <f t="shared" si="12"/>
        <v>0</v>
      </c>
      <c r="AB122" s="35">
        <f t="shared" si="13"/>
        <v>0</v>
      </c>
      <c r="AC122" s="35">
        <f t="shared" si="14"/>
        <v>0</v>
      </c>
      <c r="AD122" s="87">
        <f t="shared" si="15"/>
        <v>0</v>
      </c>
    </row>
    <row r="123" spans="1:30" ht="13" thickBot="1">
      <c r="A123" s="29">
        <v>4</v>
      </c>
      <c r="B123" s="342" t="s">
        <v>356</v>
      </c>
      <c r="C123" s="342" t="s">
        <v>357</v>
      </c>
      <c r="D123" s="353" t="s">
        <v>118</v>
      </c>
      <c r="E123" s="352">
        <v>89</v>
      </c>
      <c r="F123" s="350">
        <v>1</v>
      </c>
      <c r="G123" s="348">
        <v>19</v>
      </c>
      <c r="H123" s="352">
        <v>0</v>
      </c>
      <c r="I123" s="350"/>
      <c r="J123" s="348"/>
      <c r="K123" s="352"/>
      <c r="L123" s="518">
        <v>2</v>
      </c>
      <c r="M123" s="515">
        <v>12</v>
      </c>
      <c r="N123" s="520">
        <v>0</v>
      </c>
      <c r="O123" s="518">
        <v>2</v>
      </c>
      <c r="P123" s="515">
        <v>0</v>
      </c>
      <c r="Q123" s="520">
        <v>0</v>
      </c>
      <c r="R123" s="350"/>
      <c r="S123" s="346"/>
      <c r="T123" s="346"/>
      <c r="U123" s="346"/>
      <c r="V123" s="348"/>
      <c r="W123" s="352"/>
      <c r="X123" s="350"/>
      <c r="Y123" s="348"/>
      <c r="Z123" s="352"/>
      <c r="AA123" s="34">
        <f t="shared" si="12"/>
        <v>5</v>
      </c>
      <c r="AB123" s="35">
        <f t="shared" si="13"/>
        <v>31</v>
      </c>
      <c r="AC123" s="35">
        <f t="shared" si="14"/>
        <v>0</v>
      </c>
      <c r="AD123" s="87">
        <f t="shared" si="15"/>
        <v>6.2</v>
      </c>
    </row>
    <row r="124" spans="1:30" ht="14" thickBot="1">
      <c r="A124" s="29">
        <v>4</v>
      </c>
      <c r="B124" s="77"/>
      <c r="C124" s="77"/>
      <c r="D124" s="353" t="s">
        <v>118</v>
      </c>
      <c r="E124" s="37"/>
      <c r="F124" s="37"/>
      <c r="G124" s="37"/>
      <c r="H124" s="38"/>
      <c r="I124" s="36"/>
      <c r="J124" s="37"/>
      <c r="K124" s="38"/>
      <c r="L124" s="36"/>
      <c r="M124" s="37"/>
      <c r="N124" s="38"/>
      <c r="O124" s="36"/>
      <c r="P124" s="37"/>
      <c r="Q124" s="38"/>
      <c r="R124" s="36"/>
      <c r="S124" s="37"/>
      <c r="T124" s="38"/>
      <c r="U124" s="36"/>
      <c r="V124" s="37"/>
      <c r="W124" s="38"/>
      <c r="X124" s="36"/>
      <c r="Y124" s="37"/>
      <c r="Z124" s="38"/>
      <c r="AA124" s="34">
        <f t="shared" si="12"/>
        <v>0</v>
      </c>
      <c r="AB124" s="35">
        <f t="shared" si="13"/>
        <v>0</v>
      </c>
      <c r="AC124" s="35">
        <f t="shared" si="14"/>
        <v>0</v>
      </c>
      <c r="AD124" s="87">
        <f t="shared" si="15"/>
        <v>0</v>
      </c>
    </row>
    <row r="125" spans="1:30" ht="13" thickBot="1">
      <c r="A125" s="29">
        <v>4</v>
      </c>
      <c r="B125" s="55"/>
      <c r="C125" s="55"/>
      <c r="D125" s="353" t="s">
        <v>118</v>
      </c>
      <c r="E125" s="240"/>
      <c r="F125" s="34"/>
      <c r="G125" s="241"/>
      <c r="H125" s="240"/>
      <c r="I125" s="34"/>
      <c r="J125" s="241"/>
      <c r="K125" s="240"/>
      <c r="L125" s="34"/>
      <c r="M125" s="241"/>
      <c r="N125" s="240"/>
      <c r="O125" s="34"/>
      <c r="P125" s="241"/>
      <c r="Q125" s="240"/>
      <c r="R125" s="34"/>
      <c r="S125" s="35"/>
      <c r="T125" s="35"/>
      <c r="U125" s="36"/>
      <c r="V125" s="37"/>
      <c r="W125" s="38"/>
      <c r="X125" s="349"/>
      <c r="Y125" s="347"/>
      <c r="Z125" s="351"/>
      <c r="AA125" s="34">
        <f t="shared" si="12"/>
        <v>0</v>
      </c>
      <c r="AB125" s="35">
        <f t="shared" si="13"/>
        <v>0</v>
      </c>
      <c r="AC125" s="35">
        <f t="shared" si="14"/>
        <v>0</v>
      </c>
      <c r="AD125" s="87">
        <f t="shared" si="15"/>
        <v>0</v>
      </c>
    </row>
    <row r="126" spans="1:30" ht="13" thickBot="1">
      <c r="A126" s="29">
        <v>4</v>
      </c>
      <c r="B126" s="3"/>
      <c r="C126" s="3"/>
      <c r="D126" s="353" t="s">
        <v>118</v>
      </c>
      <c r="E126" s="242"/>
      <c r="F126" s="36"/>
      <c r="G126" s="243"/>
      <c r="H126" s="242"/>
      <c r="I126" s="36"/>
      <c r="J126" s="243"/>
      <c r="K126" s="242"/>
      <c r="L126" s="36"/>
      <c r="M126" s="243"/>
      <c r="N126" s="242"/>
      <c r="O126" s="36"/>
      <c r="P126" s="243"/>
      <c r="Q126" s="242"/>
      <c r="R126" s="36"/>
      <c r="S126" s="37"/>
      <c r="T126" s="37"/>
      <c r="U126" s="35"/>
      <c r="V126" s="35"/>
      <c r="W126" s="35"/>
      <c r="X126" s="350"/>
      <c r="Y126" s="348"/>
      <c r="Z126" s="352"/>
      <c r="AA126" s="34">
        <f t="shared" si="12"/>
        <v>0</v>
      </c>
      <c r="AB126" s="35">
        <f t="shared" si="13"/>
        <v>0</v>
      </c>
      <c r="AC126" s="35">
        <f t="shared" si="14"/>
        <v>0</v>
      </c>
      <c r="AD126" s="87">
        <f t="shared" si="15"/>
        <v>0</v>
      </c>
    </row>
    <row r="127" spans="1:30" ht="13" thickBot="1">
      <c r="A127" s="29">
        <v>4</v>
      </c>
      <c r="B127" s="3"/>
      <c r="C127" s="3"/>
      <c r="D127" s="239"/>
      <c r="E127" s="242"/>
      <c r="F127" s="36"/>
      <c r="G127" s="243"/>
      <c r="H127" s="242"/>
      <c r="I127" s="36"/>
      <c r="J127" s="243"/>
      <c r="K127" s="242"/>
      <c r="L127" s="36"/>
      <c r="M127" s="243"/>
      <c r="N127" s="242"/>
      <c r="O127" s="36"/>
      <c r="P127" s="243"/>
      <c r="Q127" s="242"/>
      <c r="R127" s="36"/>
      <c r="S127" s="37"/>
      <c r="T127" s="37"/>
      <c r="U127" s="37"/>
      <c r="V127" s="37"/>
      <c r="W127" s="37"/>
      <c r="X127" s="350"/>
      <c r="Y127" s="348"/>
      <c r="Z127" s="352"/>
      <c r="AA127" s="34">
        <f t="shared" si="12"/>
        <v>0</v>
      </c>
      <c r="AB127" s="35">
        <f t="shared" si="13"/>
        <v>0</v>
      </c>
      <c r="AC127" s="35">
        <f t="shared" si="14"/>
        <v>0</v>
      </c>
      <c r="AD127" s="87">
        <f t="shared" si="15"/>
        <v>0</v>
      </c>
    </row>
    <row r="128" spans="1:30" ht="13" thickBot="1">
      <c r="A128" s="30">
        <v>4</v>
      </c>
      <c r="B128" s="521" t="s">
        <v>377</v>
      </c>
      <c r="C128" s="508" t="s">
        <v>378</v>
      </c>
      <c r="D128" s="498" t="s">
        <v>370</v>
      </c>
      <c r="E128" s="519">
        <v>13</v>
      </c>
      <c r="F128" s="517">
        <v>4</v>
      </c>
      <c r="G128" s="492">
        <v>58</v>
      </c>
      <c r="H128" s="519">
        <v>1</v>
      </c>
      <c r="I128" s="517">
        <v>8</v>
      </c>
      <c r="J128" s="492">
        <v>150</v>
      </c>
      <c r="K128" s="519">
        <v>2</v>
      </c>
      <c r="L128" s="517">
        <v>4</v>
      </c>
      <c r="M128" s="492">
        <v>161</v>
      </c>
      <c r="N128" s="519">
        <v>2</v>
      </c>
      <c r="O128" s="517">
        <v>5</v>
      </c>
      <c r="P128" s="492">
        <v>74</v>
      </c>
      <c r="Q128" s="519">
        <v>1</v>
      </c>
      <c r="R128" s="36"/>
      <c r="S128" s="37"/>
      <c r="T128" s="37"/>
      <c r="U128" s="37"/>
      <c r="V128" s="37"/>
      <c r="W128" s="37"/>
      <c r="X128" s="350"/>
      <c r="Y128" s="348"/>
      <c r="Z128" s="352"/>
      <c r="AA128" s="34">
        <f t="shared" si="12"/>
        <v>21</v>
      </c>
      <c r="AB128" s="35">
        <f t="shared" si="13"/>
        <v>443</v>
      </c>
      <c r="AC128" s="35">
        <f t="shared" si="14"/>
        <v>6</v>
      </c>
      <c r="AD128" s="87">
        <f t="shared" si="15"/>
        <v>21.095238095238095</v>
      </c>
    </row>
    <row r="129" spans="1:30" ht="13" thickBot="1">
      <c r="A129" s="30">
        <v>4</v>
      </c>
      <c r="B129" s="509" t="s">
        <v>391</v>
      </c>
      <c r="C129" s="509" t="s">
        <v>265</v>
      </c>
      <c r="D129" s="498" t="s">
        <v>370</v>
      </c>
      <c r="E129" s="520">
        <v>34</v>
      </c>
      <c r="F129" s="518">
        <v>1</v>
      </c>
      <c r="G129" s="515">
        <v>8</v>
      </c>
      <c r="H129" s="520"/>
      <c r="I129" s="518">
        <v>1</v>
      </c>
      <c r="J129" s="515">
        <v>5</v>
      </c>
      <c r="K129" s="520"/>
      <c r="L129" s="518"/>
      <c r="M129" s="515"/>
      <c r="N129" s="520"/>
      <c r="O129" s="518"/>
      <c r="P129" s="515"/>
      <c r="Q129" s="520"/>
      <c r="R129" s="36"/>
      <c r="S129" s="37"/>
      <c r="T129" s="37"/>
      <c r="U129" s="37"/>
      <c r="V129" s="37"/>
      <c r="W129" s="37"/>
      <c r="X129" s="350"/>
      <c r="Y129" s="348"/>
      <c r="Z129" s="352"/>
      <c r="AA129" s="34">
        <f t="shared" si="12"/>
        <v>2</v>
      </c>
      <c r="AB129" s="35">
        <f t="shared" si="13"/>
        <v>13</v>
      </c>
      <c r="AC129" s="35">
        <f t="shared" si="14"/>
        <v>0</v>
      </c>
      <c r="AD129" s="87">
        <f t="shared" si="15"/>
        <v>6.5</v>
      </c>
    </row>
    <row r="130" spans="1:30" ht="13" thickBot="1">
      <c r="A130" s="30">
        <v>4</v>
      </c>
      <c r="B130" s="509" t="s">
        <v>395</v>
      </c>
      <c r="C130" s="509" t="s">
        <v>396</v>
      </c>
      <c r="D130" s="498" t="s">
        <v>370</v>
      </c>
      <c r="E130" s="520">
        <v>27</v>
      </c>
      <c r="F130" s="518">
        <v>2</v>
      </c>
      <c r="G130" s="515">
        <v>18</v>
      </c>
      <c r="H130" s="520">
        <v>1</v>
      </c>
      <c r="I130" s="518">
        <v>2</v>
      </c>
      <c r="J130" s="515">
        <v>27</v>
      </c>
      <c r="K130" s="520"/>
      <c r="L130" s="518">
        <v>2</v>
      </c>
      <c r="M130" s="515">
        <v>18</v>
      </c>
      <c r="N130" s="520">
        <v>1</v>
      </c>
      <c r="O130" s="518"/>
      <c r="P130" s="515"/>
      <c r="Q130" s="520"/>
      <c r="R130" s="36"/>
      <c r="S130" s="37"/>
      <c r="T130" s="37"/>
      <c r="U130" s="37"/>
      <c r="V130" s="37"/>
      <c r="W130" s="37"/>
      <c r="X130" s="350"/>
      <c r="Y130" s="348"/>
      <c r="Z130" s="352"/>
      <c r="AA130" s="34">
        <f t="shared" si="12"/>
        <v>6</v>
      </c>
      <c r="AB130" s="35">
        <f t="shared" si="13"/>
        <v>63</v>
      </c>
      <c r="AC130" s="35">
        <f t="shared" si="14"/>
        <v>2</v>
      </c>
      <c r="AD130" s="87">
        <f t="shared" si="15"/>
        <v>10.5</v>
      </c>
    </row>
    <row r="131" spans="1:30" ht="13" thickBot="1">
      <c r="A131" s="30">
        <v>4</v>
      </c>
      <c r="B131" s="509" t="s">
        <v>397</v>
      </c>
      <c r="C131" s="509" t="s">
        <v>398</v>
      </c>
      <c r="D131" s="498" t="s">
        <v>370</v>
      </c>
      <c r="E131" s="520">
        <v>88</v>
      </c>
      <c r="F131" s="518">
        <v>2</v>
      </c>
      <c r="G131" s="515">
        <v>19</v>
      </c>
      <c r="H131" s="520">
        <v>1</v>
      </c>
      <c r="I131" s="518"/>
      <c r="J131" s="515"/>
      <c r="K131" s="520"/>
      <c r="L131" s="518"/>
      <c r="M131" s="515"/>
      <c r="N131" s="520"/>
      <c r="O131" s="518"/>
      <c r="P131" s="515"/>
      <c r="Q131" s="520"/>
      <c r="R131" s="36"/>
      <c r="S131" s="37"/>
      <c r="T131" s="37"/>
      <c r="U131" s="37"/>
      <c r="V131" s="37"/>
      <c r="W131" s="37"/>
      <c r="X131" s="350"/>
      <c r="Y131" s="348"/>
      <c r="Z131" s="352"/>
      <c r="AA131" s="34">
        <f t="shared" si="12"/>
        <v>2</v>
      </c>
      <c r="AB131" s="35">
        <f t="shared" si="13"/>
        <v>19</v>
      </c>
      <c r="AC131" s="35">
        <f t="shared" si="14"/>
        <v>1</v>
      </c>
      <c r="AD131" s="87">
        <f t="shared" si="15"/>
        <v>9.5</v>
      </c>
    </row>
    <row r="132" spans="1:30" ht="13" thickBot="1">
      <c r="A132" s="30">
        <v>4</v>
      </c>
      <c r="B132" s="509" t="s">
        <v>399</v>
      </c>
      <c r="C132" s="509" t="s">
        <v>165</v>
      </c>
      <c r="D132" s="498" t="s">
        <v>370</v>
      </c>
      <c r="E132" s="520">
        <v>16</v>
      </c>
      <c r="F132" s="518">
        <v>2</v>
      </c>
      <c r="G132" s="515">
        <v>59</v>
      </c>
      <c r="H132" s="520">
        <v>1</v>
      </c>
      <c r="I132" s="518">
        <v>3</v>
      </c>
      <c r="J132" s="515">
        <v>71</v>
      </c>
      <c r="K132" s="520">
        <v>1</v>
      </c>
      <c r="L132" s="518">
        <v>1</v>
      </c>
      <c r="M132" s="515">
        <v>17</v>
      </c>
      <c r="N132" s="520">
        <v>1</v>
      </c>
      <c r="O132" s="518">
        <v>3</v>
      </c>
      <c r="P132" s="515">
        <v>81</v>
      </c>
      <c r="Q132" s="520"/>
      <c r="R132" s="36"/>
      <c r="S132" s="37"/>
      <c r="T132" s="37"/>
      <c r="U132" s="37"/>
      <c r="V132" s="37"/>
      <c r="W132" s="37"/>
      <c r="X132" s="350"/>
      <c r="Y132" s="348"/>
      <c r="Z132" s="352"/>
      <c r="AA132" s="34">
        <f t="shared" si="12"/>
        <v>9</v>
      </c>
      <c r="AB132" s="35">
        <f t="shared" si="13"/>
        <v>228</v>
      </c>
      <c r="AC132" s="35">
        <f t="shared" si="14"/>
        <v>3</v>
      </c>
      <c r="AD132" s="87">
        <f t="shared" si="15"/>
        <v>25.333333333333332</v>
      </c>
    </row>
    <row r="133" spans="1:30" ht="13" thickBot="1">
      <c r="A133" s="30">
        <v>4</v>
      </c>
      <c r="B133" s="509" t="s">
        <v>384</v>
      </c>
      <c r="C133" s="509" t="s">
        <v>385</v>
      </c>
      <c r="D133" s="498" t="s">
        <v>370</v>
      </c>
      <c r="E133" s="520">
        <v>25</v>
      </c>
      <c r="F133" s="518"/>
      <c r="G133" s="515"/>
      <c r="H133" s="520"/>
      <c r="I133" s="518">
        <v>1</v>
      </c>
      <c r="J133" s="515">
        <v>1</v>
      </c>
      <c r="K133" s="520"/>
      <c r="L133" s="518">
        <v>1</v>
      </c>
      <c r="M133" s="515">
        <v>7</v>
      </c>
      <c r="N133" s="520"/>
      <c r="O133" s="518">
        <v>1</v>
      </c>
      <c r="P133" s="515">
        <v>3</v>
      </c>
      <c r="Q133" s="520"/>
      <c r="R133" s="36"/>
      <c r="S133" s="37"/>
      <c r="T133" s="37"/>
      <c r="U133" s="37"/>
      <c r="V133" s="37"/>
      <c r="W133" s="37"/>
      <c r="X133" s="350"/>
      <c r="Y133" s="348"/>
      <c r="Z133" s="352"/>
      <c r="AA133" s="34">
        <f t="shared" si="12"/>
        <v>3</v>
      </c>
      <c r="AB133" s="35">
        <f t="shared" si="13"/>
        <v>11</v>
      </c>
      <c r="AC133" s="35">
        <f t="shared" si="14"/>
        <v>0</v>
      </c>
      <c r="AD133" s="87">
        <f t="shared" si="15"/>
        <v>3.6666666666666665</v>
      </c>
    </row>
    <row r="134" spans="1:30" ht="13" thickBot="1">
      <c r="A134" s="30">
        <v>4</v>
      </c>
      <c r="B134" s="509" t="s">
        <v>389</v>
      </c>
      <c r="C134" s="509" t="s">
        <v>390</v>
      </c>
      <c r="D134" s="498" t="s">
        <v>370</v>
      </c>
      <c r="E134" s="520">
        <v>9</v>
      </c>
      <c r="F134" s="518"/>
      <c r="G134" s="515"/>
      <c r="H134" s="520"/>
      <c r="I134" s="518">
        <v>1</v>
      </c>
      <c r="J134" s="515">
        <v>22</v>
      </c>
      <c r="K134" s="520"/>
      <c r="L134" s="518"/>
      <c r="M134" s="515"/>
      <c r="N134" s="520"/>
      <c r="O134" s="518">
        <v>4</v>
      </c>
      <c r="P134" s="515">
        <v>63</v>
      </c>
      <c r="Q134" s="520"/>
      <c r="R134" s="36"/>
      <c r="S134" s="37"/>
      <c r="T134" s="37"/>
      <c r="U134" s="37"/>
      <c r="V134" s="37"/>
      <c r="W134" s="37"/>
      <c r="X134" s="350"/>
      <c r="Y134" s="348"/>
      <c r="Z134" s="352"/>
      <c r="AA134" s="34">
        <f t="shared" si="12"/>
        <v>5</v>
      </c>
      <c r="AB134" s="35">
        <f t="shared" si="13"/>
        <v>85</v>
      </c>
      <c r="AC134" s="35">
        <f t="shared" si="14"/>
        <v>0</v>
      </c>
      <c r="AD134" s="87">
        <f t="shared" si="15"/>
        <v>17</v>
      </c>
    </row>
    <row r="135" spans="1:30" ht="13" thickBot="1">
      <c r="A135" s="30">
        <v>4</v>
      </c>
      <c r="B135" s="509" t="s">
        <v>794</v>
      </c>
      <c r="C135" s="509" t="s">
        <v>270</v>
      </c>
      <c r="D135" s="498" t="s">
        <v>370</v>
      </c>
      <c r="E135" s="520">
        <v>10</v>
      </c>
      <c r="F135" s="518"/>
      <c r="G135" s="515"/>
      <c r="H135" s="520"/>
      <c r="I135" s="518"/>
      <c r="J135" s="515"/>
      <c r="K135" s="520"/>
      <c r="L135" s="518">
        <v>2</v>
      </c>
      <c r="M135" s="515">
        <v>84</v>
      </c>
      <c r="N135" s="520"/>
      <c r="O135" s="518">
        <v>1</v>
      </c>
      <c r="P135" s="515">
        <v>5</v>
      </c>
      <c r="Q135" s="520"/>
      <c r="R135" s="37"/>
      <c r="S135" s="37"/>
      <c r="T135" s="37"/>
      <c r="U135" s="37"/>
      <c r="V135" s="37"/>
      <c r="W135" s="37"/>
      <c r="X135" s="350"/>
      <c r="Y135" s="348"/>
      <c r="Z135" s="352"/>
      <c r="AA135" s="34">
        <f t="shared" si="12"/>
        <v>3</v>
      </c>
      <c r="AB135" s="35">
        <f t="shared" si="13"/>
        <v>89</v>
      </c>
      <c r="AC135" s="35">
        <f t="shared" si="14"/>
        <v>0</v>
      </c>
      <c r="AD135" s="87">
        <f t="shared" si="15"/>
        <v>29.666666666666668</v>
      </c>
    </row>
    <row r="136" spans="1:30" ht="13" thickBot="1">
      <c r="A136" s="30">
        <v>4</v>
      </c>
      <c r="B136" s="509" t="s">
        <v>376</v>
      </c>
      <c r="C136" s="509" t="s">
        <v>180</v>
      </c>
      <c r="D136" s="498" t="s">
        <v>370</v>
      </c>
      <c r="E136" s="520">
        <v>20</v>
      </c>
      <c r="F136" s="518"/>
      <c r="G136" s="515"/>
      <c r="H136" s="520"/>
      <c r="I136" s="518"/>
      <c r="J136" s="515"/>
      <c r="K136" s="520"/>
      <c r="L136" s="518"/>
      <c r="M136" s="515"/>
      <c r="N136" s="520"/>
      <c r="O136" s="518">
        <v>1</v>
      </c>
      <c r="P136" s="515">
        <v>20</v>
      </c>
      <c r="Q136" s="520"/>
      <c r="R136" s="24"/>
      <c r="S136" s="20"/>
      <c r="T136" s="59"/>
      <c r="U136" s="24"/>
      <c r="V136" s="20"/>
      <c r="W136" s="59"/>
      <c r="X136" s="24"/>
      <c r="Y136" s="20"/>
      <c r="Z136" s="59"/>
      <c r="AA136" s="34">
        <f t="shared" si="12"/>
        <v>1</v>
      </c>
      <c r="AB136" s="35">
        <f t="shared" si="13"/>
        <v>20</v>
      </c>
      <c r="AC136" s="35">
        <f t="shared" si="14"/>
        <v>0</v>
      </c>
      <c r="AD136" s="87">
        <f t="shared" si="15"/>
        <v>20</v>
      </c>
    </row>
    <row r="137" spans="1:30" ht="13" thickBot="1">
      <c r="A137" s="30">
        <v>4</v>
      </c>
      <c r="C137" s="259"/>
      <c r="D137" s="353" t="s">
        <v>119</v>
      </c>
      <c r="E137" s="337"/>
      <c r="F137" s="349"/>
      <c r="G137" s="347"/>
      <c r="H137" s="351"/>
      <c r="I137" s="349"/>
      <c r="J137" s="347"/>
      <c r="K137" s="351"/>
      <c r="L137" s="349"/>
      <c r="M137" s="347"/>
      <c r="N137" s="351"/>
      <c r="O137" s="349"/>
      <c r="P137" s="347"/>
      <c r="Q137" s="351"/>
      <c r="R137" s="349"/>
      <c r="S137" s="345"/>
      <c r="T137" s="345"/>
      <c r="U137" s="345"/>
      <c r="V137" s="347"/>
      <c r="W137" s="351"/>
      <c r="X137" s="349"/>
      <c r="Y137" s="347"/>
      <c r="Z137" s="351"/>
      <c r="AA137" s="34">
        <f t="shared" si="12"/>
        <v>0</v>
      </c>
      <c r="AB137" s="35">
        <f t="shared" si="13"/>
        <v>0</v>
      </c>
      <c r="AC137" s="35">
        <f t="shared" si="14"/>
        <v>0</v>
      </c>
      <c r="AD137" s="87">
        <f t="shared" si="15"/>
        <v>0</v>
      </c>
    </row>
    <row r="138" spans="1:30" ht="13" thickBot="1">
      <c r="A138" s="30">
        <v>4</v>
      </c>
      <c r="B138" s="334"/>
      <c r="C138" s="334"/>
      <c r="D138" s="353" t="s">
        <v>119</v>
      </c>
      <c r="E138" s="313"/>
      <c r="F138" s="350"/>
      <c r="G138" s="348"/>
      <c r="H138" s="352"/>
      <c r="I138" s="350"/>
      <c r="J138" s="348"/>
      <c r="K138" s="352"/>
      <c r="L138" s="350"/>
      <c r="M138" s="348"/>
      <c r="N138" s="352"/>
      <c r="O138" s="350"/>
      <c r="P138" s="348"/>
      <c r="Q138" s="352"/>
      <c r="R138" s="350"/>
      <c r="S138" s="346"/>
      <c r="T138" s="346"/>
      <c r="U138" s="346"/>
      <c r="V138" s="348"/>
      <c r="W138" s="352"/>
      <c r="X138" s="350"/>
      <c r="Y138" s="348"/>
      <c r="Z138" s="352"/>
      <c r="AA138" s="34">
        <f t="shared" si="12"/>
        <v>0</v>
      </c>
      <c r="AB138" s="35">
        <f t="shared" si="13"/>
        <v>0</v>
      </c>
      <c r="AC138" s="35">
        <f t="shared" si="14"/>
        <v>0</v>
      </c>
      <c r="AD138" s="87">
        <f t="shared" si="15"/>
        <v>0</v>
      </c>
    </row>
    <row r="139" spans="1:30" ht="13" thickBot="1">
      <c r="A139" s="30">
        <v>4</v>
      </c>
      <c r="B139" s="342"/>
      <c r="C139" s="342"/>
      <c r="D139" s="353" t="s">
        <v>119</v>
      </c>
      <c r="E139" s="346"/>
      <c r="F139" s="350"/>
      <c r="G139" s="348"/>
      <c r="H139" s="352"/>
      <c r="I139" s="350"/>
      <c r="J139" s="348"/>
      <c r="K139" s="352"/>
      <c r="L139" s="350"/>
      <c r="M139" s="348"/>
      <c r="N139" s="352"/>
      <c r="O139" s="350"/>
      <c r="P139" s="348"/>
      <c r="Q139" s="352"/>
      <c r="R139" s="350"/>
      <c r="S139" s="346"/>
      <c r="T139" s="346"/>
      <c r="U139" s="346"/>
      <c r="V139" s="348"/>
      <c r="W139" s="352"/>
      <c r="X139" s="350"/>
      <c r="Y139" s="348"/>
      <c r="Z139" s="352"/>
      <c r="AA139" s="34">
        <f t="shared" si="12"/>
        <v>0</v>
      </c>
      <c r="AB139" s="35">
        <f t="shared" si="13"/>
        <v>0</v>
      </c>
      <c r="AC139" s="35">
        <f t="shared" si="14"/>
        <v>0</v>
      </c>
      <c r="AD139" s="87">
        <f t="shared" si="15"/>
        <v>0</v>
      </c>
    </row>
    <row r="140" spans="1:30" ht="13" thickBot="1">
      <c r="A140" s="30">
        <v>4</v>
      </c>
      <c r="B140" s="314"/>
      <c r="C140" s="314"/>
      <c r="D140" s="315"/>
      <c r="E140" s="316"/>
      <c r="F140" s="350"/>
      <c r="G140" s="348"/>
      <c r="H140" s="352"/>
      <c r="I140" s="350"/>
      <c r="J140" s="348"/>
      <c r="K140" s="352"/>
      <c r="L140" s="350"/>
      <c r="M140" s="348"/>
      <c r="N140" s="352"/>
      <c r="O140" s="350"/>
      <c r="P140" s="348"/>
      <c r="Q140" s="352"/>
      <c r="R140" s="350"/>
      <c r="S140" s="346"/>
      <c r="T140" s="346"/>
      <c r="U140" s="346"/>
      <c r="V140" s="348"/>
      <c r="W140" s="352"/>
      <c r="X140" s="350"/>
      <c r="Y140" s="348"/>
      <c r="Z140" s="352"/>
      <c r="AA140" s="34">
        <f t="shared" si="12"/>
        <v>0</v>
      </c>
      <c r="AB140" s="35">
        <f t="shared" si="13"/>
        <v>0</v>
      </c>
      <c r="AC140" s="35">
        <f t="shared" si="14"/>
        <v>0</v>
      </c>
      <c r="AD140" s="87">
        <f t="shared" si="15"/>
        <v>0</v>
      </c>
    </row>
    <row r="141" spans="1:30" ht="13" thickBot="1">
      <c r="A141" s="30">
        <v>4</v>
      </c>
      <c r="B141" s="437" t="s">
        <v>255</v>
      </c>
      <c r="C141" s="128" t="s">
        <v>256</v>
      </c>
      <c r="D141" s="436" t="s">
        <v>120</v>
      </c>
      <c r="E141" s="434">
        <v>2</v>
      </c>
      <c r="F141" s="432">
        <v>3</v>
      </c>
      <c r="G141" s="430">
        <v>58</v>
      </c>
      <c r="H141" s="434"/>
      <c r="I141" s="432"/>
      <c r="J141" s="430"/>
      <c r="K141" s="434"/>
      <c r="L141" s="517"/>
      <c r="M141" s="492"/>
      <c r="N141" s="519"/>
      <c r="O141" s="517"/>
      <c r="P141" s="492"/>
      <c r="Q141" s="519"/>
      <c r="R141" s="350"/>
      <c r="S141" s="346"/>
      <c r="T141" s="346"/>
      <c r="U141" s="346"/>
      <c r="V141" s="348"/>
      <c r="W141" s="352"/>
      <c r="X141" s="350"/>
      <c r="Y141" s="348"/>
      <c r="Z141" s="352"/>
      <c r="AA141" s="34">
        <f t="shared" si="12"/>
        <v>3</v>
      </c>
      <c r="AB141" s="35">
        <f t="shared" si="13"/>
        <v>58</v>
      </c>
      <c r="AC141" s="35">
        <f t="shared" si="14"/>
        <v>0</v>
      </c>
      <c r="AD141" s="87">
        <f t="shared" si="15"/>
        <v>19.333333333333332</v>
      </c>
    </row>
    <row r="142" spans="1:30" ht="13" thickBot="1">
      <c r="A142" s="30">
        <v>4</v>
      </c>
      <c r="B142" s="425" t="s">
        <v>259</v>
      </c>
      <c r="C142" s="425" t="s">
        <v>165</v>
      </c>
      <c r="D142" s="436" t="s">
        <v>120</v>
      </c>
      <c r="E142" s="435">
        <v>81</v>
      </c>
      <c r="F142" s="433">
        <v>5</v>
      </c>
      <c r="G142" s="431">
        <v>111</v>
      </c>
      <c r="H142" s="435">
        <v>1</v>
      </c>
      <c r="I142" s="433">
        <v>3</v>
      </c>
      <c r="J142" s="431">
        <v>79</v>
      </c>
      <c r="K142" s="435"/>
      <c r="L142" s="518">
        <v>5</v>
      </c>
      <c r="M142" s="515">
        <v>53</v>
      </c>
      <c r="N142" s="520">
        <v>1</v>
      </c>
      <c r="O142" s="518">
        <v>8</v>
      </c>
      <c r="P142" s="515">
        <v>165</v>
      </c>
      <c r="Q142" s="520">
        <v>1</v>
      </c>
      <c r="R142" s="350"/>
      <c r="S142" s="346"/>
      <c r="T142" s="346"/>
      <c r="U142" s="346"/>
      <c r="V142" s="348"/>
      <c r="W142" s="352"/>
      <c r="X142" s="350"/>
      <c r="Y142" s="348"/>
      <c r="Z142" s="352"/>
      <c r="AA142" s="34">
        <f t="shared" si="12"/>
        <v>21</v>
      </c>
      <c r="AB142" s="35">
        <f t="shared" si="13"/>
        <v>408</v>
      </c>
      <c r="AC142" s="35">
        <f t="shared" si="14"/>
        <v>3</v>
      </c>
      <c r="AD142" s="87">
        <f t="shared" si="15"/>
        <v>19.428571428571427</v>
      </c>
    </row>
    <row r="143" spans="1:30" ht="13" thickBot="1">
      <c r="A143" s="30">
        <v>4</v>
      </c>
      <c r="B143" s="425" t="s">
        <v>261</v>
      </c>
      <c r="C143" s="425" t="s">
        <v>262</v>
      </c>
      <c r="D143" s="436" t="s">
        <v>120</v>
      </c>
      <c r="E143" s="435">
        <v>26</v>
      </c>
      <c r="F143" s="433">
        <v>1</v>
      </c>
      <c r="G143" s="431">
        <v>14</v>
      </c>
      <c r="H143" s="435"/>
      <c r="I143" s="433">
        <v>2</v>
      </c>
      <c r="J143" s="431">
        <v>14</v>
      </c>
      <c r="K143" s="435"/>
      <c r="L143" s="518"/>
      <c r="M143" s="515"/>
      <c r="N143" s="520"/>
      <c r="O143" s="518"/>
      <c r="P143" s="515"/>
      <c r="Q143" s="520"/>
      <c r="R143" s="350"/>
      <c r="S143" s="346"/>
      <c r="T143" s="346"/>
      <c r="U143" s="346"/>
      <c r="V143" s="348"/>
      <c r="W143" s="352"/>
      <c r="X143" s="350"/>
      <c r="Y143" s="348"/>
      <c r="Z143" s="352"/>
      <c r="AA143" s="34">
        <f t="shared" si="12"/>
        <v>3</v>
      </c>
      <c r="AB143" s="35">
        <f t="shared" si="13"/>
        <v>28</v>
      </c>
      <c r="AC143" s="35">
        <f t="shared" si="14"/>
        <v>0</v>
      </c>
      <c r="AD143" s="87">
        <f t="shared" si="15"/>
        <v>9.3333333333333339</v>
      </c>
    </row>
    <row r="144" spans="1:30" ht="13" thickBot="1">
      <c r="A144" s="30">
        <v>4</v>
      </c>
      <c r="B144" s="425" t="s">
        <v>263</v>
      </c>
      <c r="C144" s="425" t="s">
        <v>265</v>
      </c>
      <c r="D144" s="436" t="s">
        <v>120</v>
      </c>
      <c r="E144" s="435">
        <v>82</v>
      </c>
      <c r="F144" s="433">
        <v>1</v>
      </c>
      <c r="G144" s="431">
        <v>18</v>
      </c>
      <c r="H144" s="435"/>
      <c r="I144" s="433">
        <v>1</v>
      </c>
      <c r="J144" s="431">
        <v>20</v>
      </c>
      <c r="K144" s="435"/>
      <c r="L144" s="518"/>
      <c r="M144" s="515"/>
      <c r="N144" s="520"/>
      <c r="O144" s="518">
        <v>1</v>
      </c>
      <c r="P144" s="515">
        <v>8</v>
      </c>
      <c r="Q144" s="520"/>
      <c r="R144" s="350"/>
      <c r="S144" s="346"/>
      <c r="T144" s="346"/>
      <c r="U144" s="346"/>
      <c r="V144" s="348"/>
      <c r="W144" s="352"/>
      <c r="X144" s="350"/>
      <c r="Y144" s="348"/>
      <c r="Z144" s="352"/>
      <c r="AA144" s="34">
        <f t="shared" ref="AA144:AA195" si="28">SUM(F144+I144+L144+O144+R144+U144+X144)</f>
        <v>3</v>
      </c>
      <c r="AB144" s="35">
        <f t="shared" ref="AB144:AB195" si="29">SUM(G144+J144+M144+P144+S144+V144+Y144)</f>
        <v>46</v>
      </c>
      <c r="AC144" s="35">
        <f t="shared" ref="AC144:AC195" si="30">SUM(H144+K144+N144+Q144+T144+W144+Z144)</f>
        <v>0</v>
      </c>
      <c r="AD144" s="87">
        <f t="shared" ref="AD144:AD195" si="31">IFERROR(AB144/AA144,0)</f>
        <v>15.333333333333334</v>
      </c>
    </row>
    <row r="145" spans="1:30" ht="13" thickBot="1">
      <c r="A145" s="30">
        <v>4</v>
      </c>
      <c r="B145" s="425" t="s">
        <v>263</v>
      </c>
      <c r="C145" s="425" t="s">
        <v>264</v>
      </c>
      <c r="D145" s="436" t="s">
        <v>120</v>
      </c>
      <c r="E145" s="435">
        <v>29</v>
      </c>
      <c r="F145" s="433">
        <v>1</v>
      </c>
      <c r="G145" s="431">
        <v>15</v>
      </c>
      <c r="H145" s="435"/>
      <c r="I145" s="433"/>
      <c r="J145" s="431"/>
      <c r="K145" s="435"/>
      <c r="L145" s="518"/>
      <c r="M145" s="515"/>
      <c r="N145" s="520"/>
      <c r="O145" s="518"/>
      <c r="P145" s="515"/>
      <c r="Q145" s="520"/>
      <c r="R145" s="350"/>
      <c r="S145" s="346"/>
      <c r="T145" s="346"/>
      <c r="U145" s="346"/>
      <c r="V145" s="348"/>
      <c r="W145" s="352"/>
      <c r="X145" s="350"/>
      <c r="Y145" s="348"/>
      <c r="Z145" s="352"/>
      <c r="AA145" s="34">
        <f t="shared" si="28"/>
        <v>1</v>
      </c>
      <c r="AB145" s="35">
        <f t="shared" si="29"/>
        <v>15</v>
      </c>
      <c r="AC145" s="35">
        <f t="shared" si="30"/>
        <v>0</v>
      </c>
      <c r="AD145" s="87">
        <f t="shared" si="31"/>
        <v>15</v>
      </c>
    </row>
    <row r="146" spans="1:30" ht="13" thickBot="1">
      <c r="A146" s="30">
        <v>4</v>
      </c>
      <c r="B146" s="425" t="s">
        <v>293</v>
      </c>
      <c r="C146" s="19" t="s">
        <v>294</v>
      </c>
      <c r="D146" s="436" t="s">
        <v>120</v>
      </c>
      <c r="E146" s="435">
        <v>7</v>
      </c>
      <c r="F146" s="433">
        <v>6</v>
      </c>
      <c r="G146" s="431">
        <v>144</v>
      </c>
      <c r="H146" s="435">
        <v>1</v>
      </c>
      <c r="I146" s="433">
        <v>7</v>
      </c>
      <c r="J146" s="431">
        <v>61</v>
      </c>
      <c r="K146" s="435">
        <v>1</v>
      </c>
      <c r="L146" s="518">
        <v>9</v>
      </c>
      <c r="M146" s="515">
        <v>165</v>
      </c>
      <c r="N146" s="520"/>
      <c r="O146" s="518">
        <v>4</v>
      </c>
      <c r="P146" s="515">
        <v>88</v>
      </c>
      <c r="Q146" s="520">
        <v>1</v>
      </c>
      <c r="R146" s="350"/>
      <c r="S146" s="346"/>
      <c r="T146" s="346"/>
      <c r="U146" s="346"/>
      <c r="V146" s="348"/>
      <c r="W146" s="352"/>
      <c r="X146" s="350"/>
      <c r="Y146" s="348"/>
      <c r="Z146" s="352"/>
      <c r="AA146" s="34">
        <f t="shared" si="28"/>
        <v>26</v>
      </c>
      <c r="AB146" s="35">
        <f t="shared" si="29"/>
        <v>458</v>
      </c>
      <c r="AC146" s="35">
        <f t="shared" si="30"/>
        <v>3</v>
      </c>
      <c r="AD146" s="87">
        <f t="shared" si="31"/>
        <v>17.615384615384617</v>
      </c>
    </row>
    <row r="147" spans="1:30" ht="13" thickBot="1">
      <c r="A147" s="30">
        <v>4</v>
      </c>
      <c r="B147" s="425" t="s">
        <v>295</v>
      </c>
      <c r="C147" s="425" t="s">
        <v>296</v>
      </c>
      <c r="D147" s="436" t="s">
        <v>120</v>
      </c>
      <c r="E147" s="435">
        <v>30</v>
      </c>
      <c r="F147" s="433">
        <v>1</v>
      </c>
      <c r="G147" s="431">
        <v>7</v>
      </c>
      <c r="H147" s="435"/>
      <c r="I147" s="433"/>
      <c r="J147" s="431"/>
      <c r="K147" s="435"/>
      <c r="L147" s="518">
        <v>2</v>
      </c>
      <c r="M147" s="515">
        <v>0</v>
      </c>
      <c r="N147" s="520"/>
      <c r="O147" s="518">
        <v>1</v>
      </c>
      <c r="P147" s="515">
        <v>8</v>
      </c>
      <c r="Q147" s="520"/>
      <c r="R147" s="24"/>
      <c r="S147" s="20"/>
      <c r="T147" s="59"/>
      <c r="U147" s="24"/>
      <c r="V147" s="20"/>
      <c r="W147" s="59"/>
      <c r="X147" s="24"/>
      <c r="Y147" s="20"/>
      <c r="Z147" s="59"/>
      <c r="AA147" s="34">
        <f t="shared" si="28"/>
        <v>4</v>
      </c>
      <c r="AB147" s="35">
        <f t="shared" si="29"/>
        <v>15</v>
      </c>
      <c r="AC147" s="35">
        <f t="shared" si="30"/>
        <v>0</v>
      </c>
      <c r="AD147" s="87">
        <f t="shared" si="31"/>
        <v>3.75</v>
      </c>
    </row>
    <row r="148" spans="1:30" ht="13" thickBot="1">
      <c r="A148" s="30">
        <v>4</v>
      </c>
      <c r="B148" s="425" t="s">
        <v>281</v>
      </c>
      <c r="C148" s="425" t="s">
        <v>282</v>
      </c>
      <c r="D148" s="436" t="s">
        <v>120</v>
      </c>
      <c r="E148" s="435">
        <v>32</v>
      </c>
      <c r="F148" s="433">
        <v>1</v>
      </c>
      <c r="G148" s="431">
        <v>7</v>
      </c>
      <c r="H148" s="435">
        <v>1</v>
      </c>
      <c r="I148" s="433">
        <v>1</v>
      </c>
      <c r="J148" s="431">
        <v>15</v>
      </c>
      <c r="K148" s="435"/>
      <c r="L148" s="518">
        <v>1</v>
      </c>
      <c r="M148" s="515">
        <v>13</v>
      </c>
      <c r="N148" s="520"/>
      <c r="O148" s="518">
        <v>1</v>
      </c>
      <c r="P148" s="515">
        <v>23</v>
      </c>
      <c r="Q148" s="520"/>
      <c r="R148" s="34"/>
      <c r="S148" s="35"/>
      <c r="T148" s="35"/>
      <c r="U148" s="35"/>
      <c r="V148" s="241"/>
      <c r="W148" s="240"/>
      <c r="X148" s="24"/>
      <c r="Y148" s="20"/>
      <c r="Z148" s="59"/>
      <c r="AA148" s="34">
        <f t="shared" si="28"/>
        <v>4</v>
      </c>
      <c r="AB148" s="35">
        <f t="shared" si="29"/>
        <v>58</v>
      </c>
      <c r="AC148" s="35">
        <f t="shared" si="30"/>
        <v>1</v>
      </c>
      <c r="AD148" s="87">
        <f t="shared" si="31"/>
        <v>14.5</v>
      </c>
    </row>
    <row r="149" spans="1:30" ht="13" thickBot="1">
      <c r="A149" s="30">
        <v>4</v>
      </c>
      <c r="B149" s="425" t="s">
        <v>297</v>
      </c>
      <c r="C149" s="425" t="s">
        <v>298</v>
      </c>
      <c r="D149" s="436" t="s">
        <v>120</v>
      </c>
      <c r="E149" s="435">
        <v>18</v>
      </c>
      <c r="F149" s="433">
        <v>1</v>
      </c>
      <c r="G149" s="431">
        <v>2</v>
      </c>
      <c r="H149" s="435"/>
      <c r="I149" s="433"/>
      <c r="J149" s="431"/>
      <c r="K149" s="435"/>
      <c r="L149" s="518">
        <v>2</v>
      </c>
      <c r="M149" s="515">
        <v>25</v>
      </c>
      <c r="N149" s="520"/>
      <c r="O149" s="518"/>
      <c r="P149" s="515"/>
      <c r="Q149" s="520"/>
      <c r="R149" s="36"/>
      <c r="S149" s="37"/>
      <c r="T149" s="37"/>
      <c r="U149" s="37"/>
      <c r="V149" s="243"/>
      <c r="W149" s="242"/>
      <c r="X149" s="24"/>
      <c r="Y149" s="20"/>
      <c r="Z149" s="59"/>
      <c r="AA149" s="34">
        <f t="shared" si="28"/>
        <v>3</v>
      </c>
      <c r="AB149" s="35">
        <f t="shared" si="29"/>
        <v>27</v>
      </c>
      <c r="AC149" s="35">
        <f t="shared" si="30"/>
        <v>0</v>
      </c>
      <c r="AD149" s="87">
        <f t="shared" si="31"/>
        <v>9</v>
      </c>
    </row>
    <row r="150" spans="1:30" ht="13" thickBot="1">
      <c r="A150" s="30">
        <v>4</v>
      </c>
      <c r="B150" s="425" t="s">
        <v>725</v>
      </c>
      <c r="C150" s="425" t="s">
        <v>726</v>
      </c>
      <c r="D150" s="436" t="s">
        <v>120</v>
      </c>
      <c r="E150" s="435">
        <v>14</v>
      </c>
      <c r="F150" s="433"/>
      <c r="G150" s="431"/>
      <c r="H150" s="435"/>
      <c r="I150" s="433">
        <v>2</v>
      </c>
      <c r="J150" s="431">
        <v>20</v>
      </c>
      <c r="K150" s="435"/>
      <c r="L150" s="518">
        <v>1</v>
      </c>
      <c r="M150" s="515">
        <v>16</v>
      </c>
      <c r="N150" s="520"/>
      <c r="O150" s="518">
        <v>3</v>
      </c>
      <c r="P150" s="515">
        <v>41</v>
      </c>
      <c r="Q150" s="520"/>
      <c r="R150" s="36"/>
      <c r="S150" s="37"/>
      <c r="T150" s="37"/>
      <c r="U150" s="37"/>
      <c r="V150" s="243"/>
      <c r="W150" s="242"/>
      <c r="X150" s="24"/>
      <c r="Y150" s="20"/>
      <c r="Z150" s="59"/>
      <c r="AA150" s="34">
        <f t="shared" si="28"/>
        <v>6</v>
      </c>
      <c r="AB150" s="35">
        <f t="shared" si="29"/>
        <v>77</v>
      </c>
      <c r="AC150" s="35">
        <f t="shared" si="30"/>
        <v>0</v>
      </c>
      <c r="AD150" s="87">
        <f t="shared" si="31"/>
        <v>12.833333333333334</v>
      </c>
    </row>
    <row r="151" spans="1:30" ht="13" thickBot="1">
      <c r="A151" s="30">
        <v>4</v>
      </c>
      <c r="B151" s="3"/>
      <c r="C151" s="3"/>
      <c r="D151" s="353" t="s">
        <v>120</v>
      </c>
      <c r="E151" s="242"/>
      <c r="F151" s="36"/>
      <c r="G151" s="243"/>
      <c r="H151" s="242"/>
      <c r="I151" s="36"/>
      <c r="J151" s="243"/>
      <c r="K151" s="242"/>
      <c r="L151" s="36"/>
      <c r="M151" s="243"/>
      <c r="N151" s="242"/>
      <c r="O151" s="36"/>
      <c r="P151" s="243"/>
      <c r="Q151" s="242"/>
      <c r="R151" s="36"/>
      <c r="S151" s="37"/>
      <c r="T151" s="37"/>
      <c r="U151" s="37"/>
      <c r="V151" s="243"/>
      <c r="W151" s="242"/>
      <c r="X151" s="24"/>
      <c r="Y151" s="20"/>
      <c r="Z151" s="59"/>
      <c r="AA151" s="34">
        <f t="shared" si="28"/>
        <v>0</v>
      </c>
      <c r="AB151" s="35">
        <f t="shared" si="29"/>
        <v>0</v>
      </c>
      <c r="AC151" s="35">
        <f t="shared" si="30"/>
        <v>0</v>
      </c>
      <c r="AD151" s="87">
        <f t="shared" si="31"/>
        <v>0</v>
      </c>
    </row>
    <row r="152" spans="1:30" ht="13" thickBot="1">
      <c r="A152" s="30">
        <v>4</v>
      </c>
      <c r="B152" s="3"/>
      <c r="C152" s="3"/>
      <c r="D152" s="353" t="s">
        <v>120</v>
      </c>
      <c r="E152" s="242"/>
      <c r="F152" s="36"/>
      <c r="G152" s="243"/>
      <c r="H152" s="242"/>
      <c r="I152" s="36"/>
      <c r="J152" s="243"/>
      <c r="K152" s="242"/>
      <c r="L152" s="36"/>
      <c r="M152" s="243"/>
      <c r="N152" s="242"/>
      <c r="O152" s="36"/>
      <c r="P152" s="243"/>
      <c r="Q152" s="242"/>
      <c r="R152" s="36"/>
      <c r="S152" s="37"/>
      <c r="T152" s="37"/>
      <c r="U152" s="37"/>
      <c r="V152" s="243"/>
      <c r="W152" s="242"/>
      <c r="X152" s="24"/>
      <c r="Y152" s="20"/>
      <c r="Z152" s="59"/>
      <c r="AA152" s="34">
        <f t="shared" si="28"/>
        <v>0</v>
      </c>
      <c r="AB152" s="35">
        <f t="shared" si="29"/>
        <v>0</v>
      </c>
      <c r="AC152" s="35">
        <f t="shared" si="30"/>
        <v>0</v>
      </c>
      <c r="AD152" s="87">
        <f t="shared" si="31"/>
        <v>0</v>
      </c>
    </row>
    <row r="153" spans="1:30" ht="13" thickBot="1">
      <c r="A153" s="30">
        <v>4</v>
      </c>
      <c r="B153" s="3"/>
      <c r="C153" s="3"/>
      <c r="D153" s="239"/>
      <c r="E153" s="242"/>
      <c r="F153" s="36"/>
      <c r="G153" s="243"/>
      <c r="H153" s="242"/>
      <c r="I153" s="36"/>
      <c r="J153" s="243"/>
      <c r="K153" s="242"/>
      <c r="L153" s="36"/>
      <c r="M153" s="243"/>
      <c r="N153" s="242"/>
      <c r="O153" s="36"/>
      <c r="P153" s="243"/>
      <c r="Q153" s="242"/>
      <c r="R153" s="36"/>
      <c r="S153" s="37"/>
      <c r="T153" s="37"/>
      <c r="U153" s="37"/>
      <c r="V153" s="243"/>
      <c r="W153" s="242"/>
      <c r="X153" s="24"/>
      <c r="Y153" s="20"/>
      <c r="Z153" s="59"/>
      <c r="AA153" s="34">
        <f t="shared" si="28"/>
        <v>0</v>
      </c>
      <c r="AB153" s="35">
        <f t="shared" si="29"/>
        <v>0</v>
      </c>
      <c r="AC153" s="35">
        <f t="shared" si="30"/>
        <v>0</v>
      </c>
      <c r="AD153" s="87">
        <f t="shared" si="31"/>
        <v>0</v>
      </c>
    </row>
    <row r="154" spans="1:30" ht="13" thickBot="1">
      <c r="A154" s="30">
        <v>4</v>
      </c>
      <c r="B154" s="521" t="s">
        <v>629</v>
      </c>
      <c r="C154" s="508" t="s">
        <v>630</v>
      </c>
      <c r="D154" s="498" t="s">
        <v>115</v>
      </c>
      <c r="E154" s="519">
        <v>10</v>
      </c>
      <c r="F154" s="517">
        <v>2</v>
      </c>
      <c r="G154" s="492">
        <v>35</v>
      </c>
      <c r="H154" s="519"/>
      <c r="I154" s="517">
        <v>2</v>
      </c>
      <c r="J154" s="492">
        <v>16</v>
      </c>
      <c r="K154" s="519"/>
      <c r="L154" s="517">
        <v>4</v>
      </c>
      <c r="M154" s="492">
        <v>46</v>
      </c>
      <c r="N154" s="519">
        <v>1</v>
      </c>
      <c r="O154" s="517">
        <v>2</v>
      </c>
      <c r="P154" s="492">
        <v>17</v>
      </c>
      <c r="Q154" s="519"/>
      <c r="R154" s="36"/>
      <c r="S154" s="37"/>
      <c r="T154" s="37"/>
      <c r="U154" s="37"/>
      <c r="V154" s="243"/>
      <c r="W154" s="242"/>
      <c r="X154" s="24"/>
      <c r="Y154" s="20"/>
      <c r="Z154" s="59"/>
      <c r="AA154" s="34">
        <f t="shared" si="28"/>
        <v>10</v>
      </c>
      <c r="AB154" s="35">
        <f t="shared" si="29"/>
        <v>114</v>
      </c>
      <c r="AC154" s="35">
        <f t="shared" si="30"/>
        <v>1</v>
      </c>
      <c r="AD154" s="87">
        <f t="shared" si="31"/>
        <v>11.4</v>
      </c>
    </row>
    <row r="155" spans="1:30" ht="13" thickBot="1">
      <c r="A155" s="30">
        <v>4</v>
      </c>
      <c r="B155" s="509" t="s">
        <v>635</v>
      </c>
      <c r="C155" s="509" t="s">
        <v>636</v>
      </c>
      <c r="D155" s="498" t="s">
        <v>115</v>
      </c>
      <c r="E155" s="520">
        <v>8</v>
      </c>
      <c r="F155" s="518">
        <v>3</v>
      </c>
      <c r="G155" s="515">
        <v>73</v>
      </c>
      <c r="H155" s="520"/>
      <c r="I155" s="518"/>
      <c r="J155" s="515"/>
      <c r="K155" s="520"/>
      <c r="L155" s="518">
        <v>4</v>
      </c>
      <c r="M155" s="515">
        <v>64</v>
      </c>
      <c r="N155" s="520">
        <v>1</v>
      </c>
      <c r="O155" s="518">
        <v>3</v>
      </c>
      <c r="P155" s="515">
        <v>60</v>
      </c>
      <c r="Q155" s="520">
        <v>2</v>
      </c>
      <c r="R155" s="37"/>
      <c r="S155" s="37"/>
      <c r="T155" s="37"/>
      <c r="U155" s="37"/>
      <c r="V155" s="37"/>
      <c r="W155" s="37"/>
      <c r="X155" s="24"/>
      <c r="Y155" s="20"/>
      <c r="Z155" s="59"/>
      <c r="AA155" s="34">
        <f t="shared" si="28"/>
        <v>10</v>
      </c>
      <c r="AB155" s="35">
        <f t="shared" si="29"/>
        <v>197</v>
      </c>
      <c r="AC155" s="35">
        <f t="shared" si="30"/>
        <v>3</v>
      </c>
      <c r="AD155" s="87">
        <f t="shared" si="31"/>
        <v>19.7</v>
      </c>
    </row>
    <row r="156" spans="1:30" ht="13" thickBot="1">
      <c r="A156" s="30">
        <v>4</v>
      </c>
      <c r="B156" s="509" t="s">
        <v>786</v>
      </c>
      <c r="C156" s="509"/>
      <c r="D156" s="498" t="s">
        <v>115</v>
      </c>
      <c r="E156" s="520">
        <v>3</v>
      </c>
      <c r="F156" s="518">
        <v>3</v>
      </c>
      <c r="G156" s="515">
        <v>48</v>
      </c>
      <c r="H156" s="520"/>
      <c r="I156" s="518"/>
      <c r="J156" s="515"/>
      <c r="K156" s="520"/>
      <c r="L156" s="518">
        <v>2</v>
      </c>
      <c r="M156" s="515">
        <v>14</v>
      </c>
      <c r="N156" s="520"/>
      <c r="O156" s="518">
        <v>3</v>
      </c>
      <c r="P156" s="515">
        <v>22</v>
      </c>
      <c r="Q156" s="520">
        <v>1</v>
      </c>
      <c r="R156" s="346"/>
      <c r="S156" s="346"/>
      <c r="T156" s="346"/>
      <c r="U156" s="346"/>
      <c r="V156" s="346"/>
      <c r="W156" s="346"/>
      <c r="X156" s="364"/>
      <c r="Y156" s="365"/>
      <c r="Z156" s="366"/>
      <c r="AA156" s="349">
        <f t="shared" ref="AA156:AA194" si="32">SUM(F156+I156+L156+O156+R156+U156+X156)</f>
        <v>8</v>
      </c>
      <c r="AB156" s="345">
        <f t="shared" ref="AB156:AB194" si="33">SUM(G156+J156+M156+P156+S156+V156+Y156)</f>
        <v>84</v>
      </c>
      <c r="AC156" s="345">
        <f t="shared" ref="AC156:AC194" si="34">SUM(H156+K156+N156+Q156+T156+W156+Z156)</f>
        <v>1</v>
      </c>
      <c r="AD156" s="87">
        <f t="shared" ref="AD156:AD194" si="35">IFERROR(AB156/AA156,0)</f>
        <v>10.5</v>
      </c>
    </row>
    <row r="157" spans="1:30" ht="13" thickBot="1">
      <c r="A157" s="30">
        <v>4</v>
      </c>
      <c r="B157" s="509" t="s">
        <v>633</v>
      </c>
      <c r="C157" s="509" t="s">
        <v>634</v>
      </c>
      <c r="D157" s="498" t="s">
        <v>115</v>
      </c>
      <c r="E157" s="520">
        <v>77</v>
      </c>
      <c r="F157" s="518">
        <v>1</v>
      </c>
      <c r="G157" s="515">
        <v>12</v>
      </c>
      <c r="H157" s="520"/>
      <c r="I157" s="518"/>
      <c r="J157" s="515"/>
      <c r="K157" s="520"/>
      <c r="L157" s="518">
        <v>4</v>
      </c>
      <c r="M157" s="515">
        <v>47</v>
      </c>
      <c r="N157" s="520">
        <v>1</v>
      </c>
      <c r="O157" s="518"/>
      <c r="P157" s="515"/>
      <c r="Q157" s="520"/>
      <c r="R157" s="346"/>
      <c r="S157" s="346"/>
      <c r="T157" s="346"/>
      <c r="U157" s="346"/>
      <c r="V157" s="346"/>
      <c r="W157" s="346"/>
      <c r="X157" s="364"/>
      <c r="Y157" s="365"/>
      <c r="Z157" s="366"/>
      <c r="AA157" s="349">
        <f t="shared" si="32"/>
        <v>5</v>
      </c>
      <c r="AB157" s="345">
        <f t="shared" si="33"/>
        <v>59</v>
      </c>
      <c r="AC157" s="345">
        <f t="shared" si="34"/>
        <v>1</v>
      </c>
      <c r="AD157" s="87">
        <f t="shared" si="35"/>
        <v>11.8</v>
      </c>
    </row>
    <row r="158" spans="1:30" ht="13" thickBot="1">
      <c r="A158" s="30">
        <v>4</v>
      </c>
      <c r="B158" s="509" t="s">
        <v>608</v>
      </c>
      <c r="C158" s="509" t="s">
        <v>609</v>
      </c>
      <c r="D158" s="498" t="s">
        <v>115</v>
      </c>
      <c r="E158" s="520">
        <v>2</v>
      </c>
      <c r="F158" s="518">
        <v>1</v>
      </c>
      <c r="G158" s="515">
        <v>7</v>
      </c>
      <c r="H158" s="520"/>
      <c r="I158" s="518">
        <v>2</v>
      </c>
      <c r="J158" s="515">
        <v>24</v>
      </c>
      <c r="K158" s="520"/>
      <c r="L158" s="518">
        <v>3</v>
      </c>
      <c r="M158" s="515">
        <v>41</v>
      </c>
      <c r="N158" s="520">
        <v>1</v>
      </c>
      <c r="O158" s="518">
        <v>4</v>
      </c>
      <c r="P158" s="515">
        <v>87</v>
      </c>
      <c r="Q158" s="520"/>
      <c r="R158" s="346"/>
      <c r="S158" s="346"/>
      <c r="T158" s="346"/>
      <c r="U158" s="346"/>
      <c r="V158" s="346"/>
      <c r="W158" s="346"/>
      <c r="X158" s="364"/>
      <c r="Y158" s="365"/>
      <c r="Z158" s="366"/>
      <c r="AA158" s="349">
        <f t="shared" si="32"/>
        <v>10</v>
      </c>
      <c r="AB158" s="345">
        <f t="shared" si="33"/>
        <v>159</v>
      </c>
      <c r="AC158" s="345">
        <f t="shared" si="34"/>
        <v>1</v>
      </c>
      <c r="AD158" s="87">
        <f t="shared" si="35"/>
        <v>15.9</v>
      </c>
    </row>
    <row r="159" spans="1:30" ht="13" thickBot="1">
      <c r="A159" s="30">
        <v>4</v>
      </c>
      <c r="B159" s="509" t="s">
        <v>610</v>
      </c>
      <c r="C159" s="509" t="s">
        <v>787</v>
      </c>
      <c r="D159" s="498" t="s">
        <v>115</v>
      </c>
      <c r="E159" s="520">
        <v>32</v>
      </c>
      <c r="F159" s="518"/>
      <c r="G159" s="515"/>
      <c r="H159" s="520"/>
      <c r="I159" s="518">
        <v>2</v>
      </c>
      <c r="J159" s="515">
        <v>10</v>
      </c>
      <c r="K159" s="520"/>
      <c r="L159" s="518"/>
      <c r="M159" s="515"/>
      <c r="N159" s="520"/>
      <c r="O159" s="518"/>
      <c r="P159" s="515"/>
      <c r="Q159" s="520"/>
      <c r="R159" s="346"/>
      <c r="S159" s="346"/>
      <c r="T159" s="346"/>
      <c r="U159" s="346"/>
      <c r="V159" s="346"/>
      <c r="W159" s="346"/>
      <c r="X159" s="364"/>
      <c r="Y159" s="365"/>
      <c r="Z159" s="366"/>
      <c r="AA159" s="349">
        <f t="shared" si="32"/>
        <v>2</v>
      </c>
      <c r="AB159" s="345">
        <f t="shared" si="33"/>
        <v>10</v>
      </c>
      <c r="AC159" s="345">
        <f t="shared" si="34"/>
        <v>0</v>
      </c>
      <c r="AD159" s="87">
        <f t="shared" si="35"/>
        <v>5</v>
      </c>
    </row>
    <row r="160" spans="1:30" ht="13" thickBot="1">
      <c r="A160" s="30">
        <v>4</v>
      </c>
      <c r="B160" s="509" t="s">
        <v>798</v>
      </c>
      <c r="C160" s="509" t="s">
        <v>799</v>
      </c>
      <c r="D160" s="498" t="s">
        <v>115</v>
      </c>
      <c r="E160" s="520">
        <v>23</v>
      </c>
      <c r="F160" s="518"/>
      <c r="G160" s="515"/>
      <c r="H160" s="520"/>
      <c r="I160" s="518"/>
      <c r="J160" s="515"/>
      <c r="K160" s="520"/>
      <c r="L160" s="518">
        <v>1</v>
      </c>
      <c r="M160" s="515">
        <v>14</v>
      </c>
      <c r="N160" s="520"/>
      <c r="O160" s="518"/>
      <c r="P160" s="515"/>
      <c r="Q160" s="520"/>
      <c r="R160" s="346"/>
      <c r="S160" s="346"/>
      <c r="T160" s="346"/>
      <c r="U160" s="346"/>
      <c r="V160" s="346"/>
      <c r="W160" s="346"/>
      <c r="X160" s="364"/>
      <c r="Y160" s="365"/>
      <c r="Z160" s="366"/>
      <c r="AA160" s="349">
        <f t="shared" si="32"/>
        <v>1</v>
      </c>
      <c r="AB160" s="345">
        <f t="shared" si="33"/>
        <v>14</v>
      </c>
      <c r="AC160" s="345">
        <f t="shared" si="34"/>
        <v>0</v>
      </c>
      <c r="AD160" s="87">
        <f t="shared" si="35"/>
        <v>14</v>
      </c>
    </row>
    <row r="161" spans="1:30" ht="13" thickBot="1">
      <c r="A161" s="30">
        <v>4</v>
      </c>
      <c r="B161" s="343"/>
      <c r="C161" s="343"/>
      <c r="D161" s="353" t="s">
        <v>115</v>
      </c>
      <c r="E161" s="346"/>
      <c r="F161" s="346"/>
      <c r="G161" s="346"/>
      <c r="H161" s="346"/>
      <c r="I161" s="346"/>
      <c r="J161" s="346"/>
      <c r="K161" s="346"/>
      <c r="L161" s="346"/>
      <c r="M161" s="346"/>
      <c r="N161" s="346"/>
      <c r="O161" s="364"/>
      <c r="P161" s="365"/>
      <c r="Q161" s="366"/>
      <c r="R161" s="346"/>
      <c r="S161" s="346"/>
      <c r="T161" s="346"/>
      <c r="U161" s="346"/>
      <c r="V161" s="346"/>
      <c r="W161" s="346"/>
      <c r="X161" s="364"/>
      <c r="Y161" s="365"/>
      <c r="Z161" s="366"/>
      <c r="AA161" s="349">
        <f t="shared" si="32"/>
        <v>0</v>
      </c>
      <c r="AB161" s="345">
        <f t="shared" si="33"/>
        <v>0</v>
      </c>
      <c r="AC161" s="345">
        <f t="shared" si="34"/>
        <v>0</v>
      </c>
      <c r="AD161" s="87">
        <f t="shared" si="35"/>
        <v>0</v>
      </c>
    </row>
    <row r="162" spans="1:30" ht="13" thickBot="1">
      <c r="A162" s="30">
        <v>4</v>
      </c>
      <c r="B162" s="343"/>
      <c r="C162" s="343"/>
      <c r="D162" s="353" t="s">
        <v>115</v>
      </c>
      <c r="E162" s="346"/>
      <c r="F162" s="346"/>
      <c r="G162" s="346"/>
      <c r="H162" s="346"/>
      <c r="I162" s="346"/>
      <c r="J162" s="346"/>
      <c r="K162" s="346"/>
      <c r="L162" s="346"/>
      <c r="M162" s="346"/>
      <c r="N162" s="346"/>
      <c r="O162" s="364"/>
      <c r="P162" s="365"/>
      <c r="Q162" s="366"/>
      <c r="R162" s="346"/>
      <c r="S162" s="346"/>
      <c r="T162" s="346"/>
      <c r="U162" s="346"/>
      <c r="V162" s="346"/>
      <c r="W162" s="346"/>
      <c r="X162" s="364"/>
      <c r="Y162" s="365"/>
      <c r="Z162" s="366"/>
      <c r="AA162" s="349">
        <f t="shared" si="32"/>
        <v>0</v>
      </c>
      <c r="AB162" s="345">
        <f t="shared" si="33"/>
        <v>0</v>
      </c>
      <c r="AC162" s="345">
        <f t="shared" si="34"/>
        <v>0</v>
      </c>
      <c r="AD162" s="87">
        <f t="shared" si="35"/>
        <v>0</v>
      </c>
    </row>
    <row r="163" spans="1:30" ht="13" thickBot="1">
      <c r="A163" s="30">
        <v>4</v>
      </c>
      <c r="B163" s="343"/>
      <c r="C163" s="343"/>
      <c r="D163" s="353" t="s">
        <v>115</v>
      </c>
      <c r="E163" s="346"/>
      <c r="F163" s="346"/>
      <c r="G163" s="346"/>
      <c r="H163" s="346"/>
      <c r="I163" s="346"/>
      <c r="J163" s="346"/>
      <c r="K163" s="346"/>
      <c r="L163" s="346"/>
      <c r="M163" s="346"/>
      <c r="N163" s="346"/>
      <c r="O163" s="364"/>
      <c r="P163" s="365"/>
      <c r="Q163" s="366"/>
      <c r="R163" s="346"/>
      <c r="S163" s="346"/>
      <c r="T163" s="346"/>
      <c r="U163" s="346"/>
      <c r="V163" s="346"/>
      <c r="W163" s="346"/>
      <c r="X163" s="364"/>
      <c r="Y163" s="365"/>
      <c r="Z163" s="366"/>
      <c r="AA163" s="349">
        <f t="shared" si="32"/>
        <v>0</v>
      </c>
      <c r="AB163" s="345">
        <f t="shared" si="33"/>
        <v>0</v>
      </c>
      <c r="AC163" s="345">
        <f t="shared" si="34"/>
        <v>0</v>
      </c>
      <c r="AD163" s="87">
        <f t="shared" si="35"/>
        <v>0</v>
      </c>
    </row>
    <row r="164" spans="1:30" ht="13" thickBot="1">
      <c r="A164" s="30">
        <v>4</v>
      </c>
      <c r="B164" s="343"/>
      <c r="C164" s="343"/>
      <c r="D164" s="353" t="s">
        <v>115</v>
      </c>
      <c r="E164" s="346"/>
      <c r="F164" s="346"/>
      <c r="G164" s="346"/>
      <c r="H164" s="346"/>
      <c r="I164" s="346"/>
      <c r="J164" s="346"/>
      <c r="K164" s="346"/>
      <c r="L164" s="346"/>
      <c r="M164" s="346"/>
      <c r="N164" s="346"/>
      <c r="O164" s="364"/>
      <c r="P164" s="365"/>
      <c r="Q164" s="366"/>
      <c r="R164" s="346"/>
      <c r="S164" s="346"/>
      <c r="T164" s="346"/>
      <c r="U164" s="346"/>
      <c r="V164" s="346"/>
      <c r="W164" s="346"/>
      <c r="X164" s="364"/>
      <c r="Y164" s="365"/>
      <c r="Z164" s="366"/>
      <c r="AA164" s="349">
        <f t="shared" si="32"/>
        <v>0</v>
      </c>
      <c r="AB164" s="345">
        <f t="shared" si="33"/>
        <v>0</v>
      </c>
      <c r="AC164" s="345">
        <f t="shared" si="34"/>
        <v>0</v>
      </c>
      <c r="AD164" s="87">
        <f t="shared" si="35"/>
        <v>0</v>
      </c>
    </row>
    <row r="165" spans="1:30" ht="13" thickBot="1">
      <c r="A165" s="30">
        <v>4</v>
      </c>
      <c r="B165" s="343"/>
      <c r="C165" s="343"/>
      <c r="D165" s="353" t="s">
        <v>115</v>
      </c>
      <c r="E165" s="346"/>
      <c r="F165" s="346"/>
      <c r="G165" s="346"/>
      <c r="H165" s="346"/>
      <c r="I165" s="346"/>
      <c r="J165" s="346"/>
      <c r="K165" s="346"/>
      <c r="L165" s="346"/>
      <c r="M165" s="346"/>
      <c r="N165" s="346"/>
      <c r="O165" s="364"/>
      <c r="P165" s="365"/>
      <c r="Q165" s="366"/>
      <c r="R165" s="346"/>
      <c r="S165" s="346"/>
      <c r="T165" s="346"/>
      <c r="U165" s="346"/>
      <c r="V165" s="346"/>
      <c r="W165" s="346"/>
      <c r="X165" s="364"/>
      <c r="Y165" s="365"/>
      <c r="Z165" s="366"/>
      <c r="AA165" s="349">
        <f t="shared" si="32"/>
        <v>0</v>
      </c>
      <c r="AB165" s="345">
        <f t="shared" si="33"/>
        <v>0</v>
      </c>
      <c r="AC165" s="345">
        <f t="shared" si="34"/>
        <v>0</v>
      </c>
      <c r="AD165" s="87">
        <f t="shared" si="35"/>
        <v>0</v>
      </c>
    </row>
    <row r="166" spans="1:30" ht="13" thickBot="1">
      <c r="A166" s="30">
        <v>4</v>
      </c>
      <c r="B166" s="343"/>
      <c r="C166" s="343"/>
      <c r="D166" s="55"/>
      <c r="E166" s="346"/>
      <c r="F166" s="346"/>
      <c r="G166" s="346"/>
      <c r="H166" s="346"/>
      <c r="I166" s="346"/>
      <c r="J166" s="346"/>
      <c r="K166" s="346"/>
      <c r="L166" s="346"/>
      <c r="M166" s="346"/>
      <c r="N166" s="346"/>
      <c r="O166" s="364"/>
      <c r="P166" s="365"/>
      <c r="Q166" s="366"/>
      <c r="R166" s="346"/>
      <c r="S166" s="346"/>
      <c r="T166" s="346"/>
      <c r="U166" s="346"/>
      <c r="V166" s="346"/>
      <c r="W166" s="346"/>
      <c r="X166" s="364"/>
      <c r="Y166" s="365"/>
      <c r="Z166" s="366"/>
      <c r="AA166" s="349">
        <f t="shared" si="32"/>
        <v>0</v>
      </c>
      <c r="AB166" s="345">
        <f t="shared" si="33"/>
        <v>0</v>
      </c>
      <c r="AC166" s="345">
        <f t="shared" si="34"/>
        <v>0</v>
      </c>
      <c r="AD166" s="87">
        <f t="shared" si="35"/>
        <v>0</v>
      </c>
    </row>
    <row r="167" spans="1:30" ht="13" thickBot="1">
      <c r="A167" s="30">
        <v>4</v>
      </c>
      <c r="B167" s="343"/>
      <c r="C167" s="343"/>
      <c r="D167" s="55"/>
      <c r="E167" s="346"/>
      <c r="F167" s="346"/>
      <c r="G167" s="346"/>
      <c r="H167" s="346"/>
      <c r="I167" s="346"/>
      <c r="J167" s="346"/>
      <c r="K167" s="346"/>
      <c r="L167" s="346"/>
      <c r="M167" s="346"/>
      <c r="N167" s="346"/>
      <c r="O167" s="364"/>
      <c r="P167" s="365"/>
      <c r="Q167" s="366"/>
      <c r="R167" s="346"/>
      <c r="S167" s="346"/>
      <c r="T167" s="346"/>
      <c r="U167" s="346"/>
      <c r="V167" s="346"/>
      <c r="W167" s="346"/>
      <c r="X167" s="364"/>
      <c r="Y167" s="365"/>
      <c r="Z167" s="366"/>
      <c r="AA167" s="349">
        <f t="shared" si="32"/>
        <v>0</v>
      </c>
      <c r="AB167" s="345">
        <f t="shared" si="33"/>
        <v>0</v>
      </c>
      <c r="AC167" s="345">
        <f t="shared" si="34"/>
        <v>0</v>
      </c>
      <c r="AD167" s="87">
        <f t="shared" si="35"/>
        <v>0</v>
      </c>
    </row>
    <row r="168" spans="1:30" ht="13" thickBot="1">
      <c r="A168" s="30">
        <v>4</v>
      </c>
      <c r="B168" s="521" t="s">
        <v>538</v>
      </c>
      <c r="C168" s="508" t="s">
        <v>539</v>
      </c>
      <c r="D168" s="498" t="s">
        <v>116</v>
      </c>
      <c r="E168" s="519">
        <v>5</v>
      </c>
      <c r="F168" s="517">
        <v>3</v>
      </c>
      <c r="G168" s="492">
        <v>41</v>
      </c>
      <c r="H168" s="519">
        <v>1</v>
      </c>
      <c r="I168" s="517"/>
      <c r="J168" s="492"/>
      <c r="K168" s="519"/>
      <c r="L168" s="517">
        <v>1</v>
      </c>
      <c r="M168" s="492">
        <v>24</v>
      </c>
      <c r="N168" s="519"/>
      <c r="O168" s="517">
        <v>1</v>
      </c>
      <c r="P168" s="492">
        <v>30</v>
      </c>
      <c r="Q168" s="519"/>
      <c r="R168" s="346"/>
      <c r="S168" s="346"/>
      <c r="T168" s="346"/>
      <c r="U168" s="346"/>
      <c r="V168" s="346"/>
      <c r="W168" s="346"/>
      <c r="X168" s="364"/>
      <c r="Y168" s="365"/>
      <c r="Z168" s="366"/>
      <c r="AA168" s="349">
        <f t="shared" si="32"/>
        <v>5</v>
      </c>
      <c r="AB168" s="345">
        <f t="shared" si="33"/>
        <v>95</v>
      </c>
      <c r="AC168" s="345">
        <f t="shared" si="34"/>
        <v>1</v>
      </c>
      <c r="AD168" s="87">
        <f t="shared" si="35"/>
        <v>19</v>
      </c>
    </row>
    <row r="169" spans="1:30" ht="13" thickBot="1">
      <c r="A169" s="30">
        <v>4</v>
      </c>
      <c r="B169" s="509" t="s">
        <v>543</v>
      </c>
      <c r="C169" s="509" t="s">
        <v>544</v>
      </c>
      <c r="D169" s="498" t="s">
        <v>116</v>
      </c>
      <c r="E169" s="520">
        <v>12</v>
      </c>
      <c r="F169" s="518">
        <v>1</v>
      </c>
      <c r="G169" s="515">
        <v>8</v>
      </c>
      <c r="H169" s="520"/>
      <c r="I169" s="518"/>
      <c r="J169" s="515"/>
      <c r="K169" s="520"/>
      <c r="L169" s="518">
        <v>3</v>
      </c>
      <c r="M169" s="515">
        <v>12</v>
      </c>
      <c r="N169" s="520"/>
      <c r="O169" s="518">
        <v>1</v>
      </c>
      <c r="P169" s="515">
        <v>6</v>
      </c>
      <c r="Q169" s="520"/>
      <c r="R169" s="346"/>
      <c r="S169" s="346"/>
      <c r="T169" s="346"/>
      <c r="U169" s="346"/>
      <c r="V169" s="346"/>
      <c r="W169" s="346"/>
      <c r="X169" s="364"/>
      <c r="Y169" s="365"/>
      <c r="Z169" s="366"/>
      <c r="AA169" s="349">
        <f t="shared" si="32"/>
        <v>5</v>
      </c>
      <c r="AB169" s="345">
        <f t="shared" si="33"/>
        <v>26</v>
      </c>
      <c r="AC169" s="345">
        <f t="shared" si="34"/>
        <v>0</v>
      </c>
      <c r="AD169" s="87">
        <f t="shared" si="35"/>
        <v>5.2</v>
      </c>
    </row>
    <row r="170" spans="1:30" ht="13" thickBot="1">
      <c r="A170" s="30">
        <v>4</v>
      </c>
      <c r="B170" s="509" t="s">
        <v>552</v>
      </c>
      <c r="C170" s="509" t="s">
        <v>393</v>
      </c>
      <c r="D170" s="498" t="s">
        <v>116</v>
      </c>
      <c r="E170" s="520">
        <v>25</v>
      </c>
      <c r="F170" s="518"/>
      <c r="G170" s="515"/>
      <c r="H170" s="520"/>
      <c r="I170" s="518">
        <v>2</v>
      </c>
      <c r="J170" s="515">
        <v>19</v>
      </c>
      <c r="K170" s="520"/>
      <c r="L170" s="518"/>
      <c r="M170" s="515"/>
      <c r="N170" s="520"/>
      <c r="O170" s="518">
        <v>1</v>
      </c>
      <c r="P170" s="515">
        <v>15</v>
      </c>
      <c r="Q170" s="520"/>
      <c r="R170" s="346"/>
      <c r="S170" s="346"/>
      <c r="T170" s="346"/>
      <c r="U170" s="346"/>
      <c r="V170" s="346"/>
      <c r="W170" s="346"/>
      <c r="X170" s="364"/>
      <c r="Y170" s="365"/>
      <c r="Z170" s="366"/>
      <c r="AA170" s="349">
        <f t="shared" si="32"/>
        <v>3</v>
      </c>
      <c r="AB170" s="345">
        <f t="shared" si="33"/>
        <v>34</v>
      </c>
      <c r="AC170" s="345">
        <f t="shared" si="34"/>
        <v>0</v>
      </c>
      <c r="AD170" s="87">
        <f t="shared" si="35"/>
        <v>11.333333333333334</v>
      </c>
    </row>
    <row r="171" spans="1:30" ht="13" thickBot="1">
      <c r="A171" s="30">
        <v>4</v>
      </c>
      <c r="B171" s="509" t="s">
        <v>547</v>
      </c>
      <c r="C171" s="509" t="s">
        <v>357</v>
      </c>
      <c r="D171" s="498" t="s">
        <v>116</v>
      </c>
      <c r="E171" s="520">
        <v>17</v>
      </c>
      <c r="F171" s="518"/>
      <c r="G171" s="515"/>
      <c r="H171" s="520"/>
      <c r="I171" s="518">
        <v>1</v>
      </c>
      <c r="J171" s="515">
        <v>4</v>
      </c>
      <c r="K171" s="520">
        <v>1</v>
      </c>
      <c r="L171" s="518"/>
      <c r="M171" s="515"/>
      <c r="N171" s="520"/>
      <c r="O171" s="518"/>
      <c r="P171" s="515"/>
      <c r="Q171" s="520"/>
      <c r="R171" s="346"/>
      <c r="S171" s="346"/>
      <c r="T171" s="346"/>
      <c r="U171" s="346"/>
      <c r="V171" s="346"/>
      <c r="W171" s="346"/>
      <c r="X171" s="364"/>
      <c r="Y171" s="365"/>
      <c r="Z171" s="366"/>
      <c r="AA171" s="349">
        <f t="shared" si="32"/>
        <v>1</v>
      </c>
      <c r="AB171" s="345">
        <f t="shared" si="33"/>
        <v>4</v>
      </c>
      <c r="AC171" s="345">
        <f t="shared" si="34"/>
        <v>1</v>
      </c>
      <c r="AD171" s="87">
        <f t="shared" si="35"/>
        <v>4</v>
      </c>
    </row>
    <row r="172" spans="1:30" ht="13" thickBot="1">
      <c r="A172" s="30">
        <v>4</v>
      </c>
      <c r="B172" s="509" t="s">
        <v>568</v>
      </c>
      <c r="C172" s="509" t="s">
        <v>569</v>
      </c>
      <c r="D172" s="498" t="s">
        <v>116</v>
      </c>
      <c r="E172" s="520">
        <v>3</v>
      </c>
      <c r="F172" s="518"/>
      <c r="G172" s="515"/>
      <c r="H172" s="520"/>
      <c r="I172" s="518"/>
      <c r="J172" s="515"/>
      <c r="K172" s="520"/>
      <c r="L172" s="518"/>
      <c r="M172" s="515"/>
      <c r="N172" s="520"/>
      <c r="O172" s="518">
        <v>2</v>
      </c>
      <c r="P172" s="515">
        <v>22</v>
      </c>
      <c r="Q172" s="520"/>
      <c r="R172" s="346"/>
      <c r="S172" s="346"/>
      <c r="T172" s="346"/>
      <c r="U172" s="346"/>
      <c r="V172" s="346"/>
      <c r="W172" s="346"/>
      <c r="X172" s="364"/>
      <c r="Y172" s="365"/>
      <c r="Z172" s="366"/>
      <c r="AA172" s="349">
        <f t="shared" si="32"/>
        <v>2</v>
      </c>
      <c r="AB172" s="345">
        <f t="shared" si="33"/>
        <v>22</v>
      </c>
      <c r="AC172" s="345">
        <f t="shared" si="34"/>
        <v>0</v>
      </c>
      <c r="AD172" s="87">
        <f t="shared" si="35"/>
        <v>11</v>
      </c>
    </row>
    <row r="173" spans="1:30" ht="13" thickBot="1">
      <c r="A173" s="30">
        <v>4</v>
      </c>
      <c r="B173" s="509" t="s">
        <v>829</v>
      </c>
      <c r="C173" s="509" t="s">
        <v>830</v>
      </c>
      <c r="D173" s="498" t="s">
        <v>116</v>
      </c>
      <c r="E173" s="520">
        <v>7</v>
      </c>
      <c r="F173" s="518"/>
      <c r="G173" s="515"/>
      <c r="H173" s="520"/>
      <c r="I173" s="518"/>
      <c r="J173" s="515"/>
      <c r="K173" s="520"/>
      <c r="L173" s="518"/>
      <c r="M173" s="515"/>
      <c r="N173" s="520"/>
      <c r="O173" s="518">
        <v>1</v>
      </c>
      <c r="P173" s="515">
        <v>13</v>
      </c>
      <c r="Q173" s="520"/>
      <c r="R173" s="346"/>
      <c r="S173" s="346"/>
      <c r="T173" s="346"/>
      <c r="U173" s="346"/>
      <c r="V173" s="346"/>
      <c r="W173" s="346"/>
      <c r="X173" s="364"/>
      <c r="Y173" s="365"/>
      <c r="Z173" s="366"/>
      <c r="AA173" s="349">
        <f t="shared" si="32"/>
        <v>1</v>
      </c>
      <c r="AB173" s="345">
        <f t="shared" si="33"/>
        <v>13</v>
      </c>
      <c r="AC173" s="345">
        <f t="shared" si="34"/>
        <v>0</v>
      </c>
      <c r="AD173" s="87">
        <f t="shared" si="35"/>
        <v>13</v>
      </c>
    </row>
    <row r="174" spans="1:30" ht="13" thickBot="1">
      <c r="A174" s="30">
        <v>4</v>
      </c>
      <c r="B174" s="509" t="s">
        <v>570</v>
      </c>
      <c r="C174" s="509" t="s">
        <v>308</v>
      </c>
      <c r="D174" s="498" t="s">
        <v>116</v>
      </c>
      <c r="E174" s="520">
        <v>9</v>
      </c>
      <c r="F174" s="518"/>
      <c r="G174" s="515"/>
      <c r="H174" s="520"/>
      <c r="I174" s="518"/>
      <c r="J174" s="515"/>
      <c r="K174" s="520"/>
      <c r="L174" s="518"/>
      <c r="M174" s="515"/>
      <c r="N174" s="520"/>
      <c r="O174" s="518">
        <v>1</v>
      </c>
      <c r="P174" s="515">
        <v>2</v>
      </c>
      <c r="Q174" s="520"/>
      <c r="R174" s="346"/>
      <c r="S174" s="346"/>
      <c r="T174" s="346"/>
      <c r="U174" s="346"/>
      <c r="V174" s="346"/>
      <c r="W174" s="346"/>
      <c r="X174" s="364"/>
      <c r="Y174" s="365"/>
      <c r="Z174" s="366"/>
      <c r="AA174" s="349">
        <f t="shared" si="32"/>
        <v>1</v>
      </c>
      <c r="AB174" s="345">
        <f t="shared" si="33"/>
        <v>2</v>
      </c>
      <c r="AC174" s="345">
        <f t="shared" si="34"/>
        <v>0</v>
      </c>
      <c r="AD174" s="87">
        <f t="shared" si="35"/>
        <v>2</v>
      </c>
    </row>
    <row r="175" spans="1:30" ht="13" thickBot="1">
      <c r="A175" s="30">
        <v>4</v>
      </c>
      <c r="B175" s="343"/>
      <c r="C175" s="343"/>
      <c r="D175" s="55" t="s">
        <v>116</v>
      </c>
      <c r="E175" s="346"/>
      <c r="F175" s="346"/>
      <c r="G175" s="346"/>
      <c r="H175" s="346"/>
      <c r="I175" s="346"/>
      <c r="J175" s="346"/>
      <c r="K175" s="346"/>
      <c r="L175" s="346"/>
      <c r="M175" s="346"/>
      <c r="N175" s="346"/>
      <c r="O175" s="364"/>
      <c r="P175" s="365"/>
      <c r="Q175" s="366"/>
      <c r="R175" s="346"/>
      <c r="S175" s="346"/>
      <c r="T175" s="346"/>
      <c r="U175" s="346"/>
      <c r="V175" s="346"/>
      <c r="W175" s="346"/>
      <c r="X175" s="364"/>
      <c r="Y175" s="365"/>
      <c r="Z175" s="366"/>
      <c r="AA175" s="349">
        <f t="shared" si="32"/>
        <v>0</v>
      </c>
      <c r="AB175" s="345">
        <f t="shared" si="33"/>
        <v>0</v>
      </c>
      <c r="AC175" s="345">
        <f t="shared" si="34"/>
        <v>0</v>
      </c>
      <c r="AD175" s="87">
        <f t="shared" si="35"/>
        <v>0</v>
      </c>
    </row>
    <row r="176" spans="1:30" ht="13" thickBot="1">
      <c r="A176" s="30">
        <v>4</v>
      </c>
      <c r="B176" s="343"/>
      <c r="C176" s="343"/>
      <c r="D176" s="55" t="s">
        <v>116</v>
      </c>
      <c r="E176" s="346"/>
      <c r="F176" s="346"/>
      <c r="G176" s="346"/>
      <c r="H176" s="346"/>
      <c r="I176" s="346"/>
      <c r="J176" s="346"/>
      <c r="K176" s="346"/>
      <c r="L176" s="346"/>
      <c r="M176" s="346"/>
      <c r="N176" s="346"/>
      <c r="O176" s="364"/>
      <c r="P176" s="365"/>
      <c r="Q176" s="366"/>
      <c r="R176" s="346"/>
      <c r="S176" s="346"/>
      <c r="T176" s="346"/>
      <c r="U176" s="346"/>
      <c r="V176" s="346"/>
      <c r="W176" s="346"/>
      <c r="X176" s="364"/>
      <c r="Y176" s="365"/>
      <c r="Z176" s="366"/>
      <c r="AA176" s="349">
        <f t="shared" si="32"/>
        <v>0</v>
      </c>
      <c r="AB176" s="345">
        <f t="shared" si="33"/>
        <v>0</v>
      </c>
      <c r="AC176" s="345">
        <f t="shared" si="34"/>
        <v>0</v>
      </c>
      <c r="AD176" s="87">
        <f t="shared" si="35"/>
        <v>0</v>
      </c>
    </row>
    <row r="177" spans="1:30" ht="13" thickBot="1">
      <c r="A177" s="30">
        <v>4</v>
      </c>
      <c r="B177" s="343"/>
      <c r="C177" s="343"/>
      <c r="D177" s="55" t="s">
        <v>116</v>
      </c>
      <c r="E177" s="346"/>
      <c r="F177" s="346"/>
      <c r="G177" s="346"/>
      <c r="H177" s="346"/>
      <c r="I177" s="346"/>
      <c r="J177" s="346"/>
      <c r="K177" s="346"/>
      <c r="L177" s="346"/>
      <c r="M177" s="346"/>
      <c r="N177" s="346"/>
      <c r="O177" s="364"/>
      <c r="P177" s="365"/>
      <c r="Q177" s="366"/>
      <c r="R177" s="346"/>
      <c r="S177" s="346"/>
      <c r="T177" s="346"/>
      <c r="U177" s="346"/>
      <c r="V177" s="346"/>
      <c r="W177" s="346"/>
      <c r="X177" s="364"/>
      <c r="Y177" s="365"/>
      <c r="Z177" s="366"/>
      <c r="AA177" s="349">
        <f t="shared" si="32"/>
        <v>0</v>
      </c>
      <c r="AB177" s="345">
        <f t="shared" si="33"/>
        <v>0</v>
      </c>
      <c r="AC177" s="345">
        <f t="shared" si="34"/>
        <v>0</v>
      </c>
      <c r="AD177" s="87">
        <f t="shared" si="35"/>
        <v>0</v>
      </c>
    </row>
    <row r="178" spans="1:30" ht="13" thickBot="1">
      <c r="A178" s="30">
        <v>4</v>
      </c>
      <c r="B178" s="343"/>
      <c r="C178" s="343"/>
      <c r="D178" s="55" t="s">
        <v>116</v>
      </c>
      <c r="E178" s="346"/>
      <c r="F178" s="346"/>
      <c r="G178" s="346"/>
      <c r="H178" s="346"/>
      <c r="I178" s="346"/>
      <c r="J178" s="346"/>
      <c r="K178" s="346"/>
      <c r="L178" s="346"/>
      <c r="M178" s="346"/>
      <c r="N178" s="346"/>
      <c r="O178" s="364"/>
      <c r="P178" s="365"/>
      <c r="Q178" s="366"/>
      <c r="R178" s="346"/>
      <c r="S178" s="346"/>
      <c r="T178" s="346"/>
      <c r="U178" s="346"/>
      <c r="V178" s="346"/>
      <c r="W178" s="346"/>
      <c r="X178" s="364"/>
      <c r="Y178" s="365"/>
      <c r="Z178" s="366"/>
      <c r="AA178" s="349">
        <f t="shared" si="32"/>
        <v>0</v>
      </c>
      <c r="AB178" s="345">
        <f t="shared" si="33"/>
        <v>0</v>
      </c>
      <c r="AC178" s="345">
        <f t="shared" si="34"/>
        <v>0</v>
      </c>
      <c r="AD178" s="87">
        <f t="shared" si="35"/>
        <v>0</v>
      </c>
    </row>
    <row r="179" spans="1:30" ht="13" thickBot="1">
      <c r="A179" s="30">
        <v>4</v>
      </c>
      <c r="B179" s="343"/>
      <c r="C179" s="343"/>
      <c r="D179" s="55"/>
      <c r="E179" s="346"/>
      <c r="F179" s="346"/>
      <c r="G179" s="346"/>
      <c r="H179" s="346"/>
      <c r="I179" s="346"/>
      <c r="J179" s="346"/>
      <c r="K179" s="346"/>
      <c r="L179" s="346"/>
      <c r="M179" s="346"/>
      <c r="N179" s="346"/>
      <c r="O179" s="364"/>
      <c r="P179" s="365"/>
      <c r="Q179" s="366"/>
      <c r="R179" s="346"/>
      <c r="S179" s="346"/>
      <c r="T179" s="346"/>
      <c r="U179" s="346"/>
      <c r="V179" s="346"/>
      <c r="W179" s="346"/>
      <c r="X179" s="364"/>
      <c r="Y179" s="365"/>
      <c r="Z179" s="366"/>
      <c r="AA179" s="349">
        <f t="shared" si="32"/>
        <v>0</v>
      </c>
      <c r="AB179" s="345">
        <f t="shared" si="33"/>
        <v>0</v>
      </c>
      <c r="AC179" s="345">
        <f t="shared" si="34"/>
        <v>0</v>
      </c>
      <c r="AD179" s="87">
        <f t="shared" si="35"/>
        <v>0</v>
      </c>
    </row>
    <row r="180" spans="1:30" ht="13" thickBot="1">
      <c r="A180" s="30">
        <v>4</v>
      </c>
      <c r="B180" s="521" t="s">
        <v>577</v>
      </c>
      <c r="C180" s="508" t="s">
        <v>219</v>
      </c>
      <c r="D180" s="498" t="s">
        <v>121</v>
      </c>
      <c r="E180" s="519">
        <v>10</v>
      </c>
      <c r="F180" s="517">
        <v>14</v>
      </c>
      <c r="G180" s="492">
        <v>145</v>
      </c>
      <c r="H180" s="519"/>
      <c r="I180" s="517">
        <v>6</v>
      </c>
      <c r="J180" s="492">
        <v>129</v>
      </c>
      <c r="K180" s="519">
        <v>2</v>
      </c>
      <c r="L180" s="517">
        <v>5</v>
      </c>
      <c r="M180" s="492">
        <v>79</v>
      </c>
      <c r="N180" s="519">
        <v>1</v>
      </c>
      <c r="O180" s="517">
        <v>4</v>
      </c>
      <c r="P180" s="492">
        <v>60</v>
      </c>
      <c r="Q180" s="519"/>
      <c r="R180" s="346"/>
      <c r="S180" s="346"/>
      <c r="T180" s="346"/>
      <c r="U180" s="346"/>
      <c r="V180" s="346"/>
      <c r="W180" s="346"/>
      <c r="X180" s="364"/>
      <c r="Y180" s="365"/>
      <c r="Z180" s="366"/>
      <c r="AA180" s="349">
        <f t="shared" si="32"/>
        <v>29</v>
      </c>
      <c r="AB180" s="345">
        <f t="shared" si="33"/>
        <v>413</v>
      </c>
      <c r="AC180" s="345">
        <f t="shared" si="34"/>
        <v>3</v>
      </c>
      <c r="AD180" s="87">
        <f t="shared" si="35"/>
        <v>14.241379310344827</v>
      </c>
    </row>
    <row r="181" spans="1:30" ht="13" thickBot="1">
      <c r="A181" s="30">
        <v>4</v>
      </c>
      <c r="B181" s="509" t="s">
        <v>578</v>
      </c>
      <c r="C181" s="509" t="s">
        <v>579</v>
      </c>
      <c r="D181" s="498" t="s">
        <v>121</v>
      </c>
      <c r="E181" s="520">
        <v>16</v>
      </c>
      <c r="F181" s="518">
        <v>3</v>
      </c>
      <c r="G181" s="515">
        <v>20</v>
      </c>
      <c r="H181" s="520">
        <v>1</v>
      </c>
      <c r="I181" s="518">
        <v>4</v>
      </c>
      <c r="J181" s="515">
        <v>33</v>
      </c>
      <c r="K181" s="520"/>
      <c r="L181" s="518">
        <v>2</v>
      </c>
      <c r="M181" s="515">
        <v>123</v>
      </c>
      <c r="N181" s="520">
        <v>2</v>
      </c>
      <c r="O181" s="518">
        <v>4</v>
      </c>
      <c r="P181" s="515">
        <v>14</v>
      </c>
      <c r="Q181" s="520">
        <v>1</v>
      </c>
      <c r="R181" s="346"/>
      <c r="S181" s="346"/>
      <c r="T181" s="346"/>
      <c r="U181" s="346"/>
      <c r="V181" s="346"/>
      <c r="W181" s="346"/>
      <c r="X181" s="364"/>
      <c r="Y181" s="365"/>
      <c r="Z181" s="366"/>
      <c r="AA181" s="349">
        <f t="shared" si="32"/>
        <v>13</v>
      </c>
      <c r="AB181" s="345">
        <f t="shared" si="33"/>
        <v>190</v>
      </c>
      <c r="AC181" s="345">
        <f t="shared" si="34"/>
        <v>4</v>
      </c>
      <c r="AD181" s="87">
        <f t="shared" si="35"/>
        <v>14.615384615384615</v>
      </c>
    </row>
    <row r="182" spans="1:30" ht="13" thickBot="1">
      <c r="A182" s="30">
        <v>4</v>
      </c>
      <c r="B182" s="509" t="s">
        <v>320</v>
      </c>
      <c r="C182" s="509" t="s">
        <v>598</v>
      </c>
      <c r="D182" s="498" t="s">
        <v>121</v>
      </c>
      <c r="E182" s="520">
        <v>5</v>
      </c>
      <c r="F182" s="518">
        <v>2</v>
      </c>
      <c r="G182" s="515">
        <v>52</v>
      </c>
      <c r="H182" s="520"/>
      <c r="I182" s="518">
        <v>5</v>
      </c>
      <c r="J182" s="515">
        <v>65</v>
      </c>
      <c r="K182" s="520"/>
      <c r="L182" s="518"/>
      <c r="M182" s="515"/>
      <c r="N182" s="520"/>
      <c r="O182" s="518">
        <v>2</v>
      </c>
      <c r="P182" s="515">
        <v>43</v>
      </c>
      <c r="Q182" s="520"/>
      <c r="R182" s="346"/>
      <c r="S182" s="346"/>
      <c r="T182" s="346"/>
      <c r="U182" s="346"/>
      <c r="V182" s="346"/>
      <c r="W182" s="346"/>
      <c r="X182" s="364"/>
      <c r="Y182" s="365"/>
      <c r="Z182" s="366"/>
      <c r="AA182" s="349">
        <f t="shared" si="32"/>
        <v>9</v>
      </c>
      <c r="AB182" s="345">
        <f t="shared" si="33"/>
        <v>160</v>
      </c>
      <c r="AC182" s="345">
        <f t="shared" si="34"/>
        <v>0</v>
      </c>
      <c r="AD182" s="87">
        <f t="shared" si="35"/>
        <v>17.777777777777779</v>
      </c>
    </row>
    <row r="183" spans="1:30" ht="13" thickBot="1">
      <c r="A183" s="30">
        <v>4</v>
      </c>
      <c r="B183" s="509" t="s">
        <v>586</v>
      </c>
      <c r="C183" s="509" t="s">
        <v>388</v>
      </c>
      <c r="D183" s="498" t="s">
        <v>121</v>
      </c>
      <c r="E183" s="520">
        <v>8</v>
      </c>
      <c r="F183" s="518">
        <v>3</v>
      </c>
      <c r="G183" s="515">
        <v>47</v>
      </c>
      <c r="H183" s="520"/>
      <c r="I183" s="518">
        <v>2</v>
      </c>
      <c r="J183" s="515">
        <v>23</v>
      </c>
      <c r="K183" s="520"/>
      <c r="L183" s="518"/>
      <c r="M183" s="515"/>
      <c r="N183" s="520"/>
      <c r="O183" s="518">
        <v>3</v>
      </c>
      <c r="P183" s="515">
        <v>77</v>
      </c>
      <c r="Q183" s="520"/>
      <c r="R183" s="346"/>
      <c r="S183" s="346"/>
      <c r="T183" s="346"/>
      <c r="U183" s="346"/>
      <c r="V183" s="346"/>
      <c r="W183" s="346"/>
      <c r="X183" s="364"/>
      <c r="Y183" s="365"/>
      <c r="Z183" s="366"/>
      <c r="AA183" s="349">
        <f t="shared" si="32"/>
        <v>8</v>
      </c>
      <c r="AB183" s="345">
        <f t="shared" si="33"/>
        <v>147</v>
      </c>
      <c r="AC183" s="345">
        <f t="shared" si="34"/>
        <v>0</v>
      </c>
      <c r="AD183" s="87">
        <f t="shared" si="35"/>
        <v>18.375</v>
      </c>
    </row>
    <row r="184" spans="1:30" ht="13" thickBot="1">
      <c r="A184" s="30">
        <v>4</v>
      </c>
      <c r="B184" s="509" t="s">
        <v>751</v>
      </c>
      <c r="C184" s="509" t="s">
        <v>201</v>
      </c>
      <c r="D184" s="498" t="s">
        <v>121</v>
      </c>
      <c r="E184" s="520">
        <v>86</v>
      </c>
      <c r="F184" s="518"/>
      <c r="G184" s="515"/>
      <c r="H184" s="520"/>
      <c r="I184" s="518">
        <v>2</v>
      </c>
      <c r="J184" s="515">
        <v>34</v>
      </c>
      <c r="K184" s="520"/>
      <c r="L184" s="518">
        <v>1</v>
      </c>
      <c r="M184" s="515">
        <v>0</v>
      </c>
      <c r="N184" s="520"/>
      <c r="O184" s="518">
        <v>1</v>
      </c>
      <c r="P184" s="515">
        <v>20</v>
      </c>
      <c r="Q184" s="520"/>
      <c r="R184" s="346"/>
      <c r="S184" s="346"/>
      <c r="T184" s="346"/>
      <c r="U184" s="346"/>
      <c r="V184" s="346"/>
      <c r="W184" s="346"/>
      <c r="X184" s="364"/>
      <c r="Y184" s="365"/>
      <c r="Z184" s="366"/>
      <c r="AA184" s="349">
        <f t="shared" si="32"/>
        <v>4</v>
      </c>
      <c r="AB184" s="345">
        <f t="shared" si="33"/>
        <v>54</v>
      </c>
      <c r="AC184" s="345">
        <f t="shared" si="34"/>
        <v>0</v>
      </c>
      <c r="AD184" s="87">
        <f t="shared" si="35"/>
        <v>13.5</v>
      </c>
    </row>
    <row r="185" spans="1:30" ht="13" thickBot="1">
      <c r="A185" s="30">
        <v>4</v>
      </c>
      <c r="B185" s="509" t="s">
        <v>807</v>
      </c>
      <c r="C185" s="509" t="s">
        <v>752</v>
      </c>
      <c r="D185" s="498" t="s">
        <v>121</v>
      </c>
      <c r="E185" s="520">
        <v>88</v>
      </c>
      <c r="F185" s="518"/>
      <c r="G185" s="515"/>
      <c r="H185" s="520"/>
      <c r="I185" s="518"/>
      <c r="J185" s="515"/>
      <c r="K185" s="520"/>
      <c r="L185" s="518">
        <v>1</v>
      </c>
      <c r="M185" s="515">
        <v>7</v>
      </c>
      <c r="N185" s="520"/>
      <c r="O185" s="518"/>
      <c r="P185" s="515"/>
      <c r="Q185" s="520"/>
      <c r="R185" s="346"/>
      <c r="S185" s="346"/>
      <c r="T185" s="346"/>
      <c r="U185" s="346"/>
      <c r="V185" s="346"/>
      <c r="W185" s="346"/>
      <c r="X185" s="364"/>
      <c r="Y185" s="365"/>
      <c r="Z185" s="366"/>
      <c r="AA185" s="349">
        <f t="shared" si="32"/>
        <v>1</v>
      </c>
      <c r="AB185" s="345">
        <f t="shared" si="33"/>
        <v>7</v>
      </c>
      <c r="AC185" s="345">
        <f t="shared" si="34"/>
        <v>0</v>
      </c>
      <c r="AD185" s="87">
        <f t="shared" si="35"/>
        <v>7</v>
      </c>
    </row>
    <row r="186" spans="1:30" ht="13" thickBot="1">
      <c r="A186" s="30">
        <v>4</v>
      </c>
      <c r="B186" s="509" t="s">
        <v>808</v>
      </c>
      <c r="C186" s="509" t="s">
        <v>585</v>
      </c>
      <c r="D186" s="498" t="s">
        <v>121</v>
      </c>
      <c r="E186" s="520">
        <v>80</v>
      </c>
      <c r="F186" s="518"/>
      <c r="G186" s="515"/>
      <c r="H186" s="520"/>
      <c r="I186" s="518"/>
      <c r="J186" s="515"/>
      <c r="K186" s="520"/>
      <c r="L186" s="518">
        <v>2</v>
      </c>
      <c r="M186" s="515">
        <v>22</v>
      </c>
      <c r="N186" s="520"/>
      <c r="O186" s="518"/>
      <c r="P186" s="515"/>
      <c r="Q186" s="520"/>
      <c r="R186" s="346"/>
      <c r="S186" s="346"/>
      <c r="T186" s="346"/>
      <c r="U186" s="346"/>
      <c r="V186" s="346"/>
      <c r="W186" s="346"/>
      <c r="X186" s="364"/>
      <c r="Y186" s="365"/>
      <c r="Z186" s="366"/>
      <c r="AA186" s="349">
        <f t="shared" si="32"/>
        <v>2</v>
      </c>
      <c r="AB186" s="345">
        <f t="shared" si="33"/>
        <v>22</v>
      </c>
      <c r="AC186" s="345">
        <f t="shared" si="34"/>
        <v>0</v>
      </c>
      <c r="AD186" s="87">
        <f t="shared" si="35"/>
        <v>11</v>
      </c>
    </row>
    <row r="187" spans="1:30" ht="13" thickBot="1">
      <c r="A187" s="30">
        <v>4</v>
      </c>
      <c r="B187" s="509" t="s">
        <v>753</v>
      </c>
      <c r="C187" s="509" t="s">
        <v>750</v>
      </c>
      <c r="D187" s="498" t="s">
        <v>121</v>
      </c>
      <c r="E187" s="520">
        <v>6</v>
      </c>
      <c r="F187" s="518"/>
      <c r="G187" s="515"/>
      <c r="H187" s="520"/>
      <c r="I187" s="518"/>
      <c r="J187" s="515"/>
      <c r="K187" s="520"/>
      <c r="L187" s="518">
        <v>1</v>
      </c>
      <c r="M187" s="515">
        <v>20</v>
      </c>
      <c r="N187" s="520"/>
      <c r="O187" s="518"/>
      <c r="P187" s="515"/>
      <c r="Q187" s="520"/>
      <c r="R187" s="346"/>
      <c r="S187" s="346"/>
      <c r="T187" s="346"/>
      <c r="U187" s="346"/>
      <c r="V187" s="346"/>
      <c r="W187" s="346"/>
      <c r="X187" s="364"/>
      <c r="Y187" s="365"/>
      <c r="Z187" s="366"/>
      <c r="AA187" s="349">
        <f t="shared" si="32"/>
        <v>1</v>
      </c>
      <c r="AB187" s="345">
        <f t="shared" si="33"/>
        <v>20</v>
      </c>
      <c r="AC187" s="345">
        <f t="shared" si="34"/>
        <v>0</v>
      </c>
      <c r="AD187" s="87">
        <f t="shared" si="35"/>
        <v>20</v>
      </c>
    </row>
    <row r="188" spans="1:30" ht="13" thickBot="1">
      <c r="A188" s="30">
        <v>4</v>
      </c>
      <c r="B188" s="343"/>
      <c r="C188" s="343"/>
      <c r="D188" s="55" t="s">
        <v>121</v>
      </c>
      <c r="E188" s="346"/>
      <c r="F188" s="346"/>
      <c r="G188" s="346"/>
      <c r="H188" s="346"/>
      <c r="I188" s="346"/>
      <c r="J188" s="346"/>
      <c r="K188" s="346"/>
      <c r="L188" s="346"/>
      <c r="M188" s="346"/>
      <c r="N188" s="346"/>
      <c r="O188" s="364"/>
      <c r="P188" s="365"/>
      <c r="Q188" s="366"/>
      <c r="R188" s="346"/>
      <c r="S188" s="346"/>
      <c r="T188" s="346"/>
      <c r="U188" s="346"/>
      <c r="V188" s="346"/>
      <c r="W188" s="346"/>
      <c r="X188" s="364"/>
      <c r="Y188" s="365"/>
      <c r="Z188" s="366"/>
      <c r="AA188" s="349">
        <f t="shared" si="32"/>
        <v>0</v>
      </c>
      <c r="AB188" s="345">
        <f t="shared" si="33"/>
        <v>0</v>
      </c>
      <c r="AC188" s="345">
        <f t="shared" si="34"/>
        <v>0</v>
      </c>
      <c r="AD188" s="87">
        <f t="shared" si="35"/>
        <v>0</v>
      </c>
    </row>
    <row r="189" spans="1:30" ht="13" thickBot="1">
      <c r="A189" s="30">
        <v>4</v>
      </c>
      <c r="B189" s="343"/>
      <c r="C189" s="343"/>
      <c r="D189" s="55" t="s">
        <v>121</v>
      </c>
      <c r="E189" s="346"/>
      <c r="F189" s="346"/>
      <c r="G189" s="346"/>
      <c r="H189" s="346"/>
      <c r="I189" s="346"/>
      <c r="J189" s="346"/>
      <c r="K189" s="346"/>
      <c r="L189" s="346"/>
      <c r="M189" s="346"/>
      <c r="N189" s="346"/>
      <c r="O189" s="364"/>
      <c r="P189" s="365"/>
      <c r="Q189" s="366"/>
      <c r="R189" s="346"/>
      <c r="S189" s="346"/>
      <c r="T189" s="346"/>
      <c r="U189" s="346"/>
      <c r="V189" s="346"/>
      <c r="W189" s="346"/>
      <c r="X189" s="364"/>
      <c r="Y189" s="365"/>
      <c r="Z189" s="366"/>
      <c r="AA189" s="349">
        <f t="shared" si="32"/>
        <v>0</v>
      </c>
      <c r="AB189" s="345">
        <f t="shared" si="33"/>
        <v>0</v>
      </c>
      <c r="AC189" s="345">
        <f t="shared" si="34"/>
        <v>0</v>
      </c>
      <c r="AD189" s="87">
        <f t="shared" si="35"/>
        <v>0</v>
      </c>
    </row>
    <row r="190" spans="1:30" ht="13" thickBot="1">
      <c r="A190" s="30">
        <v>4</v>
      </c>
      <c r="B190" s="343"/>
      <c r="C190" s="343"/>
      <c r="D190" s="55" t="s">
        <v>121</v>
      </c>
      <c r="E190" s="346"/>
      <c r="F190" s="346"/>
      <c r="G190" s="346"/>
      <c r="H190" s="346"/>
      <c r="I190" s="346"/>
      <c r="J190" s="346"/>
      <c r="K190" s="346"/>
      <c r="L190" s="346"/>
      <c r="M190" s="346"/>
      <c r="N190" s="346"/>
      <c r="O190" s="364"/>
      <c r="P190" s="365"/>
      <c r="Q190" s="366"/>
      <c r="R190" s="346"/>
      <c r="S190" s="346"/>
      <c r="T190" s="346"/>
      <c r="U190" s="346"/>
      <c r="V190" s="346"/>
      <c r="W190" s="346"/>
      <c r="X190" s="364"/>
      <c r="Y190" s="365"/>
      <c r="Z190" s="366"/>
      <c r="AA190" s="349">
        <f t="shared" si="32"/>
        <v>0</v>
      </c>
      <c r="AB190" s="345">
        <f t="shared" si="33"/>
        <v>0</v>
      </c>
      <c r="AC190" s="345">
        <f t="shared" si="34"/>
        <v>0</v>
      </c>
      <c r="AD190" s="87">
        <f t="shared" si="35"/>
        <v>0</v>
      </c>
    </row>
    <row r="191" spans="1:30" ht="13" thickBot="1">
      <c r="A191" s="30">
        <v>4</v>
      </c>
      <c r="B191" s="343"/>
      <c r="C191" s="343"/>
      <c r="D191" s="55" t="s">
        <v>121</v>
      </c>
      <c r="E191" s="346"/>
      <c r="F191" s="346"/>
      <c r="G191" s="346"/>
      <c r="H191" s="346"/>
      <c r="I191" s="346"/>
      <c r="J191" s="346"/>
      <c r="K191" s="346"/>
      <c r="L191" s="346"/>
      <c r="M191" s="346"/>
      <c r="N191" s="346"/>
      <c r="O191" s="364"/>
      <c r="P191" s="365"/>
      <c r="Q191" s="366"/>
      <c r="R191" s="346"/>
      <c r="S191" s="346"/>
      <c r="T191" s="346"/>
      <c r="U191" s="346"/>
      <c r="V191" s="346"/>
      <c r="W191" s="346"/>
      <c r="X191" s="364"/>
      <c r="Y191" s="365"/>
      <c r="Z191" s="366"/>
      <c r="AA191" s="349">
        <f t="shared" si="32"/>
        <v>0</v>
      </c>
      <c r="AB191" s="345">
        <f t="shared" si="33"/>
        <v>0</v>
      </c>
      <c r="AC191" s="345">
        <f t="shared" si="34"/>
        <v>0</v>
      </c>
      <c r="AD191" s="87">
        <f t="shared" si="35"/>
        <v>0</v>
      </c>
    </row>
    <row r="192" spans="1:30" ht="13" thickBot="1">
      <c r="A192" s="30">
        <v>4</v>
      </c>
      <c r="B192" s="343"/>
      <c r="C192" s="343"/>
      <c r="D192" s="55" t="s">
        <v>121</v>
      </c>
      <c r="E192" s="346"/>
      <c r="F192" s="346"/>
      <c r="G192" s="346"/>
      <c r="H192" s="346"/>
      <c r="I192" s="346"/>
      <c r="J192" s="346"/>
      <c r="K192" s="346"/>
      <c r="L192" s="346"/>
      <c r="M192" s="346"/>
      <c r="N192" s="346"/>
      <c r="O192" s="364"/>
      <c r="P192" s="365"/>
      <c r="Q192" s="366"/>
      <c r="R192" s="346"/>
      <c r="S192" s="346"/>
      <c r="T192" s="346"/>
      <c r="U192" s="346"/>
      <c r="V192" s="346"/>
      <c r="W192" s="346"/>
      <c r="X192" s="364"/>
      <c r="Y192" s="365"/>
      <c r="Z192" s="366"/>
      <c r="AA192" s="349">
        <f t="shared" si="32"/>
        <v>0</v>
      </c>
      <c r="AB192" s="345">
        <f t="shared" si="33"/>
        <v>0</v>
      </c>
      <c r="AC192" s="345">
        <f t="shared" si="34"/>
        <v>0</v>
      </c>
      <c r="AD192" s="87">
        <f t="shared" si="35"/>
        <v>0</v>
      </c>
    </row>
    <row r="193" spans="1:30" ht="13" thickBot="1">
      <c r="A193" s="30">
        <v>4</v>
      </c>
      <c r="B193" s="343"/>
      <c r="C193" s="343"/>
      <c r="D193" s="55"/>
      <c r="E193" s="346"/>
      <c r="F193" s="346"/>
      <c r="G193" s="346"/>
      <c r="H193" s="346"/>
      <c r="I193" s="346"/>
      <c r="J193" s="346"/>
      <c r="K193" s="346"/>
      <c r="L193" s="346"/>
      <c r="M193" s="346"/>
      <c r="N193" s="346"/>
      <c r="O193" s="364"/>
      <c r="P193" s="365"/>
      <c r="Q193" s="366"/>
      <c r="R193" s="346"/>
      <c r="S193" s="346"/>
      <c r="T193" s="346"/>
      <c r="U193" s="346"/>
      <c r="V193" s="346"/>
      <c r="W193" s="346"/>
      <c r="X193" s="364"/>
      <c r="Y193" s="365"/>
      <c r="Z193" s="366"/>
      <c r="AA193" s="349">
        <f t="shared" si="32"/>
        <v>0</v>
      </c>
      <c r="AB193" s="345">
        <f t="shared" si="33"/>
        <v>0</v>
      </c>
      <c r="AC193" s="345">
        <f t="shared" si="34"/>
        <v>0</v>
      </c>
      <c r="AD193" s="87">
        <f t="shared" si="35"/>
        <v>0</v>
      </c>
    </row>
    <row r="194" spans="1:30" ht="13" thickBot="1">
      <c r="A194" s="30">
        <v>4</v>
      </c>
      <c r="B194" s="343"/>
      <c r="C194" s="343"/>
      <c r="D194" s="55"/>
      <c r="E194" s="346"/>
      <c r="F194" s="346"/>
      <c r="G194" s="346"/>
      <c r="H194" s="346"/>
      <c r="I194" s="346"/>
      <c r="J194" s="346"/>
      <c r="K194" s="346"/>
      <c r="L194" s="346"/>
      <c r="M194" s="346"/>
      <c r="N194" s="346"/>
      <c r="O194" s="364"/>
      <c r="P194" s="365"/>
      <c r="Q194" s="366"/>
      <c r="R194" s="346"/>
      <c r="S194" s="346"/>
      <c r="T194" s="346"/>
      <c r="U194" s="346"/>
      <c r="V194" s="346"/>
      <c r="W194" s="346"/>
      <c r="X194" s="364"/>
      <c r="Y194" s="365"/>
      <c r="Z194" s="366"/>
      <c r="AA194" s="349">
        <f t="shared" si="32"/>
        <v>0</v>
      </c>
      <c r="AB194" s="345">
        <f t="shared" si="33"/>
        <v>0</v>
      </c>
      <c r="AC194" s="345">
        <f t="shared" si="34"/>
        <v>0</v>
      </c>
      <c r="AD194" s="87">
        <f t="shared" si="35"/>
        <v>0</v>
      </c>
    </row>
    <row r="195" spans="1:30" ht="13" thickBot="1">
      <c r="A195" s="30">
        <v>4</v>
      </c>
      <c r="B195" s="4"/>
      <c r="C195" s="4"/>
      <c r="D195" s="55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83"/>
      <c r="P195" s="74"/>
      <c r="Q195" s="85"/>
      <c r="R195" s="37"/>
      <c r="S195" s="37"/>
      <c r="T195" s="37"/>
      <c r="U195" s="37"/>
      <c r="V195" s="37"/>
      <c r="W195" s="37"/>
      <c r="X195" s="83"/>
      <c r="Y195" s="74"/>
      <c r="Z195" s="85"/>
      <c r="AA195" s="34">
        <f t="shared" si="28"/>
        <v>0</v>
      </c>
      <c r="AB195" s="35">
        <f t="shared" si="29"/>
        <v>0</v>
      </c>
      <c r="AC195" s="35">
        <f t="shared" si="30"/>
        <v>0</v>
      </c>
      <c r="AD195" s="87">
        <f t="shared" si="31"/>
        <v>0</v>
      </c>
    </row>
  </sheetData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75"/>
  <sheetViews>
    <sheetView workbookViewId="0">
      <pane xSplit="5" ySplit="8" topLeftCell="V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baseColWidth="10" defaultColWidth="8.83203125" defaultRowHeight="12" x14ac:dyDescent="0"/>
  <cols>
    <col min="6" max="6" width="10.83203125" customWidth="1"/>
    <col min="7" max="7" width="13.1640625" customWidth="1"/>
    <col min="11" max="11" width="10.5" customWidth="1"/>
    <col min="12" max="12" width="13.1640625" customWidth="1"/>
    <col min="16" max="16" width="10.5" customWidth="1"/>
    <col min="17" max="17" width="13.1640625" customWidth="1"/>
    <col min="21" max="21" width="10.1640625" customWidth="1"/>
    <col min="22" max="22" width="12.5" customWidth="1"/>
    <col min="26" max="26" width="10.5" customWidth="1"/>
    <col min="27" max="27" width="12.83203125" customWidth="1"/>
    <col min="31" max="31" width="10.83203125" customWidth="1"/>
    <col min="32" max="32" width="13.5" customWidth="1"/>
    <col min="36" max="36" width="11" customWidth="1"/>
    <col min="37" max="37" width="13.83203125" customWidth="1"/>
    <col min="42" max="42" width="11" customWidth="1"/>
    <col min="49" max="49" width="10.1640625" style="317" customWidth="1"/>
  </cols>
  <sheetData>
    <row r="3" spans="1:49" ht="13" thickBot="1"/>
    <row r="4" spans="1:49">
      <c r="B4" s="611" t="s">
        <v>37</v>
      </c>
      <c r="C4" s="612"/>
      <c r="D4" s="613"/>
    </row>
    <row r="5" spans="1:49" ht="13" thickBot="1">
      <c r="B5" s="614"/>
      <c r="C5" s="615"/>
      <c r="D5" s="616"/>
    </row>
    <row r="6" spans="1:49" ht="13" thickBot="1"/>
    <row r="7" spans="1:49" ht="13.5" customHeight="1" thickBot="1">
      <c r="F7" s="621" t="s">
        <v>1</v>
      </c>
      <c r="G7" s="622"/>
      <c r="H7" s="622"/>
      <c r="I7" s="622"/>
      <c r="J7" s="623"/>
      <c r="K7" s="621" t="s">
        <v>2</v>
      </c>
      <c r="L7" s="622"/>
      <c r="M7" s="622"/>
      <c r="N7" s="622"/>
      <c r="O7" s="623"/>
      <c r="P7" s="621" t="s">
        <v>3</v>
      </c>
      <c r="Q7" s="622"/>
      <c r="R7" s="622"/>
      <c r="S7" s="622"/>
      <c r="T7" s="622"/>
      <c r="U7" s="624" t="s">
        <v>4</v>
      </c>
      <c r="V7" s="622"/>
      <c r="W7" s="622"/>
      <c r="X7" s="622"/>
      <c r="Y7" s="623"/>
      <c r="Z7" s="621" t="s">
        <v>5</v>
      </c>
      <c r="AA7" s="622"/>
      <c r="AB7" s="622"/>
      <c r="AC7" s="622"/>
      <c r="AD7" s="623"/>
      <c r="AE7" s="621" t="s">
        <v>6</v>
      </c>
      <c r="AF7" s="622"/>
      <c r="AG7" s="622"/>
      <c r="AH7" s="622"/>
      <c r="AI7" s="623"/>
      <c r="AJ7" s="621" t="s">
        <v>7</v>
      </c>
      <c r="AK7" s="622"/>
      <c r="AL7" s="622"/>
      <c r="AM7" s="622"/>
      <c r="AN7" s="623"/>
      <c r="AO7" s="609" t="s">
        <v>38</v>
      </c>
      <c r="AP7" s="609" t="s">
        <v>39</v>
      </c>
      <c r="AQ7" s="609" t="s">
        <v>9</v>
      </c>
      <c r="AR7" s="609" t="s">
        <v>40</v>
      </c>
      <c r="AS7" s="609" t="s">
        <v>41</v>
      </c>
      <c r="AT7" s="609" t="s">
        <v>42</v>
      </c>
      <c r="AU7" s="629" t="s">
        <v>43</v>
      </c>
      <c r="AV7" s="627" t="s">
        <v>102</v>
      </c>
      <c r="AW7" s="625" t="s">
        <v>145</v>
      </c>
    </row>
    <row r="8" spans="1:49" ht="13" thickBot="1">
      <c r="A8" s="73" t="s">
        <v>101</v>
      </c>
      <c r="B8" s="51" t="s">
        <v>12</v>
      </c>
      <c r="C8" s="8" t="s">
        <v>13</v>
      </c>
      <c r="D8" s="367" t="s">
        <v>14</v>
      </c>
      <c r="E8" s="8" t="s">
        <v>15</v>
      </c>
      <c r="F8" s="27" t="s">
        <v>44</v>
      </c>
      <c r="G8" s="27" t="s">
        <v>45</v>
      </c>
      <c r="H8" s="27" t="s">
        <v>17</v>
      </c>
      <c r="I8" s="27" t="s">
        <v>46</v>
      </c>
      <c r="J8" s="27" t="s">
        <v>18</v>
      </c>
      <c r="K8" s="28" t="s">
        <v>47</v>
      </c>
      <c r="L8" s="27" t="s">
        <v>48</v>
      </c>
      <c r="M8" s="27" t="s">
        <v>20</v>
      </c>
      <c r="N8" s="27" t="s">
        <v>49</v>
      </c>
      <c r="O8" s="27" t="s">
        <v>21</v>
      </c>
      <c r="P8" s="28" t="s">
        <v>50</v>
      </c>
      <c r="Q8" s="27" t="s">
        <v>51</v>
      </c>
      <c r="R8" s="27" t="s">
        <v>23</v>
      </c>
      <c r="S8" s="27" t="s">
        <v>52</v>
      </c>
      <c r="T8" s="27" t="s">
        <v>24</v>
      </c>
      <c r="U8" s="28" t="s">
        <v>53</v>
      </c>
      <c r="V8" s="27" t="s">
        <v>54</v>
      </c>
      <c r="W8" s="27" t="s">
        <v>26</v>
      </c>
      <c r="X8" s="27" t="s">
        <v>55</v>
      </c>
      <c r="Y8" s="27" t="s">
        <v>27</v>
      </c>
      <c r="Z8" s="28" t="s">
        <v>56</v>
      </c>
      <c r="AA8" s="27" t="s">
        <v>57</v>
      </c>
      <c r="AB8" s="27" t="s">
        <v>29</v>
      </c>
      <c r="AC8" s="27" t="s">
        <v>58</v>
      </c>
      <c r="AD8" s="27" t="s">
        <v>30</v>
      </c>
      <c r="AE8" s="28" t="s">
        <v>59</v>
      </c>
      <c r="AF8" s="27" t="s">
        <v>60</v>
      </c>
      <c r="AG8" s="27" t="s">
        <v>32</v>
      </c>
      <c r="AH8" s="27" t="s">
        <v>61</v>
      </c>
      <c r="AI8" s="27" t="s">
        <v>33</v>
      </c>
      <c r="AJ8" s="28" t="s">
        <v>62</v>
      </c>
      <c r="AK8" s="27" t="s">
        <v>63</v>
      </c>
      <c r="AL8" s="27" t="s">
        <v>35</v>
      </c>
      <c r="AM8" s="27" t="s">
        <v>64</v>
      </c>
      <c r="AN8" s="27" t="s">
        <v>36</v>
      </c>
      <c r="AO8" s="619"/>
      <c r="AP8" s="610"/>
      <c r="AQ8" s="610"/>
      <c r="AR8" s="610"/>
      <c r="AS8" s="610"/>
      <c r="AT8" s="610"/>
      <c r="AU8" s="630"/>
      <c r="AV8" s="628"/>
      <c r="AW8" s="626"/>
    </row>
    <row r="9" spans="1:49" ht="13" thickBot="1">
      <c r="A9" s="2">
        <v>3</v>
      </c>
      <c r="B9" s="55" t="s">
        <v>428</v>
      </c>
      <c r="C9" s="55" t="s">
        <v>247</v>
      </c>
      <c r="D9" s="369" t="s">
        <v>117</v>
      </c>
      <c r="E9" s="351">
        <v>14</v>
      </c>
      <c r="F9" s="349">
        <v>15</v>
      </c>
      <c r="G9" s="345">
        <v>7</v>
      </c>
      <c r="H9" s="345">
        <v>140</v>
      </c>
      <c r="I9" s="347">
        <v>0</v>
      </c>
      <c r="J9" s="351">
        <v>4</v>
      </c>
      <c r="K9" s="432">
        <v>20</v>
      </c>
      <c r="L9" s="428">
        <v>12</v>
      </c>
      <c r="M9" s="428">
        <v>294</v>
      </c>
      <c r="N9" s="428">
        <v>0</v>
      </c>
      <c r="O9" s="434">
        <v>6</v>
      </c>
      <c r="P9" s="517">
        <v>30</v>
      </c>
      <c r="Q9" s="513">
        <v>17</v>
      </c>
      <c r="R9" s="513">
        <v>245</v>
      </c>
      <c r="S9" s="513">
        <v>1</v>
      </c>
      <c r="T9" s="519">
        <v>3</v>
      </c>
      <c r="U9" s="517">
        <v>32</v>
      </c>
      <c r="V9" s="513">
        <v>18</v>
      </c>
      <c r="W9" s="513">
        <v>247</v>
      </c>
      <c r="X9" s="513">
        <v>1</v>
      </c>
      <c r="Y9" s="519">
        <v>1</v>
      </c>
      <c r="Z9" s="517">
        <v>23</v>
      </c>
      <c r="AA9" s="513">
        <v>15</v>
      </c>
      <c r="AB9" s="513">
        <v>166</v>
      </c>
      <c r="AC9" s="513">
        <v>2</v>
      </c>
      <c r="AD9" s="519">
        <v>1</v>
      </c>
      <c r="AE9" s="34"/>
      <c r="AF9" s="35"/>
      <c r="AG9" s="35"/>
      <c r="AH9" s="35"/>
      <c r="AI9" s="39"/>
      <c r="AJ9" s="34"/>
      <c r="AK9" s="35"/>
      <c r="AL9" s="35"/>
      <c r="AM9" s="35"/>
      <c r="AN9" s="39"/>
      <c r="AO9" s="34">
        <f>SUM(F9+K9+P9+U9+Z9+AE9+AJ9)</f>
        <v>120</v>
      </c>
      <c r="AP9" s="35">
        <f>SUM(G9+L9+Q9+V9+AA9+AF9+AK9)</f>
        <v>69</v>
      </c>
      <c r="AQ9" s="35">
        <f>SUM(H9+M9+R9+W9+AB9+AG9+AL9)</f>
        <v>1092</v>
      </c>
      <c r="AR9" s="58">
        <f>SUM(I9+N9+S9+X9+AC9+AH9+AM9)</f>
        <v>4</v>
      </c>
      <c r="AS9" s="35">
        <f>SUM(J9+O9+T9+Y9+AD9+AI9+AN9)</f>
        <v>15</v>
      </c>
      <c r="AT9" s="209">
        <f>IFERROR(AP9/AO9,0)</f>
        <v>0.57499999999999996</v>
      </c>
      <c r="AU9" s="60">
        <f>IFERROR(SUM(H9+M9+R9+W9+AB9+AG9+AL9)/AV9,0)</f>
        <v>218.4</v>
      </c>
      <c r="AV9" s="241">
        <f>COUNT(F9,K9,P9,U9,Z9,AE9,AJ9)</f>
        <v>5</v>
      </c>
      <c r="AW9" s="319">
        <f>IFERROR((100*AP9/AO9)+(330*AS9/AO9)-(200*AR9/AO9)+(8.4*AQ9/AO9),0)</f>
        <v>168.52333333333334</v>
      </c>
    </row>
    <row r="10" spans="1:49" ht="13" thickBot="1">
      <c r="A10" s="2">
        <v>3</v>
      </c>
      <c r="B10" s="55"/>
      <c r="C10" s="55"/>
      <c r="D10" s="369" t="s">
        <v>117</v>
      </c>
      <c r="E10" s="240"/>
      <c r="F10" s="34"/>
      <c r="G10" s="35"/>
      <c r="H10" s="35"/>
      <c r="I10" s="241"/>
      <c r="J10" s="240"/>
      <c r="K10" s="34"/>
      <c r="L10" s="35"/>
      <c r="M10" s="35"/>
      <c r="N10" s="35"/>
      <c r="O10" s="240"/>
      <c r="P10" s="34"/>
      <c r="Q10" s="35"/>
      <c r="R10" s="35"/>
      <c r="S10" s="35"/>
      <c r="T10" s="240"/>
      <c r="U10" s="34"/>
      <c r="V10" s="35"/>
      <c r="W10" s="35"/>
      <c r="X10" s="35"/>
      <c r="Y10" s="240"/>
      <c r="Z10" s="34"/>
      <c r="AA10" s="35"/>
      <c r="AB10" s="35"/>
      <c r="AC10" s="35"/>
      <c r="AD10" s="240"/>
      <c r="AE10" s="34"/>
      <c r="AF10" s="35"/>
      <c r="AG10" s="35"/>
      <c r="AH10" s="35"/>
      <c r="AI10" s="240"/>
      <c r="AJ10" s="35"/>
      <c r="AK10" s="35"/>
      <c r="AL10" s="35"/>
      <c r="AM10" s="35"/>
      <c r="AN10" s="35"/>
      <c r="AO10" s="34">
        <f t="shared" ref="AO10:AO73" si="0">SUM(F10+K10+P10+U10+Z10+AE10+AJ10)</f>
        <v>0</v>
      </c>
      <c r="AP10" s="35">
        <f t="shared" ref="AP10:AP73" si="1">SUM(G10+L10+Q10+V10+AA10+AF10+AK10)</f>
        <v>0</v>
      </c>
      <c r="AQ10" s="35">
        <f t="shared" ref="AQ10:AQ73" si="2">SUM(H10+M10+R10+W10+AB10+AG10+AL10)</f>
        <v>0</v>
      </c>
      <c r="AR10" s="58">
        <f t="shared" ref="AR10:AR73" si="3">SUM(I10+N10+S10+X10+AC10+AH10+AM10)</f>
        <v>0</v>
      </c>
      <c r="AS10" s="35">
        <f t="shared" ref="AS10:AS73" si="4">SUM(J10+O10+T10+Y10+AD10+AI10+AN10)</f>
        <v>0</v>
      </c>
      <c r="AT10" s="209">
        <f t="shared" ref="AT10:AT73" si="5">IFERROR(AP10/AO10,0)</f>
        <v>0</v>
      </c>
      <c r="AU10" s="60">
        <f t="shared" ref="AU10:AU73" si="6">IFERROR(SUM(H10+M10+R10+W10+AB10+AG10+AL10)/AV10,0)</f>
        <v>0</v>
      </c>
      <c r="AV10" s="241">
        <f t="shared" ref="AV10:AV73" si="7">COUNT(F10,K10,P10,U10,Z10,AE10,AJ10)</f>
        <v>0</v>
      </c>
      <c r="AW10" s="318">
        <f t="shared" ref="AW10:AW73" si="8">IFERROR((100*AP10/AO10)+(330*AS10/AO10)-(200*AR10/AO10)+(8.4*AQ10/AO10),0)</f>
        <v>0</v>
      </c>
    </row>
    <row r="11" spans="1:49" ht="13" thickBot="1">
      <c r="A11" s="2">
        <v>3</v>
      </c>
      <c r="B11" s="3"/>
      <c r="C11" s="3"/>
      <c r="D11" s="370"/>
      <c r="E11" s="242"/>
      <c r="F11" s="36"/>
      <c r="G11" s="37"/>
      <c r="H11" s="37"/>
      <c r="I11" s="243"/>
      <c r="J11" s="242"/>
      <c r="K11" s="36"/>
      <c r="L11" s="37"/>
      <c r="M11" s="37"/>
      <c r="N11" s="37"/>
      <c r="O11" s="242"/>
      <c r="P11" s="36"/>
      <c r="Q11" s="37"/>
      <c r="R11" s="37"/>
      <c r="S11" s="37"/>
      <c r="T11" s="242"/>
      <c r="U11" s="36"/>
      <c r="V11" s="37"/>
      <c r="W11" s="37"/>
      <c r="X11" s="37"/>
      <c r="Y11" s="242"/>
      <c r="Z11" s="36"/>
      <c r="AA11" s="37"/>
      <c r="AB11" s="37"/>
      <c r="AC11" s="37"/>
      <c r="AD11" s="38"/>
      <c r="AE11" s="36"/>
      <c r="AF11" s="37"/>
      <c r="AG11" s="37"/>
      <c r="AH11" s="37"/>
      <c r="AI11" s="38"/>
      <c r="AJ11" s="36"/>
      <c r="AK11" s="37"/>
      <c r="AL11" s="37"/>
      <c r="AM11" s="37"/>
      <c r="AN11" s="38"/>
      <c r="AO11" s="34">
        <f t="shared" si="0"/>
        <v>0</v>
      </c>
      <c r="AP11" s="35">
        <f t="shared" si="1"/>
        <v>0</v>
      </c>
      <c r="AQ11" s="35">
        <f t="shared" si="2"/>
        <v>0</v>
      </c>
      <c r="AR11" s="58">
        <f t="shared" si="3"/>
        <v>0</v>
      </c>
      <c r="AS11" s="35">
        <f t="shared" si="4"/>
        <v>0</v>
      </c>
      <c r="AT11" s="209">
        <f t="shared" si="5"/>
        <v>0</v>
      </c>
      <c r="AU11" s="60">
        <f t="shared" si="6"/>
        <v>0</v>
      </c>
      <c r="AV11" s="241">
        <f t="shared" si="7"/>
        <v>0</v>
      </c>
      <c r="AW11" s="318">
        <f t="shared" si="8"/>
        <v>0</v>
      </c>
    </row>
    <row r="12" spans="1:49" ht="13" thickBot="1">
      <c r="A12" s="2">
        <v>3</v>
      </c>
      <c r="B12" s="3"/>
      <c r="C12" s="3"/>
      <c r="D12" s="371"/>
      <c r="E12" s="242"/>
      <c r="F12" s="36"/>
      <c r="G12" s="37"/>
      <c r="H12" s="37"/>
      <c r="I12" s="243"/>
      <c r="J12" s="242"/>
      <c r="K12" s="36"/>
      <c r="L12" s="37"/>
      <c r="M12" s="37"/>
      <c r="N12" s="37"/>
      <c r="O12" s="242"/>
      <c r="P12" s="36"/>
      <c r="Q12" s="37"/>
      <c r="R12" s="37"/>
      <c r="S12" s="37"/>
      <c r="T12" s="242"/>
      <c r="U12" s="36"/>
      <c r="V12" s="37"/>
      <c r="W12" s="37"/>
      <c r="X12" s="37"/>
      <c r="Y12" s="242"/>
      <c r="Z12" s="36"/>
      <c r="AA12" s="37"/>
      <c r="AB12" s="37"/>
      <c r="AC12" s="37"/>
      <c r="AD12" s="38"/>
      <c r="AE12" s="36"/>
      <c r="AF12" s="37"/>
      <c r="AG12" s="37"/>
      <c r="AH12" s="37"/>
      <c r="AI12" s="38"/>
      <c r="AJ12" s="36"/>
      <c r="AK12" s="37"/>
      <c r="AL12" s="37"/>
      <c r="AM12" s="37"/>
      <c r="AN12" s="38"/>
      <c r="AO12" s="34">
        <f t="shared" si="0"/>
        <v>0</v>
      </c>
      <c r="AP12" s="35">
        <f t="shared" si="1"/>
        <v>0</v>
      </c>
      <c r="AQ12" s="35">
        <f t="shared" si="2"/>
        <v>0</v>
      </c>
      <c r="AR12" s="58">
        <f t="shared" si="3"/>
        <v>0</v>
      </c>
      <c r="AS12" s="35">
        <f t="shared" si="4"/>
        <v>0</v>
      </c>
      <c r="AT12" s="209">
        <f t="shared" si="5"/>
        <v>0</v>
      </c>
      <c r="AU12" s="60">
        <f t="shared" si="6"/>
        <v>0</v>
      </c>
      <c r="AV12" s="241">
        <f t="shared" si="7"/>
        <v>0</v>
      </c>
      <c r="AW12" s="318">
        <f t="shared" si="8"/>
        <v>0</v>
      </c>
    </row>
    <row r="13" spans="1:49" ht="13" thickBot="1">
      <c r="A13" s="2">
        <v>3</v>
      </c>
      <c r="B13" s="424" t="s">
        <v>324</v>
      </c>
      <c r="C13" s="424" t="s">
        <v>308</v>
      </c>
      <c r="D13" s="436" t="s">
        <v>112</v>
      </c>
      <c r="E13" s="434">
        <v>7</v>
      </c>
      <c r="F13" s="432">
        <v>28</v>
      </c>
      <c r="G13" s="428">
        <v>16</v>
      </c>
      <c r="H13" s="428">
        <v>185</v>
      </c>
      <c r="I13" s="430">
        <v>1</v>
      </c>
      <c r="J13" s="434">
        <v>0</v>
      </c>
      <c r="K13" s="432">
        <v>14</v>
      </c>
      <c r="L13" s="428">
        <v>8</v>
      </c>
      <c r="M13" s="428">
        <v>63</v>
      </c>
      <c r="N13" s="428">
        <v>1</v>
      </c>
      <c r="O13" s="434">
        <v>1</v>
      </c>
      <c r="P13" s="494"/>
      <c r="Q13" s="487"/>
      <c r="R13" s="487"/>
      <c r="S13" s="487"/>
      <c r="T13" s="496"/>
      <c r="U13" s="518"/>
      <c r="V13" s="514"/>
      <c r="W13" s="514"/>
      <c r="X13" s="514"/>
      <c r="Y13" s="520"/>
      <c r="Z13" s="36"/>
      <c r="AA13" s="37"/>
      <c r="AB13" s="37"/>
      <c r="AC13" s="37"/>
      <c r="AD13" s="38"/>
      <c r="AE13" s="36"/>
      <c r="AF13" s="37"/>
      <c r="AG13" s="37"/>
      <c r="AH13" s="37"/>
      <c r="AI13" s="38"/>
      <c r="AJ13" s="36"/>
      <c r="AK13" s="37"/>
      <c r="AL13" s="37"/>
      <c r="AM13" s="37"/>
      <c r="AN13" s="38"/>
      <c r="AO13" s="34">
        <f t="shared" si="0"/>
        <v>42</v>
      </c>
      <c r="AP13" s="35">
        <f t="shared" si="1"/>
        <v>24</v>
      </c>
      <c r="AQ13" s="35">
        <f t="shared" si="2"/>
        <v>248</v>
      </c>
      <c r="AR13" s="58">
        <f t="shared" si="3"/>
        <v>2</v>
      </c>
      <c r="AS13" s="35">
        <f t="shared" si="4"/>
        <v>1</v>
      </c>
      <c r="AT13" s="209">
        <f t="shared" si="5"/>
        <v>0.5714285714285714</v>
      </c>
      <c r="AU13" s="60">
        <f t="shared" si="6"/>
        <v>124</v>
      </c>
      <c r="AV13" s="241">
        <f t="shared" si="7"/>
        <v>2</v>
      </c>
      <c r="AW13" s="318">
        <f t="shared" si="8"/>
        <v>105.07619047619048</v>
      </c>
    </row>
    <row r="14" spans="1:49" ht="13" thickBot="1">
      <c r="A14" s="2">
        <v>3</v>
      </c>
      <c r="B14" s="425" t="s">
        <v>707</v>
      </c>
      <c r="C14" s="425" t="s">
        <v>180</v>
      </c>
      <c r="D14" s="436" t="s">
        <v>112</v>
      </c>
      <c r="E14" s="435">
        <v>9</v>
      </c>
      <c r="F14" s="433"/>
      <c r="G14" s="429"/>
      <c r="H14" s="429"/>
      <c r="I14" s="431"/>
      <c r="J14" s="435"/>
      <c r="K14" s="433">
        <v>16</v>
      </c>
      <c r="L14" s="429">
        <v>8</v>
      </c>
      <c r="M14" s="429">
        <v>178</v>
      </c>
      <c r="N14" s="429">
        <v>0</v>
      </c>
      <c r="O14" s="435">
        <v>2</v>
      </c>
      <c r="P14" s="495">
        <v>23</v>
      </c>
      <c r="Q14" s="488">
        <v>14</v>
      </c>
      <c r="R14" s="488">
        <v>117</v>
      </c>
      <c r="S14" s="488">
        <v>0</v>
      </c>
      <c r="T14" s="497">
        <v>1</v>
      </c>
      <c r="U14" s="518">
        <v>26</v>
      </c>
      <c r="V14" s="514">
        <v>13</v>
      </c>
      <c r="W14" s="514">
        <v>254</v>
      </c>
      <c r="X14" s="514">
        <v>1</v>
      </c>
      <c r="Y14" s="520">
        <v>1</v>
      </c>
      <c r="Z14" s="36"/>
      <c r="AA14" s="37"/>
      <c r="AB14" s="37"/>
      <c r="AC14" s="37"/>
      <c r="AD14" s="38"/>
      <c r="AE14" s="36"/>
      <c r="AF14" s="37"/>
      <c r="AG14" s="37"/>
      <c r="AH14" s="37"/>
      <c r="AI14" s="38"/>
      <c r="AJ14" s="36"/>
      <c r="AK14" s="37"/>
      <c r="AL14" s="37"/>
      <c r="AM14" s="37"/>
      <c r="AN14" s="38"/>
      <c r="AO14" s="34">
        <f t="shared" si="0"/>
        <v>65</v>
      </c>
      <c r="AP14" s="35">
        <f t="shared" si="1"/>
        <v>35</v>
      </c>
      <c r="AQ14" s="35">
        <f t="shared" si="2"/>
        <v>549</v>
      </c>
      <c r="AR14" s="58">
        <f t="shared" si="3"/>
        <v>1</v>
      </c>
      <c r="AS14" s="35">
        <f t="shared" si="4"/>
        <v>4</v>
      </c>
      <c r="AT14" s="209">
        <f t="shared" si="5"/>
        <v>0.53846153846153844</v>
      </c>
      <c r="AU14" s="60">
        <f t="shared" si="6"/>
        <v>183</v>
      </c>
      <c r="AV14" s="241">
        <f t="shared" si="7"/>
        <v>3</v>
      </c>
      <c r="AW14" s="318">
        <f t="shared" si="8"/>
        <v>142.0246153846154</v>
      </c>
    </row>
    <row r="15" spans="1:49" ht="13" thickBot="1">
      <c r="A15" s="2">
        <v>3</v>
      </c>
      <c r="B15" s="55"/>
      <c r="C15" s="55"/>
      <c r="D15" s="369"/>
      <c r="E15" s="240"/>
      <c r="F15" s="34"/>
      <c r="G15" s="35"/>
      <c r="H15" s="35"/>
      <c r="I15" s="241"/>
      <c r="J15" s="240"/>
      <c r="K15" s="34"/>
      <c r="L15" s="35"/>
      <c r="M15" s="35"/>
      <c r="N15" s="35"/>
      <c r="O15" s="240"/>
      <c r="P15" s="34"/>
      <c r="Q15" s="35"/>
      <c r="R15" s="35"/>
      <c r="S15" s="35"/>
      <c r="T15" s="240"/>
      <c r="U15" s="34"/>
      <c r="V15" s="35"/>
      <c r="W15" s="35"/>
      <c r="X15" s="35"/>
      <c r="Y15" s="240"/>
      <c r="Z15" s="34"/>
      <c r="AA15" s="35"/>
      <c r="AB15" s="35"/>
      <c r="AC15" s="35"/>
      <c r="AD15" s="240"/>
      <c r="AE15" s="34"/>
      <c r="AF15" s="35"/>
      <c r="AG15" s="35"/>
      <c r="AH15" s="35"/>
      <c r="AI15" s="240"/>
      <c r="AJ15" s="35"/>
      <c r="AK15" s="35"/>
      <c r="AL15" s="35"/>
      <c r="AM15" s="35"/>
      <c r="AN15" s="35"/>
      <c r="AO15" s="34">
        <f t="shared" si="0"/>
        <v>0</v>
      </c>
      <c r="AP15" s="35">
        <f t="shared" si="1"/>
        <v>0</v>
      </c>
      <c r="AQ15" s="35">
        <f t="shared" si="2"/>
        <v>0</v>
      </c>
      <c r="AR15" s="58">
        <f t="shared" si="3"/>
        <v>0</v>
      </c>
      <c r="AS15" s="35">
        <f t="shared" si="4"/>
        <v>0</v>
      </c>
      <c r="AT15" s="209">
        <f t="shared" si="5"/>
        <v>0</v>
      </c>
      <c r="AU15" s="60">
        <f t="shared" si="6"/>
        <v>0</v>
      </c>
      <c r="AV15" s="241">
        <f t="shared" si="7"/>
        <v>0</v>
      </c>
      <c r="AW15" s="318">
        <f t="shared" si="8"/>
        <v>0</v>
      </c>
    </row>
    <row r="16" spans="1:49" ht="13" thickBot="1">
      <c r="A16" s="2">
        <v>3</v>
      </c>
      <c r="B16" s="3"/>
      <c r="C16" s="3"/>
      <c r="D16" s="368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6"/>
      <c r="Q16" s="37"/>
      <c r="R16" s="37"/>
      <c r="S16" s="37"/>
      <c r="T16" s="38"/>
      <c r="U16" s="36"/>
      <c r="V16" s="37"/>
      <c r="W16" s="37"/>
      <c r="X16" s="37"/>
      <c r="Y16" s="38"/>
      <c r="Z16" s="36"/>
      <c r="AA16" s="37"/>
      <c r="AB16" s="37"/>
      <c r="AC16" s="37"/>
      <c r="AD16" s="38"/>
      <c r="AE16" s="36"/>
      <c r="AF16" s="37"/>
      <c r="AG16" s="37"/>
      <c r="AH16" s="37"/>
      <c r="AI16" s="38"/>
      <c r="AJ16" s="37"/>
      <c r="AK16" s="37"/>
      <c r="AL16" s="37"/>
      <c r="AM16" s="37"/>
      <c r="AN16" s="37"/>
      <c r="AO16" s="34">
        <f t="shared" si="0"/>
        <v>0</v>
      </c>
      <c r="AP16" s="35">
        <f t="shared" si="1"/>
        <v>0</v>
      </c>
      <c r="AQ16" s="35">
        <f t="shared" si="2"/>
        <v>0</v>
      </c>
      <c r="AR16" s="58">
        <f t="shared" si="3"/>
        <v>0</v>
      </c>
      <c r="AS16" s="35">
        <f t="shared" si="4"/>
        <v>0</v>
      </c>
      <c r="AT16" s="209">
        <f t="shared" si="5"/>
        <v>0</v>
      </c>
      <c r="AU16" s="60">
        <f t="shared" si="6"/>
        <v>0</v>
      </c>
      <c r="AV16" s="241">
        <f t="shared" si="7"/>
        <v>0</v>
      </c>
      <c r="AW16" s="318">
        <f t="shared" si="8"/>
        <v>0</v>
      </c>
    </row>
    <row r="17" spans="1:49" ht="13" thickBot="1">
      <c r="A17" s="2">
        <v>3</v>
      </c>
      <c r="B17" s="55" t="s">
        <v>482</v>
      </c>
      <c r="C17" s="55" t="s">
        <v>458</v>
      </c>
      <c r="D17" s="353" t="s">
        <v>113</v>
      </c>
      <c r="E17" s="351">
        <v>7</v>
      </c>
      <c r="F17" s="349">
        <v>31</v>
      </c>
      <c r="G17" s="345">
        <v>19</v>
      </c>
      <c r="H17" s="345">
        <v>187</v>
      </c>
      <c r="I17" s="347">
        <v>1</v>
      </c>
      <c r="J17" s="351"/>
      <c r="K17" s="349">
        <v>19</v>
      </c>
      <c r="L17" s="345">
        <v>11</v>
      </c>
      <c r="M17" s="345">
        <v>177</v>
      </c>
      <c r="N17" s="345"/>
      <c r="O17" s="351">
        <v>1</v>
      </c>
      <c r="P17" s="494">
        <v>13</v>
      </c>
      <c r="Q17" s="487">
        <v>12</v>
      </c>
      <c r="R17" s="487">
        <v>178</v>
      </c>
      <c r="S17" s="487">
        <v>1</v>
      </c>
      <c r="T17" s="496">
        <v>3</v>
      </c>
      <c r="U17" s="517">
        <v>22</v>
      </c>
      <c r="V17" s="513">
        <v>13</v>
      </c>
      <c r="W17" s="513">
        <v>157</v>
      </c>
      <c r="X17" s="513"/>
      <c r="Y17" s="519">
        <v>1</v>
      </c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4">
        <f t="shared" si="0"/>
        <v>85</v>
      </c>
      <c r="AP17" s="35">
        <f t="shared" si="1"/>
        <v>55</v>
      </c>
      <c r="AQ17" s="35">
        <f t="shared" si="2"/>
        <v>699</v>
      </c>
      <c r="AR17" s="58">
        <f t="shared" si="3"/>
        <v>2</v>
      </c>
      <c r="AS17" s="35">
        <f t="shared" si="4"/>
        <v>5</v>
      </c>
      <c r="AT17" s="209">
        <f t="shared" si="5"/>
        <v>0.6470588235294118</v>
      </c>
      <c r="AU17" s="60">
        <f t="shared" si="6"/>
        <v>174.75</v>
      </c>
      <c r="AV17" s="241">
        <f t="shared" si="7"/>
        <v>4</v>
      </c>
      <c r="AW17" s="318">
        <f t="shared" si="8"/>
        <v>148.48941176470589</v>
      </c>
    </row>
    <row r="18" spans="1:49" ht="13" thickBot="1">
      <c r="A18" s="2">
        <v>3</v>
      </c>
      <c r="B18" s="3"/>
      <c r="C18" s="3"/>
      <c r="D18" s="373" t="s">
        <v>113</v>
      </c>
      <c r="E18" s="37"/>
      <c r="F18" s="37"/>
      <c r="G18" s="37"/>
      <c r="H18" s="37"/>
      <c r="I18" s="37"/>
      <c r="J18" s="38"/>
      <c r="K18" s="36"/>
      <c r="L18" s="37"/>
      <c r="M18" s="37"/>
      <c r="N18" s="37"/>
      <c r="O18" s="38"/>
      <c r="P18" s="36"/>
      <c r="Q18" s="37"/>
      <c r="R18" s="37"/>
      <c r="S18" s="37"/>
      <c r="T18" s="38"/>
      <c r="U18" s="36"/>
      <c r="V18" s="37"/>
      <c r="W18" s="37"/>
      <c r="X18" s="37"/>
      <c r="Y18" s="38"/>
      <c r="Z18" s="36"/>
      <c r="AA18" s="37"/>
      <c r="AB18" s="37"/>
      <c r="AC18" s="37"/>
      <c r="AD18" s="38"/>
      <c r="AE18" s="36"/>
      <c r="AF18" s="37"/>
      <c r="AG18" s="37"/>
      <c r="AH18" s="37"/>
      <c r="AI18" s="38"/>
      <c r="AJ18" s="37"/>
      <c r="AK18" s="37"/>
      <c r="AL18" s="37"/>
      <c r="AM18" s="37"/>
      <c r="AN18" s="37"/>
      <c r="AO18" s="34">
        <f t="shared" si="0"/>
        <v>0</v>
      </c>
      <c r="AP18" s="35">
        <f t="shared" si="1"/>
        <v>0</v>
      </c>
      <c r="AQ18" s="35">
        <f t="shared" si="2"/>
        <v>0</v>
      </c>
      <c r="AR18" s="58">
        <f t="shared" si="3"/>
        <v>0</v>
      </c>
      <c r="AS18" s="35">
        <f t="shared" si="4"/>
        <v>0</v>
      </c>
      <c r="AT18" s="209">
        <f t="shared" si="5"/>
        <v>0</v>
      </c>
      <c r="AU18" s="60">
        <f t="shared" si="6"/>
        <v>0</v>
      </c>
      <c r="AV18" s="241">
        <f t="shared" si="7"/>
        <v>0</v>
      </c>
      <c r="AW18" s="318">
        <f t="shared" si="8"/>
        <v>0</v>
      </c>
    </row>
    <row r="19" spans="1:49" ht="13" thickBot="1">
      <c r="A19" s="2">
        <v>3</v>
      </c>
      <c r="B19" s="76"/>
      <c r="C19" s="76"/>
      <c r="D19" s="373"/>
      <c r="E19" s="37"/>
      <c r="F19" s="37"/>
      <c r="G19" s="37"/>
      <c r="H19" s="37"/>
      <c r="I19" s="37"/>
      <c r="J19" s="38"/>
      <c r="K19" s="36"/>
      <c r="L19" s="37"/>
      <c r="M19" s="37"/>
      <c r="N19" s="37"/>
      <c r="O19" s="38"/>
      <c r="P19" s="36"/>
      <c r="Q19" s="37"/>
      <c r="R19" s="37"/>
      <c r="S19" s="37"/>
      <c r="T19" s="38"/>
      <c r="U19" s="36"/>
      <c r="V19" s="37"/>
      <c r="W19" s="37"/>
      <c r="X19" s="37"/>
      <c r="Y19" s="38"/>
      <c r="Z19" s="36"/>
      <c r="AA19" s="37"/>
      <c r="AB19" s="37"/>
      <c r="AC19" s="37"/>
      <c r="AD19" s="38"/>
      <c r="AE19" s="36"/>
      <c r="AF19" s="37"/>
      <c r="AG19" s="37"/>
      <c r="AH19" s="37"/>
      <c r="AI19" s="38"/>
      <c r="AJ19" s="36"/>
      <c r="AK19" s="37"/>
      <c r="AL19" s="37"/>
      <c r="AM19" s="37"/>
      <c r="AN19" s="38"/>
      <c r="AO19" s="34">
        <f t="shared" si="0"/>
        <v>0</v>
      </c>
      <c r="AP19" s="35">
        <f t="shared" si="1"/>
        <v>0</v>
      </c>
      <c r="AQ19" s="35">
        <f t="shared" si="2"/>
        <v>0</v>
      </c>
      <c r="AR19" s="58">
        <f t="shared" si="3"/>
        <v>0</v>
      </c>
      <c r="AS19" s="35">
        <f t="shared" si="4"/>
        <v>0</v>
      </c>
      <c r="AT19" s="209">
        <f t="shared" si="5"/>
        <v>0</v>
      </c>
      <c r="AU19" s="60">
        <f t="shared" si="6"/>
        <v>0</v>
      </c>
      <c r="AV19" s="241">
        <f t="shared" si="7"/>
        <v>0</v>
      </c>
      <c r="AW19" s="318">
        <f t="shared" si="8"/>
        <v>0</v>
      </c>
    </row>
    <row r="20" spans="1:49" ht="13" thickBot="1">
      <c r="A20" s="2">
        <v>3</v>
      </c>
      <c r="B20" s="282"/>
      <c r="C20" s="282"/>
      <c r="D20" s="374"/>
      <c r="E20" s="284"/>
      <c r="F20" s="285"/>
      <c r="G20" s="305"/>
      <c r="H20" s="305"/>
      <c r="I20" s="286"/>
      <c r="J20" s="284"/>
      <c r="K20" s="285"/>
      <c r="L20" s="305"/>
      <c r="M20" s="305"/>
      <c r="N20" s="305"/>
      <c r="O20" s="284"/>
      <c r="P20" s="285"/>
      <c r="Q20" s="305"/>
      <c r="R20" s="305"/>
      <c r="S20" s="305"/>
      <c r="T20" s="284"/>
      <c r="U20" s="285"/>
      <c r="V20" s="305"/>
      <c r="W20" s="305"/>
      <c r="X20" s="305"/>
      <c r="Y20" s="284"/>
      <c r="Z20" s="285"/>
      <c r="AA20" s="305"/>
      <c r="AB20" s="305"/>
      <c r="AC20" s="305"/>
      <c r="AD20" s="284"/>
      <c r="AE20" s="285"/>
      <c r="AF20" s="305"/>
      <c r="AG20" s="305"/>
      <c r="AH20" s="305"/>
      <c r="AI20" s="284"/>
      <c r="AJ20" s="137"/>
      <c r="AK20" s="137"/>
      <c r="AL20" s="137"/>
      <c r="AM20" s="137"/>
      <c r="AN20" s="137"/>
      <c r="AO20" s="34">
        <f t="shared" si="0"/>
        <v>0</v>
      </c>
      <c r="AP20" s="35">
        <f t="shared" si="1"/>
        <v>0</v>
      </c>
      <c r="AQ20" s="35">
        <f t="shared" si="2"/>
        <v>0</v>
      </c>
      <c r="AR20" s="58">
        <f t="shared" si="3"/>
        <v>0</v>
      </c>
      <c r="AS20" s="35">
        <f t="shared" si="4"/>
        <v>0</v>
      </c>
      <c r="AT20" s="209">
        <f t="shared" si="5"/>
        <v>0</v>
      </c>
      <c r="AU20" s="60">
        <f t="shared" si="6"/>
        <v>0</v>
      </c>
      <c r="AV20" s="241">
        <f t="shared" si="7"/>
        <v>0</v>
      </c>
      <c r="AW20" s="318">
        <f t="shared" si="8"/>
        <v>0</v>
      </c>
    </row>
    <row r="21" spans="1:49" ht="13" thickBot="1">
      <c r="A21" s="2">
        <v>3</v>
      </c>
      <c r="B21" s="384" t="s">
        <v>214</v>
      </c>
      <c r="C21" s="384" t="s">
        <v>215</v>
      </c>
      <c r="D21" s="362" t="s">
        <v>114</v>
      </c>
      <c r="E21" s="386">
        <v>33</v>
      </c>
      <c r="F21" s="517">
        <v>8</v>
      </c>
      <c r="G21" s="513">
        <v>3</v>
      </c>
      <c r="H21" s="513">
        <v>41</v>
      </c>
      <c r="I21" s="492"/>
      <c r="J21" s="519"/>
      <c r="K21" s="517">
        <v>23</v>
      </c>
      <c r="L21" s="513">
        <v>10</v>
      </c>
      <c r="M21" s="513">
        <v>165</v>
      </c>
      <c r="N21" s="513">
        <v>7</v>
      </c>
      <c r="O21" s="519">
        <v>2</v>
      </c>
      <c r="P21" s="517">
        <v>14</v>
      </c>
      <c r="Q21" s="513">
        <v>7</v>
      </c>
      <c r="R21" s="513">
        <v>168</v>
      </c>
      <c r="S21" s="513">
        <v>1</v>
      </c>
      <c r="T21" s="519">
        <v>1</v>
      </c>
      <c r="U21" s="517">
        <v>14</v>
      </c>
      <c r="V21" s="513">
        <v>6</v>
      </c>
      <c r="W21" s="513">
        <v>55</v>
      </c>
      <c r="X21" s="513">
        <v>2</v>
      </c>
      <c r="Y21" s="519"/>
      <c r="Z21" s="517">
        <v>15</v>
      </c>
      <c r="AA21" s="513">
        <v>8</v>
      </c>
      <c r="AB21" s="513">
        <v>68</v>
      </c>
      <c r="AC21" s="513">
        <v>1</v>
      </c>
      <c r="AD21" s="519"/>
      <c r="AE21" s="289"/>
      <c r="AF21" s="308"/>
      <c r="AG21" s="308"/>
      <c r="AH21" s="308"/>
      <c r="AI21" s="288"/>
      <c r="AJ21" s="4"/>
      <c r="AK21" s="4"/>
      <c r="AL21" s="4"/>
      <c r="AM21" s="4"/>
      <c r="AN21" s="4"/>
      <c r="AO21" s="34">
        <f t="shared" si="0"/>
        <v>74</v>
      </c>
      <c r="AP21" s="35">
        <f t="shared" si="1"/>
        <v>34</v>
      </c>
      <c r="AQ21" s="35">
        <f t="shared" si="2"/>
        <v>497</v>
      </c>
      <c r="AR21" s="58">
        <f t="shared" si="3"/>
        <v>11</v>
      </c>
      <c r="AS21" s="35">
        <f t="shared" si="4"/>
        <v>3</v>
      </c>
      <c r="AT21" s="209">
        <f t="shared" si="5"/>
        <v>0.45945945945945948</v>
      </c>
      <c r="AU21" s="60">
        <f t="shared" si="6"/>
        <v>99.4</v>
      </c>
      <c r="AV21" s="241">
        <f t="shared" si="7"/>
        <v>5</v>
      </c>
      <c r="AW21" s="318">
        <f t="shared" si="8"/>
        <v>86.01081081081081</v>
      </c>
    </row>
    <row r="22" spans="1:49" ht="13" thickBot="1">
      <c r="A22" s="2">
        <v>3</v>
      </c>
      <c r="B22" s="384" t="s">
        <v>246</v>
      </c>
      <c r="C22" s="384" t="s">
        <v>247</v>
      </c>
      <c r="D22" s="362" t="s">
        <v>114</v>
      </c>
      <c r="E22" s="386">
        <v>12</v>
      </c>
      <c r="F22" s="518">
        <v>6</v>
      </c>
      <c r="G22" s="514">
        <v>2</v>
      </c>
      <c r="H22" s="514">
        <v>28</v>
      </c>
      <c r="I22" s="515">
        <v>1</v>
      </c>
      <c r="J22" s="520"/>
      <c r="K22" s="518"/>
      <c r="L22" s="514"/>
      <c r="M22" s="514"/>
      <c r="N22" s="514"/>
      <c r="O22" s="520"/>
      <c r="P22" s="518">
        <v>3</v>
      </c>
      <c r="Q22" s="514">
        <v>1</v>
      </c>
      <c r="R22" s="514">
        <v>5</v>
      </c>
      <c r="S22" s="514"/>
      <c r="T22" s="520"/>
      <c r="U22" s="517">
        <v>15</v>
      </c>
      <c r="V22" s="513">
        <v>1</v>
      </c>
      <c r="W22" s="513">
        <v>15</v>
      </c>
      <c r="X22" s="513">
        <v>1</v>
      </c>
      <c r="Y22" s="519"/>
      <c r="Z22" s="518"/>
      <c r="AA22" s="514"/>
      <c r="AB22" s="514"/>
      <c r="AC22" s="514"/>
      <c r="AD22" s="520"/>
      <c r="AE22" s="36"/>
      <c r="AF22" s="37"/>
      <c r="AG22" s="37"/>
      <c r="AH22" s="37"/>
      <c r="AI22" s="38"/>
      <c r="AJ22" s="36"/>
      <c r="AK22" s="37"/>
      <c r="AL22" s="37"/>
      <c r="AM22" s="37"/>
      <c r="AN22" s="38"/>
      <c r="AO22" s="34">
        <f t="shared" si="0"/>
        <v>24</v>
      </c>
      <c r="AP22" s="35">
        <f t="shared" si="1"/>
        <v>4</v>
      </c>
      <c r="AQ22" s="35">
        <f t="shared" si="2"/>
        <v>48</v>
      </c>
      <c r="AR22" s="58">
        <f t="shared" si="3"/>
        <v>2</v>
      </c>
      <c r="AS22" s="35">
        <f t="shared" si="4"/>
        <v>0</v>
      </c>
      <c r="AT22" s="209">
        <f t="shared" si="5"/>
        <v>0.16666666666666666</v>
      </c>
      <c r="AU22" s="60">
        <f t="shared" si="6"/>
        <v>16</v>
      </c>
      <c r="AV22" s="241">
        <f t="shared" si="7"/>
        <v>3</v>
      </c>
      <c r="AW22" s="318">
        <f t="shared" si="8"/>
        <v>16.8</v>
      </c>
    </row>
    <row r="23" spans="1:49" ht="13" thickBot="1">
      <c r="A23" s="2">
        <v>3</v>
      </c>
      <c r="B23" s="384" t="s">
        <v>202</v>
      </c>
      <c r="C23" s="384" t="s">
        <v>203</v>
      </c>
      <c r="D23" s="362" t="s">
        <v>114</v>
      </c>
      <c r="E23" s="386">
        <v>17</v>
      </c>
      <c r="F23" s="518"/>
      <c r="G23" s="514"/>
      <c r="H23" s="514"/>
      <c r="I23" s="515"/>
      <c r="J23" s="520"/>
      <c r="K23" s="518"/>
      <c r="L23" s="514"/>
      <c r="M23" s="514"/>
      <c r="N23" s="514"/>
      <c r="O23" s="520"/>
      <c r="P23" s="518"/>
      <c r="Q23" s="514"/>
      <c r="R23" s="514"/>
      <c r="S23" s="514"/>
      <c r="T23" s="520"/>
      <c r="U23" s="518"/>
      <c r="V23" s="514"/>
      <c r="W23" s="514"/>
      <c r="X23" s="514"/>
      <c r="Y23" s="520"/>
      <c r="Z23" s="518">
        <v>1</v>
      </c>
      <c r="AA23" s="514">
        <v>0</v>
      </c>
      <c r="AB23" s="514"/>
      <c r="AC23" s="514"/>
      <c r="AD23" s="520"/>
      <c r="AE23" s="36"/>
      <c r="AF23" s="37"/>
      <c r="AG23" s="37"/>
      <c r="AH23" s="37"/>
      <c r="AI23" s="38"/>
      <c r="AJ23" s="36"/>
      <c r="AK23" s="37"/>
      <c r="AL23" s="37"/>
      <c r="AM23" s="37"/>
      <c r="AN23" s="38"/>
      <c r="AO23" s="34">
        <f t="shared" si="0"/>
        <v>1</v>
      </c>
      <c r="AP23" s="35">
        <f t="shared" si="1"/>
        <v>0</v>
      </c>
      <c r="AQ23" s="35">
        <f t="shared" si="2"/>
        <v>0</v>
      </c>
      <c r="AR23" s="58">
        <f t="shared" si="3"/>
        <v>0</v>
      </c>
      <c r="AS23" s="35">
        <f t="shared" si="4"/>
        <v>0</v>
      </c>
      <c r="AT23" s="209">
        <f t="shared" si="5"/>
        <v>0</v>
      </c>
      <c r="AU23" s="60">
        <f t="shared" si="6"/>
        <v>0</v>
      </c>
      <c r="AV23" s="241">
        <f t="shared" si="7"/>
        <v>1</v>
      </c>
      <c r="AW23" s="318">
        <f t="shared" si="8"/>
        <v>0</v>
      </c>
    </row>
    <row r="24" spans="1:49" ht="13" thickBot="1">
      <c r="A24" s="2">
        <v>3</v>
      </c>
      <c r="B24" s="76"/>
      <c r="C24" s="76"/>
      <c r="D24" s="373"/>
      <c r="E24" s="37"/>
      <c r="F24" s="37"/>
      <c r="G24" s="37"/>
      <c r="H24" s="37"/>
      <c r="I24" s="37"/>
      <c r="J24" s="38"/>
      <c r="K24" s="36"/>
      <c r="L24" s="37"/>
      <c r="M24" s="37"/>
      <c r="N24" s="37"/>
      <c r="O24" s="38"/>
      <c r="P24" s="36"/>
      <c r="Q24" s="37"/>
      <c r="R24" s="37"/>
      <c r="S24" s="37"/>
      <c r="T24" s="38"/>
      <c r="U24" s="36"/>
      <c r="V24" s="37"/>
      <c r="W24" s="37"/>
      <c r="X24" s="37"/>
      <c r="Y24" s="38"/>
      <c r="Z24" s="36"/>
      <c r="AA24" s="37"/>
      <c r="AB24" s="37"/>
      <c r="AC24" s="37"/>
      <c r="AD24" s="38"/>
      <c r="AE24" s="36"/>
      <c r="AF24" s="37"/>
      <c r="AG24" s="37"/>
      <c r="AH24" s="37"/>
      <c r="AI24" s="38"/>
      <c r="AJ24" s="36"/>
      <c r="AK24" s="37"/>
      <c r="AL24" s="37"/>
      <c r="AM24" s="37"/>
      <c r="AN24" s="38"/>
      <c r="AO24" s="34">
        <f t="shared" si="0"/>
        <v>0</v>
      </c>
      <c r="AP24" s="35">
        <f t="shared" si="1"/>
        <v>0</v>
      </c>
      <c r="AQ24" s="35">
        <f t="shared" si="2"/>
        <v>0</v>
      </c>
      <c r="AR24" s="58">
        <f t="shared" si="3"/>
        <v>0</v>
      </c>
      <c r="AS24" s="35">
        <f t="shared" si="4"/>
        <v>0</v>
      </c>
      <c r="AT24" s="209">
        <f t="shared" si="5"/>
        <v>0</v>
      </c>
      <c r="AU24" s="60">
        <f t="shared" si="6"/>
        <v>0</v>
      </c>
      <c r="AV24" s="241">
        <f t="shared" si="7"/>
        <v>0</v>
      </c>
      <c r="AW24" s="318">
        <f t="shared" si="8"/>
        <v>0</v>
      </c>
    </row>
    <row r="25" spans="1:49" ht="13" thickBot="1">
      <c r="A25" s="2">
        <v>3</v>
      </c>
      <c r="B25" s="424" t="s">
        <v>507</v>
      </c>
      <c r="C25" s="424" t="s">
        <v>508</v>
      </c>
      <c r="D25" s="436" t="s">
        <v>144</v>
      </c>
      <c r="E25" s="434">
        <v>1</v>
      </c>
      <c r="F25" s="432">
        <v>12</v>
      </c>
      <c r="G25" s="428">
        <v>3</v>
      </c>
      <c r="H25" s="428">
        <v>63</v>
      </c>
      <c r="I25" s="430">
        <v>2</v>
      </c>
      <c r="J25" s="434"/>
      <c r="K25" s="432"/>
      <c r="L25" s="428"/>
      <c r="M25" s="428"/>
      <c r="N25" s="35"/>
      <c r="O25" s="240"/>
      <c r="P25" s="34"/>
      <c r="Q25" s="35"/>
      <c r="R25" s="35"/>
      <c r="S25" s="35"/>
      <c r="T25" s="240"/>
      <c r="U25" s="517">
        <v>24</v>
      </c>
      <c r="V25" s="513">
        <v>12</v>
      </c>
      <c r="W25" s="513">
        <v>109</v>
      </c>
      <c r="X25" s="513">
        <v>1</v>
      </c>
      <c r="Y25" s="519">
        <v>1</v>
      </c>
      <c r="Z25" s="517">
        <v>13</v>
      </c>
      <c r="AA25" s="513">
        <v>4</v>
      </c>
      <c r="AB25" s="513">
        <v>46</v>
      </c>
      <c r="AC25" s="513"/>
      <c r="AD25" s="519"/>
      <c r="AE25" s="34"/>
      <c r="AF25" s="35"/>
      <c r="AG25" s="35"/>
      <c r="AH25" s="35"/>
      <c r="AI25" s="240"/>
      <c r="AJ25" s="36"/>
      <c r="AK25" s="37"/>
      <c r="AL25" s="37"/>
      <c r="AM25" s="37"/>
      <c r="AN25" s="38"/>
      <c r="AO25" s="34">
        <f t="shared" si="0"/>
        <v>49</v>
      </c>
      <c r="AP25" s="35">
        <f t="shared" si="1"/>
        <v>19</v>
      </c>
      <c r="AQ25" s="35">
        <f t="shared" si="2"/>
        <v>218</v>
      </c>
      <c r="AR25" s="58">
        <f t="shared" si="3"/>
        <v>3</v>
      </c>
      <c r="AS25" s="35">
        <f t="shared" si="4"/>
        <v>1</v>
      </c>
      <c r="AT25" s="209">
        <f t="shared" si="5"/>
        <v>0.38775510204081631</v>
      </c>
      <c r="AU25" s="60">
        <f t="shared" si="6"/>
        <v>72.666666666666671</v>
      </c>
      <c r="AV25" s="241">
        <f t="shared" si="7"/>
        <v>3</v>
      </c>
      <c r="AW25" s="318">
        <f t="shared" si="8"/>
        <v>70.636734693877543</v>
      </c>
    </row>
    <row r="26" spans="1:49" ht="13" thickBot="1">
      <c r="A26" s="2">
        <v>3</v>
      </c>
      <c r="B26" s="425" t="s">
        <v>488</v>
      </c>
      <c r="C26" s="425" t="s">
        <v>489</v>
      </c>
      <c r="D26" s="436" t="s">
        <v>144</v>
      </c>
      <c r="E26" s="435">
        <v>6</v>
      </c>
      <c r="F26" s="433">
        <v>4</v>
      </c>
      <c r="G26" s="429">
        <v>0</v>
      </c>
      <c r="H26" s="429">
        <v>0</v>
      </c>
      <c r="I26" s="431">
        <v>1</v>
      </c>
      <c r="J26" s="435"/>
      <c r="K26" s="433">
        <v>7</v>
      </c>
      <c r="L26" s="429">
        <v>4</v>
      </c>
      <c r="M26" s="429">
        <v>12</v>
      </c>
      <c r="N26" s="37"/>
      <c r="O26" s="242"/>
      <c r="P26" s="36"/>
      <c r="Q26" s="37"/>
      <c r="R26" s="37"/>
      <c r="S26" s="37"/>
      <c r="T26" s="242"/>
      <c r="U26" s="36"/>
      <c r="V26" s="37"/>
      <c r="W26" s="37"/>
      <c r="X26" s="37"/>
      <c r="Y26" s="242"/>
      <c r="Z26" s="36"/>
      <c r="AA26" s="37"/>
      <c r="AB26" s="37"/>
      <c r="AC26" s="37"/>
      <c r="AD26" s="242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4">
        <f t="shared" si="0"/>
        <v>11</v>
      </c>
      <c r="AP26" s="35">
        <f t="shared" si="1"/>
        <v>4</v>
      </c>
      <c r="AQ26" s="35">
        <f t="shared" si="2"/>
        <v>12</v>
      </c>
      <c r="AR26" s="58">
        <f t="shared" si="3"/>
        <v>1</v>
      </c>
      <c r="AS26" s="35">
        <f t="shared" si="4"/>
        <v>0</v>
      </c>
      <c r="AT26" s="209">
        <f t="shared" si="5"/>
        <v>0.36363636363636365</v>
      </c>
      <c r="AU26" s="60">
        <f t="shared" si="6"/>
        <v>6</v>
      </c>
      <c r="AV26" s="241">
        <f t="shared" si="7"/>
        <v>2</v>
      </c>
      <c r="AW26" s="318">
        <f t="shared" si="8"/>
        <v>27.345454545454547</v>
      </c>
    </row>
    <row r="27" spans="1:49" ht="13" thickBot="1">
      <c r="A27" s="2">
        <v>3</v>
      </c>
      <c r="B27" s="425" t="s">
        <v>653</v>
      </c>
      <c r="C27" s="425" t="s">
        <v>683</v>
      </c>
      <c r="D27" s="436" t="s">
        <v>144</v>
      </c>
      <c r="E27" s="435">
        <v>8</v>
      </c>
      <c r="F27" s="433"/>
      <c r="G27" s="429"/>
      <c r="H27" s="429"/>
      <c r="I27" s="431"/>
      <c r="J27" s="435"/>
      <c r="K27" s="433">
        <v>8</v>
      </c>
      <c r="L27" s="429">
        <v>3</v>
      </c>
      <c r="M27" s="429">
        <v>6</v>
      </c>
      <c r="N27" s="20"/>
      <c r="O27" s="59"/>
      <c r="P27" s="518">
        <v>30</v>
      </c>
      <c r="Q27" s="514">
        <v>2</v>
      </c>
      <c r="R27" s="514">
        <v>-7</v>
      </c>
      <c r="S27" s="514"/>
      <c r="T27" s="520"/>
      <c r="U27" s="24"/>
      <c r="V27" s="20"/>
      <c r="W27" s="20"/>
      <c r="X27" s="20"/>
      <c r="Y27" s="59"/>
      <c r="Z27" s="24"/>
      <c r="AA27" s="20"/>
      <c r="AB27" s="20"/>
      <c r="AC27" s="20"/>
      <c r="AD27" s="59"/>
      <c r="AE27" s="24"/>
      <c r="AF27" s="20"/>
      <c r="AG27" s="20"/>
      <c r="AH27" s="20"/>
      <c r="AI27" s="59"/>
      <c r="AJ27" s="24"/>
      <c r="AK27" s="20"/>
      <c r="AL27" s="20"/>
      <c r="AM27" s="20"/>
      <c r="AN27" s="59"/>
      <c r="AO27" s="34">
        <f t="shared" si="0"/>
        <v>38</v>
      </c>
      <c r="AP27" s="35">
        <f t="shared" si="1"/>
        <v>5</v>
      </c>
      <c r="AQ27" s="35">
        <f t="shared" si="2"/>
        <v>-1</v>
      </c>
      <c r="AR27" s="58">
        <f t="shared" si="3"/>
        <v>0</v>
      </c>
      <c r="AS27" s="35">
        <f t="shared" si="4"/>
        <v>0</v>
      </c>
      <c r="AT27" s="209">
        <f t="shared" si="5"/>
        <v>0.13157894736842105</v>
      </c>
      <c r="AU27" s="60">
        <f t="shared" si="6"/>
        <v>-0.5</v>
      </c>
      <c r="AV27" s="241">
        <f t="shared" si="7"/>
        <v>2</v>
      </c>
      <c r="AW27" s="318">
        <f t="shared" si="8"/>
        <v>12.936842105263157</v>
      </c>
    </row>
    <row r="28" spans="1:49" ht="13" thickBot="1">
      <c r="A28" s="2">
        <v>3</v>
      </c>
      <c r="B28" s="76"/>
      <c r="C28" s="76"/>
      <c r="D28" s="338"/>
      <c r="E28" s="37"/>
      <c r="F28" s="37"/>
      <c r="G28" s="37"/>
      <c r="H28" s="37"/>
      <c r="I28" s="37"/>
      <c r="J28" s="38"/>
      <c r="K28" s="36"/>
      <c r="L28" s="37"/>
      <c r="M28" s="37"/>
      <c r="N28" s="37"/>
      <c r="O28" s="38"/>
      <c r="P28" s="36"/>
      <c r="Q28" s="37"/>
      <c r="R28" s="37"/>
      <c r="S28" s="37"/>
      <c r="T28" s="38"/>
      <c r="U28" s="36"/>
      <c r="V28" s="37"/>
      <c r="W28" s="37"/>
      <c r="X28" s="37"/>
      <c r="Y28" s="38"/>
      <c r="Z28" s="36"/>
      <c r="AA28" s="37"/>
      <c r="AB28" s="37"/>
      <c r="AC28" s="37"/>
      <c r="AD28" s="38"/>
      <c r="AE28" s="36"/>
      <c r="AF28" s="37"/>
      <c r="AG28" s="37"/>
      <c r="AH28" s="37"/>
      <c r="AI28" s="38"/>
      <c r="AJ28" s="36"/>
      <c r="AK28" s="37"/>
      <c r="AL28" s="37"/>
      <c r="AM28" s="37"/>
      <c r="AN28" s="38"/>
      <c r="AO28" s="34">
        <f t="shared" si="0"/>
        <v>0</v>
      </c>
      <c r="AP28" s="35">
        <f t="shared" si="1"/>
        <v>0</v>
      </c>
      <c r="AQ28" s="35">
        <f t="shared" si="2"/>
        <v>0</v>
      </c>
      <c r="AR28" s="58">
        <f t="shared" si="3"/>
        <v>0</v>
      </c>
      <c r="AS28" s="35">
        <f t="shared" si="4"/>
        <v>0</v>
      </c>
      <c r="AT28" s="209">
        <f t="shared" si="5"/>
        <v>0</v>
      </c>
      <c r="AU28" s="60">
        <f t="shared" si="6"/>
        <v>0</v>
      </c>
      <c r="AV28" s="241">
        <f t="shared" si="7"/>
        <v>0</v>
      </c>
      <c r="AW28" s="318">
        <f t="shared" si="8"/>
        <v>0</v>
      </c>
    </row>
    <row r="29" spans="1:49" ht="13" thickBot="1">
      <c r="A29" s="2">
        <v>3</v>
      </c>
      <c r="B29" s="480" t="s">
        <v>534</v>
      </c>
      <c r="C29" s="480" t="s">
        <v>201</v>
      </c>
      <c r="D29" s="498" t="s">
        <v>153</v>
      </c>
      <c r="E29" s="496">
        <v>7</v>
      </c>
      <c r="F29" s="494">
        <v>11</v>
      </c>
      <c r="G29" s="487">
        <v>3</v>
      </c>
      <c r="H29" s="487">
        <v>31</v>
      </c>
      <c r="I29" s="492">
        <v>2</v>
      </c>
      <c r="J29" s="496">
        <v>0</v>
      </c>
      <c r="K29" s="494"/>
      <c r="L29" s="487"/>
      <c r="M29" s="487"/>
      <c r="N29" s="487"/>
      <c r="O29" s="496"/>
      <c r="P29" s="494"/>
      <c r="Q29" s="487"/>
      <c r="R29" s="487"/>
      <c r="S29" s="487"/>
      <c r="T29" s="496"/>
      <c r="U29" s="517"/>
      <c r="V29" s="513"/>
      <c r="W29" s="513"/>
      <c r="X29" s="513"/>
      <c r="Y29" s="519"/>
      <c r="Z29" s="517"/>
      <c r="AA29" s="513"/>
      <c r="AB29" s="513"/>
      <c r="AC29" s="513"/>
      <c r="AD29" s="519"/>
      <c r="AE29" s="36"/>
      <c r="AF29" s="37"/>
      <c r="AG29" s="37"/>
      <c r="AH29" s="37"/>
      <c r="AI29" s="38"/>
      <c r="AJ29" s="36"/>
      <c r="AK29" s="37"/>
      <c r="AL29" s="37"/>
      <c r="AM29" s="37"/>
      <c r="AN29" s="38"/>
      <c r="AO29" s="34">
        <f t="shared" si="0"/>
        <v>11</v>
      </c>
      <c r="AP29" s="35">
        <f t="shared" si="1"/>
        <v>3</v>
      </c>
      <c r="AQ29" s="35">
        <f t="shared" si="2"/>
        <v>31</v>
      </c>
      <c r="AR29" s="58">
        <f t="shared" si="3"/>
        <v>2</v>
      </c>
      <c r="AS29" s="35">
        <f t="shared" si="4"/>
        <v>0</v>
      </c>
      <c r="AT29" s="209">
        <f t="shared" si="5"/>
        <v>0.27272727272727271</v>
      </c>
      <c r="AU29" s="60">
        <f t="shared" si="6"/>
        <v>31</v>
      </c>
      <c r="AV29" s="241">
        <f t="shared" si="7"/>
        <v>1</v>
      </c>
      <c r="AW29" s="318">
        <f t="shared" si="8"/>
        <v>14.581818181818182</v>
      </c>
    </row>
    <row r="30" spans="1:49" ht="13" thickBot="1">
      <c r="A30" s="2">
        <v>3</v>
      </c>
      <c r="B30" s="481" t="s">
        <v>535</v>
      </c>
      <c r="C30" s="481" t="s">
        <v>412</v>
      </c>
      <c r="D30" s="498" t="s">
        <v>153</v>
      </c>
      <c r="E30" s="497">
        <v>1</v>
      </c>
      <c r="F30" s="495">
        <v>8</v>
      </c>
      <c r="G30" s="488">
        <v>2</v>
      </c>
      <c r="H30" s="488">
        <v>67</v>
      </c>
      <c r="I30" s="493">
        <v>0</v>
      </c>
      <c r="J30" s="497">
        <v>1</v>
      </c>
      <c r="K30" s="495">
        <v>16</v>
      </c>
      <c r="L30" s="488">
        <v>6</v>
      </c>
      <c r="M30" s="488">
        <v>39</v>
      </c>
      <c r="N30" s="488">
        <v>1</v>
      </c>
      <c r="O30" s="497"/>
      <c r="P30" s="495">
        <v>27</v>
      </c>
      <c r="Q30" s="488">
        <v>9</v>
      </c>
      <c r="R30" s="488">
        <v>116</v>
      </c>
      <c r="S30" s="488">
        <v>5</v>
      </c>
      <c r="T30" s="497"/>
      <c r="U30" s="517">
        <v>16</v>
      </c>
      <c r="V30" s="513">
        <v>4</v>
      </c>
      <c r="W30" s="513">
        <v>74</v>
      </c>
      <c r="X30" s="513">
        <v>4</v>
      </c>
      <c r="Y30" s="519"/>
      <c r="Z30" s="518">
        <v>12</v>
      </c>
      <c r="AA30" s="514">
        <v>7</v>
      </c>
      <c r="AB30" s="514">
        <v>41</v>
      </c>
      <c r="AC30" s="514">
        <v>2</v>
      </c>
      <c r="AD30" s="520"/>
      <c r="AE30" s="34"/>
      <c r="AF30" s="35"/>
      <c r="AG30" s="35"/>
      <c r="AH30" s="35"/>
      <c r="AI30" s="240"/>
      <c r="AJ30" s="35"/>
      <c r="AK30" s="35"/>
      <c r="AL30" s="35"/>
      <c r="AM30" s="35"/>
      <c r="AN30" s="35"/>
      <c r="AO30" s="34">
        <f t="shared" si="0"/>
        <v>79</v>
      </c>
      <c r="AP30" s="35">
        <f t="shared" si="1"/>
        <v>28</v>
      </c>
      <c r="AQ30" s="35">
        <f t="shared" si="2"/>
        <v>337</v>
      </c>
      <c r="AR30" s="58">
        <f t="shared" si="3"/>
        <v>12</v>
      </c>
      <c r="AS30" s="35">
        <f t="shared" si="4"/>
        <v>1</v>
      </c>
      <c r="AT30" s="209">
        <f t="shared" si="5"/>
        <v>0.35443037974683544</v>
      </c>
      <c r="AU30" s="60">
        <f t="shared" si="6"/>
        <v>67.400000000000006</v>
      </c>
      <c r="AV30" s="241">
        <f t="shared" si="7"/>
        <v>5</v>
      </c>
      <c r="AW30" s="318">
        <f t="shared" si="8"/>
        <v>45.073417721518986</v>
      </c>
    </row>
    <row r="31" spans="1:49" ht="13" thickBot="1">
      <c r="A31" s="2">
        <v>3</v>
      </c>
      <c r="B31" s="481" t="s">
        <v>519</v>
      </c>
      <c r="C31" s="481" t="s">
        <v>229</v>
      </c>
      <c r="D31" s="498" t="s">
        <v>153</v>
      </c>
      <c r="E31" s="497">
        <v>15</v>
      </c>
      <c r="F31" s="495"/>
      <c r="G31" s="488"/>
      <c r="H31" s="488"/>
      <c r="I31" s="493"/>
      <c r="J31" s="497"/>
      <c r="K31" s="495"/>
      <c r="L31" s="488"/>
      <c r="M31" s="488"/>
      <c r="N31" s="488"/>
      <c r="O31" s="497"/>
      <c r="P31" s="495">
        <v>1</v>
      </c>
      <c r="Q31" s="488">
        <v>1</v>
      </c>
      <c r="R31" s="488">
        <v>15</v>
      </c>
      <c r="S31" s="488"/>
      <c r="T31" s="497"/>
      <c r="U31" s="518"/>
      <c r="V31" s="514"/>
      <c r="W31" s="514"/>
      <c r="X31" s="514"/>
      <c r="Y31" s="520"/>
      <c r="Z31" s="518">
        <v>1</v>
      </c>
      <c r="AA31" s="514">
        <v>1</v>
      </c>
      <c r="AB31" s="514">
        <v>21</v>
      </c>
      <c r="AC31" s="514"/>
      <c r="AD31" s="520"/>
      <c r="AE31" s="24"/>
      <c r="AF31" s="20"/>
      <c r="AG31" s="20"/>
      <c r="AH31" s="20"/>
      <c r="AI31" s="59"/>
      <c r="AJ31" s="24"/>
      <c r="AK31" s="20"/>
      <c r="AL31" s="20"/>
      <c r="AM31" s="20"/>
      <c r="AN31" s="59"/>
      <c r="AO31" s="34">
        <f t="shared" si="0"/>
        <v>2</v>
      </c>
      <c r="AP31" s="35">
        <f t="shared" si="1"/>
        <v>2</v>
      </c>
      <c r="AQ31" s="35">
        <f t="shared" si="2"/>
        <v>36</v>
      </c>
      <c r="AR31" s="58">
        <f t="shared" si="3"/>
        <v>0</v>
      </c>
      <c r="AS31" s="35">
        <f t="shared" si="4"/>
        <v>0</v>
      </c>
      <c r="AT31" s="209">
        <f t="shared" si="5"/>
        <v>1</v>
      </c>
      <c r="AU31" s="60">
        <f t="shared" si="6"/>
        <v>18</v>
      </c>
      <c r="AV31" s="241">
        <f t="shared" si="7"/>
        <v>2</v>
      </c>
      <c r="AW31" s="318">
        <f t="shared" si="8"/>
        <v>251.20000000000002</v>
      </c>
    </row>
    <row r="32" spans="1:49" ht="13" thickBot="1">
      <c r="A32" s="2">
        <v>3</v>
      </c>
      <c r="B32" s="78"/>
      <c r="C32" s="78"/>
      <c r="D32" s="375"/>
      <c r="E32" s="20"/>
      <c r="F32" s="20"/>
      <c r="G32" s="20"/>
      <c r="H32" s="20"/>
      <c r="I32" s="20"/>
      <c r="J32" s="59"/>
      <c r="K32" s="24"/>
      <c r="L32" s="20"/>
      <c r="M32" s="20"/>
      <c r="N32" s="20"/>
      <c r="O32" s="59"/>
      <c r="P32" s="24"/>
      <c r="Q32" s="20"/>
      <c r="R32" s="20"/>
      <c r="S32" s="20"/>
      <c r="T32" s="59"/>
      <c r="U32" s="24"/>
      <c r="V32" s="20"/>
      <c r="W32" s="20"/>
      <c r="X32" s="20"/>
      <c r="Y32" s="59"/>
      <c r="Z32" s="24"/>
      <c r="AA32" s="20"/>
      <c r="AB32" s="20"/>
      <c r="AC32" s="20"/>
      <c r="AD32" s="59"/>
      <c r="AE32" s="24"/>
      <c r="AF32" s="20"/>
      <c r="AG32" s="20"/>
      <c r="AH32" s="20"/>
      <c r="AI32" s="59"/>
      <c r="AJ32" s="24"/>
      <c r="AK32" s="20"/>
      <c r="AL32" s="20"/>
      <c r="AM32" s="20"/>
      <c r="AN32" s="59"/>
      <c r="AO32" s="34">
        <f t="shared" si="0"/>
        <v>0</v>
      </c>
      <c r="AP32" s="35">
        <f t="shared" si="1"/>
        <v>0</v>
      </c>
      <c r="AQ32" s="35">
        <f t="shared" si="2"/>
        <v>0</v>
      </c>
      <c r="AR32" s="58">
        <f t="shared" si="3"/>
        <v>0</v>
      </c>
      <c r="AS32" s="35">
        <f t="shared" si="4"/>
        <v>0</v>
      </c>
      <c r="AT32" s="209">
        <f t="shared" si="5"/>
        <v>0</v>
      </c>
      <c r="AU32" s="60">
        <f t="shared" si="6"/>
        <v>0</v>
      </c>
      <c r="AV32" s="241">
        <f t="shared" si="7"/>
        <v>0</v>
      </c>
      <c r="AW32" s="318">
        <f t="shared" si="8"/>
        <v>0</v>
      </c>
    </row>
    <row r="33" spans="1:49" ht="13" thickBot="1">
      <c r="A33" s="2">
        <v>3</v>
      </c>
      <c r="B33" s="55" t="s">
        <v>193</v>
      </c>
      <c r="C33" s="55" t="s">
        <v>194</v>
      </c>
      <c r="D33" s="353" t="s">
        <v>122</v>
      </c>
      <c r="E33" s="351">
        <v>9</v>
      </c>
      <c r="F33" s="349">
        <v>24</v>
      </c>
      <c r="G33" s="345">
        <v>12</v>
      </c>
      <c r="H33" s="345">
        <v>182</v>
      </c>
      <c r="I33" s="347"/>
      <c r="J33" s="351"/>
      <c r="K33" s="349">
        <v>19</v>
      </c>
      <c r="L33" s="345">
        <v>12</v>
      </c>
      <c r="M33" s="345">
        <v>425</v>
      </c>
      <c r="N33" s="345"/>
      <c r="O33" s="351">
        <v>2</v>
      </c>
      <c r="P33" s="494">
        <v>31</v>
      </c>
      <c r="Q33" s="487">
        <v>20</v>
      </c>
      <c r="R33" s="487">
        <v>253</v>
      </c>
      <c r="S33" s="487">
        <v>1</v>
      </c>
      <c r="T33" s="496">
        <v>3</v>
      </c>
      <c r="U33" s="517">
        <v>27</v>
      </c>
      <c r="V33" s="513">
        <v>15</v>
      </c>
      <c r="W33" s="513">
        <v>339</v>
      </c>
      <c r="X33" s="513">
        <v>2</v>
      </c>
      <c r="Y33" s="519">
        <v>2</v>
      </c>
      <c r="Z33" s="517">
        <v>21</v>
      </c>
      <c r="AA33" s="513">
        <v>12</v>
      </c>
      <c r="AB33" s="513">
        <v>231</v>
      </c>
      <c r="AC33" s="513"/>
      <c r="AD33" s="519">
        <v>4</v>
      </c>
      <c r="AE33" s="36"/>
      <c r="AF33" s="37"/>
      <c r="AG33" s="37"/>
      <c r="AH33" s="37"/>
      <c r="AI33" s="38"/>
      <c r="AJ33" s="36"/>
      <c r="AK33" s="37"/>
      <c r="AL33" s="37"/>
      <c r="AM33" s="37"/>
      <c r="AN33" s="38"/>
      <c r="AO33" s="34">
        <f t="shared" si="0"/>
        <v>122</v>
      </c>
      <c r="AP33" s="35">
        <f t="shared" si="1"/>
        <v>71</v>
      </c>
      <c r="AQ33" s="35">
        <f t="shared" si="2"/>
        <v>1430</v>
      </c>
      <c r="AR33" s="58">
        <f t="shared" si="3"/>
        <v>3</v>
      </c>
      <c r="AS33" s="35">
        <f t="shared" si="4"/>
        <v>11</v>
      </c>
      <c r="AT33" s="209">
        <f t="shared" si="5"/>
        <v>0.58196721311475408</v>
      </c>
      <c r="AU33" s="60">
        <f t="shared" si="6"/>
        <v>286</v>
      </c>
      <c r="AV33" s="241">
        <f t="shared" si="7"/>
        <v>5</v>
      </c>
      <c r="AW33" s="318">
        <f t="shared" si="8"/>
        <v>181.49180327868851</v>
      </c>
    </row>
    <row r="34" spans="1:49" ht="13" thickBot="1">
      <c r="A34" s="2">
        <v>3</v>
      </c>
      <c r="D34" s="376" t="s">
        <v>122</v>
      </c>
      <c r="K34" s="36"/>
      <c r="L34" s="37"/>
      <c r="M34" s="37"/>
      <c r="N34" s="37"/>
      <c r="O34" s="38"/>
      <c r="P34" s="36"/>
      <c r="Q34" s="37"/>
      <c r="R34" s="37"/>
      <c r="S34" s="37"/>
      <c r="T34" s="38"/>
      <c r="U34" s="36"/>
      <c r="V34" s="37"/>
      <c r="W34" s="37"/>
      <c r="X34" s="37"/>
      <c r="Y34" s="38"/>
      <c r="Z34" s="36"/>
      <c r="AA34" s="37"/>
      <c r="AB34" s="37"/>
      <c r="AC34" s="37"/>
      <c r="AD34" s="38"/>
      <c r="AE34" s="36"/>
      <c r="AF34" s="37"/>
      <c r="AG34" s="37"/>
      <c r="AH34" s="37"/>
      <c r="AI34" s="38"/>
      <c r="AJ34" s="36"/>
      <c r="AK34" s="37"/>
      <c r="AL34" s="37"/>
      <c r="AM34" s="37"/>
      <c r="AN34" s="38"/>
      <c r="AO34" s="34">
        <f t="shared" ref="AO34:AO36" si="9">SUM(F34+K34+P34+U34+Z34+AE34+AJ34)</f>
        <v>0</v>
      </c>
      <c r="AP34" s="35">
        <f t="shared" ref="AP34:AP36" si="10">SUM(G34+L34+Q34+V34+AA34+AF34+AK34)</f>
        <v>0</v>
      </c>
      <c r="AQ34" s="35">
        <f t="shared" ref="AQ34:AQ36" si="11">SUM(H34+M34+R34+W34+AB34+AG34+AL34)</f>
        <v>0</v>
      </c>
      <c r="AR34" s="58">
        <f t="shared" ref="AR34:AR36" si="12">SUM(I34+N34+S34+X34+AC34+AH34+AM34)</f>
        <v>0</v>
      </c>
      <c r="AS34" s="35">
        <f t="shared" ref="AS34:AS36" si="13">SUM(J34+O34+T34+Y34+AD34+AI34+AN34)</f>
        <v>0</v>
      </c>
      <c r="AT34" s="209">
        <f t="shared" si="5"/>
        <v>0</v>
      </c>
      <c r="AU34" s="60">
        <f t="shared" si="6"/>
        <v>0</v>
      </c>
      <c r="AV34" s="241">
        <f t="shared" ref="AV34:AV36" si="14">COUNT(F34,K34,P34,U34,Z34,AE34,AJ34)</f>
        <v>0</v>
      </c>
      <c r="AW34" s="318">
        <f t="shared" si="8"/>
        <v>0</v>
      </c>
    </row>
    <row r="35" spans="1:49" ht="13" thickBot="1">
      <c r="A35" s="2">
        <v>3</v>
      </c>
      <c r="B35" s="55"/>
      <c r="C35" s="55"/>
      <c r="D35" s="369"/>
      <c r="E35" s="240"/>
      <c r="F35" s="34"/>
      <c r="G35" s="35"/>
      <c r="H35" s="35"/>
      <c r="I35" s="241"/>
      <c r="J35" s="240"/>
      <c r="K35" s="34"/>
      <c r="L35" s="35"/>
      <c r="M35" s="35"/>
      <c r="N35" s="35"/>
      <c r="O35" s="240"/>
      <c r="P35" s="34"/>
      <c r="Q35" s="35"/>
      <c r="R35" s="35"/>
      <c r="S35" s="35"/>
      <c r="T35" s="240"/>
      <c r="U35" s="34"/>
      <c r="V35" s="35"/>
      <c r="W35" s="35"/>
      <c r="X35" s="35"/>
      <c r="Y35" s="240"/>
      <c r="Z35" s="34"/>
      <c r="AA35" s="35"/>
      <c r="AB35" s="35"/>
      <c r="AC35" s="35"/>
      <c r="AD35" s="240"/>
      <c r="AE35" s="34"/>
      <c r="AF35" s="35"/>
      <c r="AG35" s="35"/>
      <c r="AH35" s="35"/>
      <c r="AI35" s="240"/>
      <c r="AJ35" s="35"/>
      <c r="AK35" s="35"/>
      <c r="AL35" s="35"/>
      <c r="AM35" s="35"/>
      <c r="AN35" s="35"/>
      <c r="AO35" s="34">
        <f t="shared" si="9"/>
        <v>0</v>
      </c>
      <c r="AP35" s="35">
        <f t="shared" si="10"/>
        <v>0</v>
      </c>
      <c r="AQ35" s="35">
        <f t="shared" si="11"/>
        <v>0</v>
      </c>
      <c r="AR35" s="58">
        <f t="shared" si="12"/>
        <v>0</v>
      </c>
      <c r="AS35" s="35">
        <f t="shared" si="13"/>
        <v>0</v>
      </c>
      <c r="AT35" s="209">
        <f t="shared" si="5"/>
        <v>0</v>
      </c>
      <c r="AU35" s="60">
        <f t="shared" si="6"/>
        <v>0</v>
      </c>
      <c r="AV35" s="241">
        <f t="shared" si="14"/>
        <v>0</v>
      </c>
      <c r="AW35" s="318">
        <f t="shared" si="8"/>
        <v>0</v>
      </c>
    </row>
    <row r="36" spans="1:49" ht="13" thickBot="1">
      <c r="A36" s="2">
        <v>3</v>
      </c>
      <c r="B36" s="3"/>
      <c r="C36" s="3"/>
      <c r="D36" s="369"/>
      <c r="E36" s="242"/>
      <c r="F36" s="36"/>
      <c r="G36" s="37"/>
      <c r="H36" s="37"/>
      <c r="I36" s="243"/>
      <c r="J36" s="242"/>
      <c r="K36" s="36"/>
      <c r="L36" s="37"/>
      <c r="M36" s="37"/>
      <c r="N36" s="37"/>
      <c r="O36" s="242"/>
      <c r="P36" s="36"/>
      <c r="Q36" s="37"/>
      <c r="R36" s="37"/>
      <c r="S36" s="37"/>
      <c r="T36" s="242"/>
      <c r="U36" s="36"/>
      <c r="V36" s="37"/>
      <c r="W36" s="37"/>
      <c r="X36" s="37"/>
      <c r="Y36" s="242"/>
      <c r="Z36" s="36"/>
      <c r="AA36" s="37"/>
      <c r="AB36" s="37"/>
      <c r="AC36" s="37"/>
      <c r="AD36" s="242"/>
      <c r="AE36" s="36"/>
      <c r="AF36" s="37"/>
      <c r="AG36" s="37"/>
      <c r="AH36" s="37"/>
      <c r="AI36" s="242"/>
      <c r="AJ36" s="36"/>
      <c r="AK36" s="37"/>
      <c r="AL36" s="37"/>
      <c r="AM36" s="37"/>
      <c r="AN36" s="38"/>
      <c r="AO36" s="34">
        <f t="shared" si="9"/>
        <v>0</v>
      </c>
      <c r="AP36" s="35">
        <f t="shared" si="10"/>
        <v>0</v>
      </c>
      <c r="AQ36" s="35">
        <f t="shared" si="11"/>
        <v>0</v>
      </c>
      <c r="AR36" s="58">
        <f t="shared" si="12"/>
        <v>0</v>
      </c>
      <c r="AS36" s="35">
        <f t="shared" si="13"/>
        <v>0</v>
      </c>
      <c r="AT36" s="209">
        <f t="shared" si="5"/>
        <v>0</v>
      </c>
      <c r="AU36" s="60">
        <f t="shared" si="6"/>
        <v>0</v>
      </c>
      <c r="AV36" s="241">
        <f t="shared" si="14"/>
        <v>0</v>
      </c>
      <c r="AW36" s="318">
        <f t="shared" si="8"/>
        <v>0</v>
      </c>
    </row>
    <row r="37" spans="1:49" ht="13" thickBot="1">
      <c r="A37" s="2">
        <v>3</v>
      </c>
      <c r="B37" s="55" t="s">
        <v>658</v>
      </c>
      <c r="C37" s="55" t="s">
        <v>219</v>
      </c>
      <c r="D37" s="353" t="s">
        <v>124</v>
      </c>
      <c r="E37" s="351">
        <v>7</v>
      </c>
      <c r="F37" s="349">
        <v>19</v>
      </c>
      <c r="G37" s="345">
        <v>7</v>
      </c>
      <c r="H37" s="345">
        <v>142</v>
      </c>
      <c r="I37" s="347">
        <v>1</v>
      </c>
      <c r="J37" s="351">
        <v>1</v>
      </c>
      <c r="K37" s="432">
        <v>28</v>
      </c>
      <c r="L37" s="428">
        <v>15</v>
      </c>
      <c r="M37" s="428">
        <v>176</v>
      </c>
      <c r="N37" s="428">
        <v>2</v>
      </c>
      <c r="O37" s="434"/>
      <c r="P37" s="494">
        <v>11</v>
      </c>
      <c r="Q37" s="487">
        <v>4</v>
      </c>
      <c r="R37" s="487">
        <v>37</v>
      </c>
      <c r="S37" s="487">
        <v>1</v>
      </c>
      <c r="T37" s="496">
        <v>1</v>
      </c>
      <c r="U37" s="517">
        <v>8</v>
      </c>
      <c r="V37" s="513">
        <v>4</v>
      </c>
      <c r="W37" s="513">
        <v>81</v>
      </c>
      <c r="X37" s="513"/>
      <c r="Y37" s="519">
        <v>2</v>
      </c>
      <c r="Z37" s="517">
        <v>33</v>
      </c>
      <c r="AA37" s="513">
        <v>17</v>
      </c>
      <c r="AB37" s="513">
        <v>149</v>
      </c>
      <c r="AC37" s="513">
        <v>2</v>
      </c>
      <c r="AD37" s="519"/>
      <c r="AE37" s="24"/>
      <c r="AF37" s="20"/>
      <c r="AG37" s="20"/>
      <c r="AH37" s="20"/>
      <c r="AI37" s="59"/>
      <c r="AJ37" s="36"/>
      <c r="AK37" s="37"/>
      <c r="AL37" s="37"/>
      <c r="AM37" s="37"/>
      <c r="AN37" s="38"/>
      <c r="AO37" s="34">
        <f t="shared" si="0"/>
        <v>99</v>
      </c>
      <c r="AP37" s="35">
        <f t="shared" si="1"/>
        <v>47</v>
      </c>
      <c r="AQ37" s="35">
        <f t="shared" si="2"/>
        <v>585</v>
      </c>
      <c r="AR37" s="58">
        <f t="shared" si="3"/>
        <v>6</v>
      </c>
      <c r="AS37" s="35">
        <f t="shared" si="4"/>
        <v>4</v>
      </c>
      <c r="AT37" s="209">
        <f t="shared" si="5"/>
        <v>0.47474747474747475</v>
      </c>
      <c r="AU37" s="60">
        <f t="shared" si="6"/>
        <v>117</v>
      </c>
      <c r="AV37" s="241">
        <f t="shared" si="7"/>
        <v>5</v>
      </c>
      <c r="AW37" s="318">
        <f t="shared" si="8"/>
        <v>98.323232323232332</v>
      </c>
    </row>
    <row r="38" spans="1:49" ht="13" thickBot="1">
      <c r="A38" s="2">
        <v>3</v>
      </c>
      <c r="B38" s="509" t="s">
        <v>712</v>
      </c>
      <c r="C38" s="509" t="s">
        <v>343</v>
      </c>
      <c r="D38" s="498" t="s">
        <v>124</v>
      </c>
      <c r="E38" s="520">
        <v>36</v>
      </c>
      <c r="F38" s="36"/>
      <c r="G38" s="37"/>
      <c r="H38" s="37"/>
      <c r="I38" s="243"/>
      <c r="J38" s="242"/>
      <c r="K38" s="36"/>
      <c r="L38" s="37"/>
      <c r="M38" s="37"/>
      <c r="N38" s="37"/>
      <c r="O38" s="242"/>
      <c r="P38" s="36"/>
      <c r="Q38" s="37"/>
      <c r="R38" s="37"/>
      <c r="S38" s="37"/>
      <c r="T38" s="242"/>
      <c r="U38" s="517">
        <v>3</v>
      </c>
      <c r="V38" s="513">
        <v>1</v>
      </c>
      <c r="W38" s="513">
        <v>5</v>
      </c>
      <c r="X38" s="513"/>
      <c r="Y38" s="519"/>
      <c r="Z38" s="518"/>
      <c r="AA38" s="514"/>
      <c r="AB38" s="514"/>
      <c r="AC38" s="514"/>
      <c r="AD38" s="520"/>
      <c r="AE38" s="36"/>
      <c r="AF38" s="37"/>
      <c r="AG38" s="37"/>
      <c r="AH38" s="37"/>
      <c r="AI38" s="38"/>
      <c r="AJ38" s="36"/>
      <c r="AK38" s="37"/>
      <c r="AL38" s="37"/>
      <c r="AM38" s="37"/>
      <c r="AN38" s="38"/>
      <c r="AO38" s="34">
        <f t="shared" si="0"/>
        <v>3</v>
      </c>
      <c r="AP38" s="35">
        <f t="shared" si="1"/>
        <v>1</v>
      </c>
      <c r="AQ38" s="35">
        <f t="shared" si="2"/>
        <v>5</v>
      </c>
      <c r="AR38" s="58">
        <f t="shared" si="3"/>
        <v>0</v>
      </c>
      <c r="AS38" s="35">
        <f t="shared" si="4"/>
        <v>0</v>
      </c>
      <c r="AT38" s="209">
        <f t="shared" si="5"/>
        <v>0.33333333333333331</v>
      </c>
      <c r="AU38" s="60">
        <f t="shared" si="6"/>
        <v>5</v>
      </c>
      <c r="AV38" s="241">
        <f t="shared" si="7"/>
        <v>1</v>
      </c>
      <c r="AW38" s="318">
        <f t="shared" si="8"/>
        <v>47.333333333333336</v>
      </c>
    </row>
    <row r="39" spans="1:49" ht="13" thickBot="1">
      <c r="A39" s="2">
        <v>3</v>
      </c>
      <c r="B39" s="509" t="s">
        <v>556</v>
      </c>
      <c r="C39" s="509" t="s">
        <v>657</v>
      </c>
      <c r="D39" s="498" t="s">
        <v>124</v>
      </c>
      <c r="E39" s="520">
        <v>20</v>
      </c>
      <c r="F39" s="37"/>
      <c r="G39" s="37"/>
      <c r="H39" s="37"/>
      <c r="I39" s="37"/>
      <c r="J39" s="38"/>
      <c r="K39" s="36"/>
      <c r="L39" s="37"/>
      <c r="M39" s="37"/>
      <c r="N39" s="37"/>
      <c r="O39" s="38"/>
      <c r="P39" s="36"/>
      <c r="Q39" s="37"/>
      <c r="R39" s="37"/>
      <c r="S39" s="37"/>
      <c r="T39" s="38"/>
      <c r="U39" s="36"/>
      <c r="V39" s="37"/>
      <c r="W39" s="37"/>
      <c r="X39" s="37"/>
      <c r="Y39" s="38"/>
      <c r="Z39" s="518">
        <v>3</v>
      </c>
      <c r="AA39" s="514">
        <v>1</v>
      </c>
      <c r="AB39" s="514">
        <v>6</v>
      </c>
      <c r="AC39" s="514">
        <v>1</v>
      </c>
      <c r="AD39" s="520"/>
      <c r="AE39" s="36"/>
      <c r="AF39" s="37"/>
      <c r="AG39" s="37"/>
      <c r="AH39" s="37"/>
      <c r="AI39" s="38"/>
      <c r="AJ39" s="36"/>
      <c r="AK39" s="37"/>
      <c r="AL39" s="37"/>
      <c r="AM39" s="37"/>
      <c r="AN39" s="38"/>
      <c r="AO39" s="34">
        <f t="shared" si="0"/>
        <v>3</v>
      </c>
      <c r="AP39" s="35">
        <f t="shared" si="1"/>
        <v>1</v>
      </c>
      <c r="AQ39" s="35">
        <f t="shared" si="2"/>
        <v>6</v>
      </c>
      <c r="AR39" s="58">
        <f t="shared" si="3"/>
        <v>1</v>
      </c>
      <c r="AS39" s="35">
        <f t="shared" si="4"/>
        <v>0</v>
      </c>
      <c r="AT39" s="209">
        <f t="shared" si="5"/>
        <v>0.33333333333333331</v>
      </c>
      <c r="AU39" s="60">
        <f t="shared" si="6"/>
        <v>6</v>
      </c>
      <c r="AV39" s="241">
        <f t="shared" si="7"/>
        <v>1</v>
      </c>
      <c r="AW39" s="318">
        <f t="shared" si="8"/>
        <v>-16.533333333333335</v>
      </c>
    </row>
    <row r="40" spans="1:49" ht="13" thickBot="1">
      <c r="A40" s="2">
        <v>3</v>
      </c>
      <c r="B40" s="55"/>
      <c r="C40" s="55"/>
      <c r="D40" s="369"/>
      <c r="E40" s="240"/>
      <c r="F40" s="34"/>
      <c r="G40" s="35"/>
      <c r="H40" s="35"/>
      <c r="I40" s="241"/>
      <c r="J40" s="240"/>
      <c r="K40" s="35"/>
      <c r="L40" s="35"/>
      <c r="M40" s="35"/>
      <c r="N40" s="35"/>
      <c r="O40" s="35"/>
      <c r="P40" s="36"/>
      <c r="Q40" s="37"/>
      <c r="R40" s="37"/>
      <c r="S40" s="37"/>
      <c r="T40" s="38"/>
      <c r="U40" s="34"/>
      <c r="V40" s="35"/>
      <c r="W40" s="35"/>
      <c r="X40" s="35"/>
      <c r="Y40" s="240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4">
        <f t="shared" si="0"/>
        <v>0</v>
      </c>
      <c r="AP40" s="35">
        <f t="shared" si="1"/>
        <v>0</v>
      </c>
      <c r="AQ40" s="35">
        <f t="shared" si="2"/>
        <v>0</v>
      </c>
      <c r="AR40" s="58">
        <f t="shared" si="3"/>
        <v>0</v>
      </c>
      <c r="AS40" s="35">
        <f t="shared" si="4"/>
        <v>0</v>
      </c>
      <c r="AT40" s="209">
        <f t="shared" si="5"/>
        <v>0</v>
      </c>
      <c r="AU40" s="35">
        <f t="shared" si="6"/>
        <v>0</v>
      </c>
      <c r="AV40" s="241">
        <f t="shared" si="7"/>
        <v>0</v>
      </c>
      <c r="AW40" s="318">
        <f t="shared" si="8"/>
        <v>0</v>
      </c>
    </row>
    <row r="41" spans="1:49" ht="13" thickBot="1">
      <c r="A41" s="2">
        <v>4</v>
      </c>
      <c r="B41" s="55" t="s">
        <v>149</v>
      </c>
      <c r="C41" s="55" t="s">
        <v>143</v>
      </c>
      <c r="D41" s="353" t="s">
        <v>118</v>
      </c>
      <c r="E41" s="351">
        <v>13</v>
      </c>
      <c r="F41" s="349">
        <v>21</v>
      </c>
      <c r="G41" s="345">
        <v>9</v>
      </c>
      <c r="H41" s="345">
        <v>128</v>
      </c>
      <c r="I41" s="347">
        <v>2</v>
      </c>
      <c r="J41" s="351">
        <v>2</v>
      </c>
      <c r="K41" s="477">
        <v>32</v>
      </c>
      <c r="L41" s="476">
        <v>14</v>
      </c>
      <c r="M41" s="476">
        <v>217</v>
      </c>
      <c r="N41" s="476">
        <v>0</v>
      </c>
      <c r="O41" s="478">
        <v>2</v>
      </c>
      <c r="P41" s="517">
        <v>28</v>
      </c>
      <c r="Q41" s="513">
        <v>17</v>
      </c>
      <c r="R41" s="513">
        <v>204</v>
      </c>
      <c r="S41" s="513">
        <v>3</v>
      </c>
      <c r="T41" s="519">
        <v>1</v>
      </c>
      <c r="U41" s="517">
        <v>33</v>
      </c>
      <c r="V41" s="513">
        <v>18</v>
      </c>
      <c r="W41" s="513">
        <v>183</v>
      </c>
      <c r="X41" s="513">
        <v>2</v>
      </c>
      <c r="Y41" s="519">
        <v>0</v>
      </c>
      <c r="Z41" s="36"/>
      <c r="AA41" s="37"/>
      <c r="AB41" s="37"/>
      <c r="AC41" s="37"/>
      <c r="AD41" s="242"/>
      <c r="AE41" s="36"/>
      <c r="AF41" s="37"/>
      <c r="AG41" s="37"/>
      <c r="AH41" s="37"/>
      <c r="AI41" s="242"/>
      <c r="AJ41" s="350"/>
      <c r="AK41" s="346"/>
      <c r="AL41" s="346"/>
      <c r="AM41" s="346"/>
      <c r="AN41" s="352"/>
      <c r="AO41" s="34">
        <f t="shared" si="0"/>
        <v>114</v>
      </c>
      <c r="AP41" s="35">
        <f t="shared" si="1"/>
        <v>58</v>
      </c>
      <c r="AQ41" s="35">
        <f t="shared" si="2"/>
        <v>732</v>
      </c>
      <c r="AR41" s="58">
        <f t="shared" si="3"/>
        <v>7</v>
      </c>
      <c r="AS41" s="35">
        <f t="shared" si="4"/>
        <v>5</v>
      </c>
      <c r="AT41" s="209">
        <f t="shared" si="5"/>
        <v>0.50877192982456143</v>
      </c>
      <c r="AU41" s="60">
        <f t="shared" si="6"/>
        <v>183</v>
      </c>
      <c r="AV41" s="241">
        <f t="shared" si="7"/>
        <v>4</v>
      </c>
      <c r="AW41" s="318">
        <f t="shared" si="8"/>
        <v>107.00701754385965</v>
      </c>
    </row>
    <row r="42" spans="1:49" ht="13" thickBot="1">
      <c r="A42" s="2">
        <v>4</v>
      </c>
      <c r="B42" s="342" t="s">
        <v>358</v>
      </c>
      <c r="C42" s="342" t="s">
        <v>359</v>
      </c>
      <c r="D42" s="353" t="s">
        <v>118</v>
      </c>
      <c r="E42" s="352">
        <v>5</v>
      </c>
      <c r="F42" s="350">
        <v>3</v>
      </c>
      <c r="G42" s="346">
        <v>2</v>
      </c>
      <c r="H42" s="346">
        <v>24</v>
      </c>
      <c r="I42" s="348">
        <v>0</v>
      </c>
      <c r="J42" s="352">
        <v>0</v>
      </c>
      <c r="K42" s="24"/>
      <c r="L42" s="20"/>
      <c r="M42" s="20"/>
      <c r="N42" s="20"/>
      <c r="O42" s="59"/>
      <c r="P42" s="24"/>
      <c r="Q42" s="20"/>
      <c r="R42" s="20"/>
      <c r="S42" s="20"/>
      <c r="T42" s="59"/>
      <c r="U42" s="24"/>
      <c r="V42" s="20"/>
      <c r="W42" s="20"/>
      <c r="X42" s="20"/>
      <c r="Y42" s="59"/>
      <c r="Z42" s="24"/>
      <c r="AA42" s="20"/>
      <c r="AB42" s="20"/>
      <c r="AC42" s="20"/>
      <c r="AD42" s="59"/>
      <c r="AE42" s="24"/>
      <c r="AF42" s="20"/>
      <c r="AG42" s="20"/>
      <c r="AH42" s="20"/>
      <c r="AI42" s="59"/>
      <c r="AJ42" s="24"/>
      <c r="AK42" s="20"/>
      <c r="AL42" s="20"/>
      <c r="AM42" s="20"/>
      <c r="AN42" s="59"/>
      <c r="AO42" s="34">
        <f t="shared" si="0"/>
        <v>3</v>
      </c>
      <c r="AP42" s="35">
        <f t="shared" si="1"/>
        <v>2</v>
      </c>
      <c r="AQ42" s="35">
        <f t="shared" si="2"/>
        <v>24</v>
      </c>
      <c r="AR42" s="58">
        <f t="shared" si="3"/>
        <v>0</v>
      </c>
      <c r="AS42" s="35">
        <f t="shared" si="4"/>
        <v>0</v>
      </c>
      <c r="AT42" s="209">
        <f t="shared" si="5"/>
        <v>0.66666666666666663</v>
      </c>
      <c r="AU42" s="35">
        <f t="shared" si="6"/>
        <v>24</v>
      </c>
      <c r="AV42" s="241">
        <f t="shared" si="7"/>
        <v>1</v>
      </c>
      <c r="AW42" s="318">
        <f t="shared" si="8"/>
        <v>133.86666666666667</v>
      </c>
    </row>
    <row r="43" spans="1:49" ht="13" thickBot="1">
      <c r="A43" s="2">
        <v>4</v>
      </c>
      <c r="B43" s="81"/>
      <c r="C43" s="78"/>
      <c r="D43" s="375"/>
      <c r="E43" s="20"/>
      <c r="F43" s="20"/>
      <c r="G43" s="20"/>
      <c r="H43" s="20"/>
      <c r="I43" s="20"/>
      <c r="J43" s="59"/>
      <c r="K43" s="24"/>
      <c r="L43" s="20"/>
      <c r="M43" s="20"/>
      <c r="N43" s="20"/>
      <c r="O43" s="59"/>
      <c r="P43" s="24"/>
      <c r="Q43" s="20"/>
      <c r="R43" s="20"/>
      <c r="S43" s="20"/>
      <c r="T43" s="59"/>
      <c r="U43" s="24"/>
      <c r="V43" s="20"/>
      <c r="W43" s="20"/>
      <c r="X43" s="20"/>
      <c r="Y43" s="59"/>
      <c r="Z43" s="24"/>
      <c r="AA43" s="20"/>
      <c r="AB43" s="20"/>
      <c r="AC43" s="20"/>
      <c r="AD43" s="59"/>
      <c r="AE43" s="24"/>
      <c r="AF43" s="20"/>
      <c r="AG43" s="20"/>
      <c r="AH43" s="20"/>
      <c r="AI43" s="59"/>
      <c r="AJ43" s="24"/>
      <c r="AK43" s="20"/>
      <c r="AL43" s="20"/>
      <c r="AM43" s="20"/>
      <c r="AN43" s="59"/>
      <c r="AO43" s="34">
        <f t="shared" si="0"/>
        <v>0</v>
      </c>
      <c r="AP43" s="35">
        <f t="shared" si="1"/>
        <v>0</v>
      </c>
      <c r="AQ43" s="35">
        <f t="shared" si="2"/>
        <v>0</v>
      </c>
      <c r="AR43" s="58">
        <f t="shared" si="3"/>
        <v>0</v>
      </c>
      <c r="AS43" s="35">
        <f t="shared" si="4"/>
        <v>0</v>
      </c>
      <c r="AT43" s="209">
        <f t="shared" si="5"/>
        <v>0</v>
      </c>
      <c r="AU43" s="35">
        <f t="shared" si="6"/>
        <v>0</v>
      </c>
      <c r="AV43" s="241">
        <f t="shared" si="7"/>
        <v>0</v>
      </c>
      <c r="AW43" s="318">
        <f t="shared" si="8"/>
        <v>0</v>
      </c>
    </row>
    <row r="44" spans="1:49" ht="13" thickBot="1">
      <c r="A44" s="4">
        <v>4</v>
      </c>
      <c r="B44" s="55"/>
      <c r="C44" s="55"/>
      <c r="D44" s="369"/>
      <c r="E44" s="240"/>
      <c r="F44" s="34"/>
      <c r="G44" s="35"/>
      <c r="H44" s="35"/>
      <c r="I44" s="241"/>
      <c r="J44" s="240"/>
      <c r="K44" s="34"/>
      <c r="L44" s="35"/>
      <c r="M44" s="35"/>
      <c r="N44" s="35"/>
      <c r="O44" s="240"/>
      <c r="P44" s="34"/>
      <c r="Q44" s="35"/>
      <c r="R44" s="35"/>
      <c r="S44" s="35"/>
      <c r="T44" s="240"/>
      <c r="U44" s="34"/>
      <c r="V44" s="35"/>
      <c r="W44" s="35"/>
      <c r="X44" s="35"/>
      <c r="Y44" s="240"/>
      <c r="Z44" s="36"/>
      <c r="AA44" s="37"/>
      <c r="AB44" s="37"/>
      <c r="AC44" s="37"/>
      <c r="AD44" s="38"/>
      <c r="AE44" s="34"/>
      <c r="AF44" s="35"/>
      <c r="AG44" s="35"/>
      <c r="AH44" s="35"/>
      <c r="AI44" s="240"/>
      <c r="AJ44" s="349"/>
      <c r="AK44" s="345"/>
      <c r="AL44" s="345"/>
      <c r="AM44" s="345"/>
      <c r="AN44" s="351"/>
      <c r="AO44" s="34">
        <f t="shared" si="0"/>
        <v>0</v>
      </c>
      <c r="AP44" s="35">
        <f t="shared" si="1"/>
        <v>0</v>
      </c>
      <c r="AQ44" s="35">
        <f t="shared" si="2"/>
        <v>0</v>
      </c>
      <c r="AR44" s="58">
        <f t="shared" si="3"/>
        <v>0</v>
      </c>
      <c r="AS44" s="35">
        <f t="shared" si="4"/>
        <v>0</v>
      </c>
      <c r="AT44" s="209">
        <f t="shared" si="5"/>
        <v>0</v>
      </c>
      <c r="AU44" s="35">
        <f t="shared" si="6"/>
        <v>0</v>
      </c>
      <c r="AV44" s="241">
        <f t="shared" si="7"/>
        <v>0</v>
      </c>
      <c r="AW44" s="318">
        <f t="shared" si="8"/>
        <v>0</v>
      </c>
    </row>
    <row r="45" spans="1:49" ht="13" thickBot="1">
      <c r="A45" s="4">
        <v>4</v>
      </c>
      <c r="B45" s="55" t="s">
        <v>400</v>
      </c>
      <c r="C45" s="55" t="s">
        <v>401</v>
      </c>
      <c r="D45" s="353" t="s">
        <v>370</v>
      </c>
      <c r="E45" s="351">
        <v>2</v>
      </c>
      <c r="F45" s="349">
        <v>25</v>
      </c>
      <c r="G45" s="345">
        <v>12</v>
      </c>
      <c r="H45" s="345">
        <v>192</v>
      </c>
      <c r="I45" s="347">
        <v>1</v>
      </c>
      <c r="J45" s="351">
        <v>4</v>
      </c>
      <c r="K45" s="494">
        <v>28</v>
      </c>
      <c r="L45" s="487">
        <v>15</v>
      </c>
      <c r="M45" s="487">
        <v>280</v>
      </c>
      <c r="N45" s="487">
        <v>0</v>
      </c>
      <c r="O45" s="496">
        <v>3</v>
      </c>
      <c r="P45" s="517">
        <v>26</v>
      </c>
      <c r="Q45" s="513">
        <v>12</v>
      </c>
      <c r="R45" s="513">
        <v>296</v>
      </c>
      <c r="S45" s="513">
        <v>1</v>
      </c>
      <c r="T45" s="519">
        <v>4</v>
      </c>
      <c r="U45" s="517">
        <v>32</v>
      </c>
      <c r="V45" s="513">
        <v>17</v>
      </c>
      <c r="W45" s="513">
        <v>253</v>
      </c>
      <c r="X45" s="513">
        <v>1</v>
      </c>
      <c r="Y45" s="519">
        <v>1</v>
      </c>
      <c r="Z45" s="36"/>
      <c r="AA45" s="37"/>
      <c r="AB45" s="37"/>
      <c r="AC45" s="37"/>
      <c r="AD45" s="38"/>
      <c r="AE45" s="36"/>
      <c r="AF45" s="37"/>
      <c r="AG45" s="37"/>
      <c r="AH45" s="37"/>
      <c r="AI45" s="38"/>
      <c r="AJ45" s="36"/>
      <c r="AK45" s="37"/>
      <c r="AL45" s="37"/>
      <c r="AM45" s="37"/>
      <c r="AN45" s="38"/>
      <c r="AO45" s="34">
        <f t="shared" si="0"/>
        <v>111</v>
      </c>
      <c r="AP45" s="35">
        <f t="shared" si="1"/>
        <v>56</v>
      </c>
      <c r="AQ45" s="35">
        <f t="shared" si="2"/>
        <v>1021</v>
      </c>
      <c r="AR45" s="58">
        <f t="shared" si="3"/>
        <v>3</v>
      </c>
      <c r="AS45" s="35">
        <f t="shared" si="4"/>
        <v>12</v>
      </c>
      <c r="AT45" s="209">
        <f t="shared" si="5"/>
        <v>0.50450450450450446</v>
      </c>
      <c r="AU45" s="60">
        <f t="shared" si="6"/>
        <v>255.25</v>
      </c>
      <c r="AV45" s="241">
        <f t="shared" si="7"/>
        <v>4</v>
      </c>
      <c r="AW45" s="318">
        <f t="shared" si="8"/>
        <v>157.9855855855856</v>
      </c>
    </row>
    <row r="46" spans="1:49" ht="13" thickBot="1">
      <c r="A46" s="4">
        <v>4</v>
      </c>
      <c r="B46" s="76"/>
      <c r="C46" s="76"/>
      <c r="D46" s="338" t="s">
        <v>119</v>
      </c>
      <c r="E46" s="37"/>
      <c r="F46" s="37"/>
      <c r="G46" s="37"/>
      <c r="H46" s="37"/>
      <c r="I46" s="37"/>
      <c r="J46" s="38"/>
      <c r="K46" s="36"/>
      <c r="L46" s="37"/>
      <c r="M46" s="37"/>
      <c r="N46" s="37"/>
      <c r="O46" s="38"/>
      <c r="P46" s="36"/>
      <c r="Q46" s="37"/>
      <c r="R46" s="37"/>
      <c r="S46" s="37"/>
      <c r="T46" s="38"/>
      <c r="U46" s="36"/>
      <c r="V46" s="37"/>
      <c r="W46" s="37"/>
      <c r="X46" s="37"/>
      <c r="Y46" s="38"/>
      <c r="Z46" s="36"/>
      <c r="AA46" s="37"/>
      <c r="AB46" s="37"/>
      <c r="AC46" s="37"/>
      <c r="AD46" s="38"/>
      <c r="AE46" s="36"/>
      <c r="AF46" s="37"/>
      <c r="AG46" s="37"/>
      <c r="AH46" s="37"/>
      <c r="AI46" s="38"/>
      <c r="AJ46" s="36"/>
      <c r="AK46" s="37"/>
      <c r="AL46" s="37"/>
      <c r="AM46" s="37"/>
      <c r="AN46" s="38"/>
      <c r="AO46" s="34">
        <f t="shared" si="0"/>
        <v>0</v>
      </c>
      <c r="AP46" s="35">
        <f t="shared" si="1"/>
        <v>0</v>
      </c>
      <c r="AQ46" s="35">
        <f t="shared" si="2"/>
        <v>0</v>
      </c>
      <c r="AR46" s="58">
        <f t="shared" si="3"/>
        <v>0</v>
      </c>
      <c r="AS46" s="35">
        <f t="shared" si="4"/>
        <v>0</v>
      </c>
      <c r="AT46" s="209">
        <f t="shared" si="5"/>
        <v>0</v>
      </c>
      <c r="AU46" s="35">
        <f t="shared" si="6"/>
        <v>0</v>
      </c>
      <c r="AV46" s="241">
        <f t="shared" si="7"/>
        <v>0</v>
      </c>
      <c r="AW46" s="318">
        <f t="shared" si="8"/>
        <v>0</v>
      </c>
    </row>
    <row r="47" spans="1:49" ht="13" thickBot="1">
      <c r="A47" s="4">
        <v>4</v>
      </c>
      <c r="B47" s="76"/>
      <c r="C47" s="76"/>
      <c r="D47" s="338"/>
      <c r="E47" s="37"/>
      <c r="F47" s="37"/>
      <c r="G47" s="37"/>
      <c r="H47" s="37"/>
      <c r="I47" s="37"/>
      <c r="J47" s="38"/>
      <c r="K47" s="36"/>
      <c r="L47" s="37"/>
      <c r="M47" s="37"/>
      <c r="N47" s="37"/>
      <c r="O47" s="38"/>
      <c r="P47" s="36"/>
      <c r="Q47" s="37"/>
      <c r="R47" s="37"/>
      <c r="S47" s="37"/>
      <c r="T47" s="38"/>
      <c r="U47" s="36"/>
      <c r="V47" s="37"/>
      <c r="W47" s="37"/>
      <c r="X47" s="37"/>
      <c r="Y47" s="38"/>
      <c r="Z47" s="36"/>
      <c r="AA47" s="37"/>
      <c r="AB47" s="37"/>
      <c r="AC47" s="37"/>
      <c r="AD47" s="38"/>
      <c r="AE47" s="36"/>
      <c r="AF47" s="37"/>
      <c r="AG47" s="37"/>
      <c r="AH47" s="37"/>
      <c r="AI47" s="38"/>
      <c r="AJ47" s="36"/>
      <c r="AK47" s="37"/>
      <c r="AL47" s="37"/>
      <c r="AM47" s="37"/>
      <c r="AN47" s="38"/>
      <c r="AO47" s="34">
        <f t="shared" si="0"/>
        <v>0</v>
      </c>
      <c r="AP47" s="35">
        <f t="shared" si="1"/>
        <v>0</v>
      </c>
      <c r="AQ47" s="35">
        <f t="shared" si="2"/>
        <v>0</v>
      </c>
      <c r="AR47" s="58">
        <f t="shared" si="3"/>
        <v>0</v>
      </c>
      <c r="AS47" s="35">
        <f t="shared" si="4"/>
        <v>0</v>
      </c>
      <c r="AT47" s="209">
        <f t="shared" si="5"/>
        <v>0</v>
      </c>
      <c r="AU47" s="35">
        <f t="shared" si="6"/>
        <v>0</v>
      </c>
      <c r="AV47" s="241">
        <f t="shared" si="7"/>
        <v>0</v>
      </c>
      <c r="AW47" s="318">
        <f t="shared" si="8"/>
        <v>0</v>
      </c>
    </row>
    <row r="48" spans="1:49" ht="13" thickBot="1">
      <c r="A48" s="4">
        <v>4</v>
      </c>
      <c r="B48" s="78"/>
      <c r="C48" s="78"/>
      <c r="D48" s="375"/>
      <c r="E48" s="20"/>
      <c r="F48" s="20"/>
      <c r="G48" s="20"/>
      <c r="H48" s="20"/>
      <c r="I48" s="20"/>
      <c r="J48" s="59"/>
      <c r="K48" s="24"/>
      <c r="L48" s="20"/>
      <c r="M48" s="20"/>
      <c r="N48" s="20"/>
      <c r="O48" s="59"/>
      <c r="P48" s="24"/>
      <c r="Q48" s="20"/>
      <c r="R48" s="20"/>
      <c r="S48" s="20"/>
      <c r="T48" s="59"/>
      <c r="U48" s="24"/>
      <c r="V48" s="20"/>
      <c r="W48" s="20"/>
      <c r="X48" s="20"/>
      <c r="Y48" s="59"/>
      <c r="Z48" s="24"/>
      <c r="AA48" s="20"/>
      <c r="AB48" s="20"/>
      <c r="AC48" s="20"/>
      <c r="AD48" s="59"/>
      <c r="AE48" s="24"/>
      <c r="AF48" s="20"/>
      <c r="AG48" s="20"/>
      <c r="AH48" s="20"/>
      <c r="AI48" s="59"/>
      <c r="AJ48" s="36"/>
      <c r="AK48" s="37"/>
      <c r="AL48" s="37"/>
      <c r="AM48" s="37"/>
      <c r="AN48" s="38"/>
      <c r="AO48" s="34">
        <f t="shared" si="0"/>
        <v>0</v>
      </c>
      <c r="AP48" s="35">
        <f t="shared" si="1"/>
        <v>0</v>
      </c>
      <c r="AQ48" s="35">
        <f t="shared" si="2"/>
        <v>0</v>
      </c>
      <c r="AR48" s="58">
        <f t="shared" si="3"/>
        <v>0</v>
      </c>
      <c r="AS48" s="35">
        <f t="shared" si="4"/>
        <v>0</v>
      </c>
      <c r="AT48" s="209">
        <f t="shared" si="5"/>
        <v>0</v>
      </c>
      <c r="AU48" s="35">
        <f t="shared" si="6"/>
        <v>0</v>
      </c>
      <c r="AV48" s="241">
        <f t="shared" si="7"/>
        <v>0</v>
      </c>
      <c r="AW48" s="318">
        <f t="shared" si="8"/>
        <v>0</v>
      </c>
    </row>
    <row r="49" spans="1:49" ht="13" thickBot="1">
      <c r="A49" s="4">
        <v>4</v>
      </c>
      <c r="B49" s="55" t="s">
        <v>269</v>
      </c>
      <c r="C49" s="55" t="s">
        <v>270</v>
      </c>
      <c r="D49" s="353" t="s">
        <v>120</v>
      </c>
      <c r="E49" s="351">
        <v>17</v>
      </c>
      <c r="F49" s="349">
        <v>27</v>
      </c>
      <c r="G49" s="345">
        <v>18</v>
      </c>
      <c r="H49" s="345">
        <v>359</v>
      </c>
      <c r="I49" s="347">
        <v>1</v>
      </c>
      <c r="J49" s="351">
        <v>3</v>
      </c>
      <c r="K49" s="432">
        <v>31</v>
      </c>
      <c r="L49" s="428">
        <v>16</v>
      </c>
      <c r="M49" s="428">
        <v>209</v>
      </c>
      <c r="N49" s="428">
        <v>0</v>
      </c>
      <c r="O49" s="434">
        <v>1</v>
      </c>
      <c r="P49" s="517">
        <v>28</v>
      </c>
      <c r="Q49" s="513">
        <v>20</v>
      </c>
      <c r="R49" s="513">
        <v>272</v>
      </c>
      <c r="S49" s="513">
        <v>0</v>
      </c>
      <c r="T49" s="519">
        <v>1</v>
      </c>
      <c r="U49" s="517">
        <v>30</v>
      </c>
      <c r="V49" s="513">
        <v>18</v>
      </c>
      <c r="W49" s="513">
        <v>333</v>
      </c>
      <c r="X49" s="513">
        <v>0</v>
      </c>
      <c r="Y49" s="519">
        <v>2</v>
      </c>
      <c r="Z49" s="24"/>
      <c r="AA49" s="20"/>
      <c r="AB49" s="20"/>
      <c r="AC49" s="20"/>
      <c r="AD49" s="59"/>
      <c r="AE49" s="24"/>
      <c r="AF49" s="20"/>
      <c r="AG49" s="20"/>
      <c r="AH49" s="20"/>
      <c r="AI49" s="59"/>
      <c r="AJ49" s="36"/>
      <c r="AK49" s="37"/>
      <c r="AL49" s="37"/>
      <c r="AM49" s="37"/>
      <c r="AN49" s="38"/>
      <c r="AO49" s="34">
        <f t="shared" si="0"/>
        <v>116</v>
      </c>
      <c r="AP49" s="35">
        <f t="shared" si="1"/>
        <v>72</v>
      </c>
      <c r="AQ49" s="35">
        <f t="shared" si="2"/>
        <v>1173</v>
      </c>
      <c r="AR49" s="58">
        <f t="shared" si="3"/>
        <v>1</v>
      </c>
      <c r="AS49" s="35">
        <f t="shared" si="4"/>
        <v>7</v>
      </c>
      <c r="AT49" s="209">
        <f t="shared" si="5"/>
        <v>0.62068965517241381</v>
      </c>
      <c r="AU49" s="60">
        <f t="shared" si="6"/>
        <v>293.25</v>
      </c>
      <c r="AV49" s="241">
        <f t="shared" si="7"/>
        <v>4</v>
      </c>
      <c r="AW49" s="318">
        <f t="shared" si="8"/>
        <v>165.2</v>
      </c>
    </row>
    <row r="50" spans="1:49" ht="13" thickBot="1">
      <c r="A50" s="4">
        <v>4</v>
      </c>
      <c r="B50" s="342" t="s">
        <v>299</v>
      </c>
      <c r="C50" s="342" t="s">
        <v>265</v>
      </c>
      <c r="D50" s="353" t="s">
        <v>120</v>
      </c>
      <c r="E50" s="352">
        <v>10</v>
      </c>
      <c r="F50" s="350">
        <v>5</v>
      </c>
      <c r="G50" s="346">
        <v>2</v>
      </c>
      <c r="H50" s="346">
        <v>17</v>
      </c>
      <c r="I50" s="348">
        <v>1</v>
      </c>
      <c r="J50" s="352">
        <v>0</v>
      </c>
      <c r="K50" s="34"/>
      <c r="L50" s="35"/>
      <c r="M50" s="35"/>
      <c r="N50" s="35"/>
      <c r="O50" s="240"/>
      <c r="P50" s="34"/>
      <c r="Q50" s="35"/>
      <c r="R50" s="35"/>
      <c r="S50" s="35"/>
      <c r="T50" s="240"/>
      <c r="U50" s="24"/>
      <c r="V50" s="20"/>
      <c r="W50" s="20"/>
      <c r="X50" s="20"/>
      <c r="Y50" s="59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49"/>
      <c r="AK50" s="345"/>
      <c r="AL50" s="345"/>
      <c r="AM50" s="345"/>
      <c r="AN50" s="351"/>
      <c r="AO50" s="34">
        <f t="shared" si="0"/>
        <v>5</v>
      </c>
      <c r="AP50" s="35">
        <f t="shared" si="1"/>
        <v>2</v>
      </c>
      <c r="AQ50" s="35">
        <f t="shared" si="2"/>
        <v>17</v>
      </c>
      <c r="AR50" s="58">
        <f t="shared" si="3"/>
        <v>1</v>
      </c>
      <c r="AS50" s="35">
        <f t="shared" si="4"/>
        <v>0</v>
      </c>
      <c r="AT50" s="209">
        <f t="shared" si="5"/>
        <v>0.4</v>
      </c>
      <c r="AU50" s="60">
        <f t="shared" si="6"/>
        <v>17</v>
      </c>
      <c r="AV50" s="241">
        <f t="shared" si="7"/>
        <v>1</v>
      </c>
      <c r="AW50" s="318">
        <f t="shared" si="8"/>
        <v>28.560000000000002</v>
      </c>
    </row>
    <row r="51" spans="1:49" ht="13" thickBot="1">
      <c r="A51" s="4">
        <v>4</v>
      </c>
      <c r="B51" s="3"/>
      <c r="C51" s="3"/>
      <c r="D51" s="369"/>
      <c r="E51" s="242"/>
      <c r="F51" s="36"/>
      <c r="G51" s="37"/>
      <c r="H51" s="37"/>
      <c r="I51" s="243"/>
      <c r="J51" s="242"/>
      <c r="K51" s="36"/>
      <c r="L51" s="37"/>
      <c r="M51" s="37"/>
      <c r="N51" s="37"/>
      <c r="O51" s="242"/>
      <c r="P51" s="36"/>
      <c r="Q51" s="37"/>
      <c r="R51" s="37"/>
      <c r="S51" s="37"/>
      <c r="T51" s="242"/>
      <c r="U51" s="24"/>
      <c r="V51" s="20"/>
      <c r="W51" s="20"/>
      <c r="X51" s="20"/>
      <c r="Y51" s="59"/>
      <c r="Z51" s="36"/>
      <c r="AA51" s="37"/>
      <c r="AB51" s="37"/>
      <c r="AC51" s="37"/>
      <c r="AD51" s="242"/>
      <c r="AE51" s="36"/>
      <c r="AF51" s="37"/>
      <c r="AG51" s="37"/>
      <c r="AH51" s="37"/>
      <c r="AI51" s="242"/>
      <c r="AJ51" s="36"/>
      <c r="AK51" s="37"/>
      <c r="AL51" s="37"/>
      <c r="AM51" s="37"/>
      <c r="AN51" s="38"/>
      <c r="AO51" s="34">
        <f t="shared" si="0"/>
        <v>0</v>
      </c>
      <c r="AP51" s="35">
        <f t="shared" si="1"/>
        <v>0</v>
      </c>
      <c r="AQ51" s="35">
        <f t="shared" si="2"/>
        <v>0</v>
      </c>
      <c r="AR51" s="58">
        <f t="shared" si="3"/>
        <v>0</v>
      </c>
      <c r="AS51" s="35">
        <f t="shared" si="4"/>
        <v>0</v>
      </c>
      <c r="AT51" s="209">
        <f t="shared" si="5"/>
        <v>0</v>
      </c>
      <c r="AU51" s="60">
        <f t="shared" si="6"/>
        <v>0</v>
      </c>
      <c r="AV51" s="241">
        <f t="shared" si="7"/>
        <v>0</v>
      </c>
      <c r="AW51" s="318">
        <f t="shared" si="8"/>
        <v>0</v>
      </c>
    </row>
    <row r="52" spans="1:49" ht="13" thickBot="1">
      <c r="A52" s="4">
        <v>4</v>
      </c>
      <c r="B52" s="76"/>
      <c r="C52" s="76"/>
      <c r="D52" s="338"/>
      <c r="E52" s="37"/>
      <c r="F52" s="37"/>
      <c r="G52" s="37"/>
      <c r="H52" s="37"/>
      <c r="I52" s="37"/>
      <c r="J52" s="38"/>
      <c r="K52" s="36"/>
      <c r="L52" s="37"/>
      <c r="M52" s="37"/>
      <c r="N52" s="37"/>
      <c r="O52" s="38"/>
      <c r="P52" s="36"/>
      <c r="Q52" s="37"/>
      <c r="R52" s="37"/>
      <c r="S52" s="37"/>
      <c r="T52" s="38"/>
      <c r="U52" s="36"/>
      <c r="V52" s="37"/>
      <c r="W52" s="37"/>
      <c r="X52" s="37"/>
      <c r="Y52" s="38"/>
      <c r="Z52" s="36"/>
      <c r="AA52" s="37"/>
      <c r="AB52" s="37"/>
      <c r="AC52" s="37"/>
      <c r="AD52" s="38"/>
      <c r="AE52" s="36"/>
      <c r="AF52" s="37"/>
      <c r="AG52" s="37"/>
      <c r="AH52" s="37"/>
      <c r="AI52" s="38"/>
      <c r="AJ52" s="36"/>
      <c r="AK52" s="37"/>
      <c r="AL52" s="37"/>
      <c r="AM52" s="37"/>
      <c r="AN52" s="38"/>
      <c r="AO52" s="34">
        <f t="shared" si="0"/>
        <v>0</v>
      </c>
      <c r="AP52" s="35">
        <f t="shared" si="1"/>
        <v>0</v>
      </c>
      <c r="AQ52" s="35">
        <f t="shared" si="2"/>
        <v>0</v>
      </c>
      <c r="AR52" s="58">
        <f t="shared" si="3"/>
        <v>0</v>
      </c>
      <c r="AS52" s="35">
        <f t="shared" si="4"/>
        <v>0</v>
      </c>
      <c r="AT52" s="209">
        <f t="shared" si="5"/>
        <v>0</v>
      </c>
      <c r="AU52" s="60">
        <f t="shared" si="6"/>
        <v>0</v>
      </c>
      <c r="AV52" s="241">
        <f t="shared" si="7"/>
        <v>0</v>
      </c>
      <c r="AW52" s="318">
        <f t="shared" si="8"/>
        <v>0</v>
      </c>
    </row>
    <row r="53" spans="1:49" ht="13" thickBot="1">
      <c r="A53" s="4">
        <v>4</v>
      </c>
      <c r="B53" s="508" t="s">
        <v>637</v>
      </c>
      <c r="C53" s="508" t="s">
        <v>638</v>
      </c>
      <c r="D53" s="498" t="s">
        <v>115</v>
      </c>
      <c r="E53" s="519">
        <v>7</v>
      </c>
      <c r="F53" s="517">
        <v>19</v>
      </c>
      <c r="G53" s="513">
        <v>10</v>
      </c>
      <c r="H53" s="513">
        <v>175</v>
      </c>
      <c r="I53" s="492">
        <v>1</v>
      </c>
      <c r="J53" s="519"/>
      <c r="K53" s="517">
        <v>19</v>
      </c>
      <c r="L53" s="513">
        <v>7</v>
      </c>
      <c r="M53" s="513">
        <v>50</v>
      </c>
      <c r="N53" s="513">
        <v>2</v>
      </c>
      <c r="O53" s="519"/>
      <c r="P53" s="517">
        <v>21</v>
      </c>
      <c r="Q53" s="513">
        <v>18</v>
      </c>
      <c r="R53" s="513">
        <v>221</v>
      </c>
      <c r="S53" s="513">
        <v>1</v>
      </c>
      <c r="T53" s="519">
        <v>3</v>
      </c>
      <c r="U53" s="517">
        <v>14</v>
      </c>
      <c r="V53" s="513">
        <v>10</v>
      </c>
      <c r="W53" s="513">
        <v>146</v>
      </c>
      <c r="X53" s="513">
        <v>1</v>
      </c>
      <c r="Y53" s="519">
        <v>2</v>
      </c>
      <c r="Z53" s="36"/>
      <c r="AA53" s="37"/>
      <c r="AB53" s="37"/>
      <c r="AC53" s="37"/>
      <c r="AD53" s="38"/>
      <c r="AE53" s="36"/>
      <c r="AF53" s="37"/>
      <c r="AG53" s="37"/>
      <c r="AH53" s="37"/>
      <c r="AI53" s="38"/>
      <c r="AJ53" s="36"/>
      <c r="AK53" s="37"/>
      <c r="AL53" s="37"/>
      <c r="AM53" s="37"/>
      <c r="AN53" s="38"/>
      <c r="AO53" s="34">
        <f t="shared" si="0"/>
        <v>73</v>
      </c>
      <c r="AP53" s="35">
        <f t="shared" si="1"/>
        <v>45</v>
      </c>
      <c r="AQ53" s="35">
        <f t="shared" si="2"/>
        <v>592</v>
      </c>
      <c r="AR53" s="58">
        <f t="shared" si="3"/>
        <v>5</v>
      </c>
      <c r="AS53" s="35">
        <f t="shared" si="4"/>
        <v>5</v>
      </c>
      <c r="AT53" s="209">
        <f t="shared" si="5"/>
        <v>0.61643835616438358</v>
      </c>
      <c r="AU53" s="60">
        <f t="shared" si="6"/>
        <v>148</v>
      </c>
      <c r="AV53" s="241">
        <f t="shared" si="7"/>
        <v>4</v>
      </c>
      <c r="AW53" s="318">
        <f t="shared" si="8"/>
        <v>138.66849315068495</v>
      </c>
    </row>
    <row r="54" spans="1:49" ht="13" thickBot="1">
      <c r="A54" s="4">
        <v>4</v>
      </c>
      <c r="B54" s="509" t="s">
        <v>800</v>
      </c>
      <c r="C54" s="509" t="s">
        <v>801</v>
      </c>
      <c r="D54" s="498" t="s">
        <v>115</v>
      </c>
      <c r="E54" s="520">
        <v>89</v>
      </c>
      <c r="F54" s="518"/>
      <c r="G54" s="514"/>
      <c r="H54" s="514"/>
      <c r="I54" s="515"/>
      <c r="J54" s="520"/>
      <c r="K54" s="518"/>
      <c r="L54" s="514"/>
      <c r="M54" s="514"/>
      <c r="N54" s="514"/>
      <c r="O54" s="520"/>
      <c r="P54" s="518">
        <v>2</v>
      </c>
      <c r="Q54" s="514">
        <v>1</v>
      </c>
      <c r="R54" s="514">
        <v>5</v>
      </c>
      <c r="S54" s="514"/>
      <c r="T54" s="520">
        <v>1</v>
      </c>
      <c r="U54" s="517">
        <v>4</v>
      </c>
      <c r="V54" s="513">
        <v>1</v>
      </c>
      <c r="W54" s="513">
        <v>6</v>
      </c>
      <c r="X54" s="513">
        <v>1</v>
      </c>
      <c r="Y54" s="519"/>
      <c r="Z54" s="36"/>
      <c r="AA54" s="37"/>
      <c r="AB54" s="37"/>
      <c r="AC54" s="37"/>
      <c r="AD54" s="38"/>
      <c r="AE54" s="36"/>
      <c r="AF54" s="37"/>
      <c r="AG54" s="37"/>
      <c r="AH54" s="37"/>
      <c r="AI54" s="38"/>
      <c r="AJ54" s="36"/>
      <c r="AK54" s="37"/>
      <c r="AL54" s="37"/>
      <c r="AM54" s="37"/>
      <c r="AN54" s="38"/>
      <c r="AO54" s="34">
        <f t="shared" ref="AO54:AO58" si="15">SUM(F54+K54+P54+U54+Z54+AE54+AJ54)</f>
        <v>6</v>
      </c>
      <c r="AP54" s="35">
        <f t="shared" ref="AP54:AP58" si="16">SUM(G54+L54+Q54+V54+AA54+AF54+AK54)</f>
        <v>2</v>
      </c>
      <c r="AQ54" s="35">
        <f t="shared" ref="AQ54:AQ58" si="17">SUM(H54+M54+R54+W54+AB54+AG54+AL54)</f>
        <v>11</v>
      </c>
      <c r="AR54" s="58">
        <f t="shared" ref="AR54:AR58" si="18">SUM(I54+N54+S54+X54+AC54+AH54+AM54)</f>
        <v>1</v>
      </c>
      <c r="AS54" s="35">
        <f t="shared" ref="AS54:AS58" si="19">SUM(J54+O54+T54+Y54+AD54+AI54+AN54)</f>
        <v>1</v>
      </c>
      <c r="AT54" s="209">
        <f t="shared" si="5"/>
        <v>0.33333333333333331</v>
      </c>
      <c r="AU54" s="60">
        <f t="shared" si="6"/>
        <v>5.5</v>
      </c>
      <c r="AV54" s="241">
        <f t="shared" ref="AV54:AV58" si="20">COUNT(F54,K54,P54,U54,Z54,AE54,AJ54)</f>
        <v>2</v>
      </c>
      <c r="AW54" s="318">
        <f t="shared" si="8"/>
        <v>70.400000000000006</v>
      </c>
    </row>
    <row r="55" spans="1:49" ht="13" thickBot="1">
      <c r="A55" s="4">
        <v>4</v>
      </c>
      <c r="B55" s="55" t="s">
        <v>850</v>
      </c>
      <c r="C55" s="55" t="s">
        <v>851</v>
      </c>
      <c r="D55" s="369" t="s">
        <v>115</v>
      </c>
      <c r="E55" s="240">
        <v>2</v>
      </c>
      <c r="F55" s="34"/>
      <c r="G55" s="35"/>
      <c r="H55" s="35"/>
      <c r="I55" s="241"/>
      <c r="J55" s="240"/>
      <c r="K55" s="34"/>
      <c r="L55" s="35"/>
      <c r="M55" s="35"/>
      <c r="N55" s="35"/>
      <c r="O55" s="240"/>
      <c r="P55" s="34"/>
      <c r="Q55" s="35"/>
      <c r="R55" s="35"/>
      <c r="S55" s="35"/>
      <c r="T55" s="240"/>
      <c r="U55" s="518">
        <v>2</v>
      </c>
      <c r="V55" s="514">
        <v>2</v>
      </c>
      <c r="W55" s="514">
        <v>46</v>
      </c>
      <c r="X55" s="514"/>
      <c r="Y55" s="520"/>
      <c r="Z55" s="34"/>
      <c r="AA55" s="35"/>
      <c r="AB55" s="35"/>
      <c r="AC55" s="35"/>
      <c r="AD55" s="240"/>
      <c r="AE55" s="24"/>
      <c r="AF55" s="20"/>
      <c r="AG55" s="20"/>
      <c r="AH55" s="20"/>
      <c r="AI55" s="59"/>
      <c r="AJ55" s="349"/>
      <c r="AK55" s="345"/>
      <c r="AL55" s="345"/>
      <c r="AM55" s="345"/>
      <c r="AN55" s="351"/>
      <c r="AO55" s="34">
        <f t="shared" ref="AO55:AS56" si="21">SUM(F55+K55+P55+U55+Z55+AE55+AJ55)</f>
        <v>2</v>
      </c>
      <c r="AP55" s="35">
        <f t="shared" si="21"/>
        <v>2</v>
      </c>
      <c r="AQ55" s="35">
        <f t="shared" si="21"/>
        <v>46</v>
      </c>
      <c r="AR55" s="58">
        <f t="shared" si="21"/>
        <v>0</v>
      </c>
      <c r="AS55" s="35">
        <f t="shared" si="21"/>
        <v>0</v>
      </c>
      <c r="AT55" s="209">
        <f t="shared" si="5"/>
        <v>1</v>
      </c>
      <c r="AU55" s="60">
        <f>IFERROR(SUM(H55+M55+R55+W55+AB55+AG55+AL55)/AV55,0)</f>
        <v>46</v>
      </c>
      <c r="AV55" s="241">
        <f>COUNT(F55,K55,P55,U55,Z55,AE55,AJ55)</f>
        <v>1</v>
      </c>
      <c r="AW55" s="318">
        <f t="shared" si="8"/>
        <v>293.20000000000005</v>
      </c>
    </row>
    <row r="56" spans="1:49" ht="13" thickBot="1">
      <c r="A56" s="4">
        <v>4</v>
      </c>
      <c r="B56" s="3"/>
      <c r="C56" s="3"/>
      <c r="D56" s="369"/>
      <c r="E56" s="242"/>
      <c r="F56" s="36"/>
      <c r="G56" s="37"/>
      <c r="H56" s="37"/>
      <c r="I56" s="243"/>
      <c r="J56" s="242"/>
      <c r="K56" s="36"/>
      <c r="L56" s="37"/>
      <c r="M56" s="37"/>
      <c r="N56" s="37"/>
      <c r="O56" s="242"/>
      <c r="P56" s="36"/>
      <c r="Q56" s="37"/>
      <c r="R56" s="37"/>
      <c r="S56" s="37"/>
      <c r="T56" s="242"/>
      <c r="U56" s="34"/>
      <c r="V56" s="35"/>
      <c r="W56" s="35"/>
      <c r="X56" s="35"/>
      <c r="Y56" s="240"/>
      <c r="Z56" s="36"/>
      <c r="AA56" s="37"/>
      <c r="AB56" s="37"/>
      <c r="AC56" s="37"/>
      <c r="AD56" s="242"/>
      <c r="AE56" s="36"/>
      <c r="AF56" s="37"/>
      <c r="AG56" s="37"/>
      <c r="AH56" s="37"/>
      <c r="AI56" s="242"/>
      <c r="AJ56" s="350"/>
      <c r="AK56" s="346"/>
      <c r="AL56" s="346"/>
      <c r="AM56" s="346"/>
      <c r="AN56" s="352"/>
      <c r="AO56" s="34">
        <f t="shared" si="21"/>
        <v>0</v>
      </c>
      <c r="AP56" s="35">
        <f t="shared" si="21"/>
        <v>0</v>
      </c>
      <c r="AQ56" s="35">
        <f t="shared" si="21"/>
        <v>0</v>
      </c>
      <c r="AR56" s="58">
        <f t="shared" si="21"/>
        <v>0</v>
      </c>
      <c r="AS56" s="35">
        <f t="shared" si="21"/>
        <v>0</v>
      </c>
      <c r="AT56" s="209">
        <f t="shared" si="5"/>
        <v>0</v>
      </c>
      <c r="AU56" s="60">
        <f>IFERROR(SUM(H56+M56+R56+W56+AB56+AG56+AL56)/AV56,0)</f>
        <v>0</v>
      </c>
      <c r="AV56" s="241">
        <f>COUNT(F56,K56,P56,U56,Z56,AE56,AJ56)</f>
        <v>0</v>
      </c>
      <c r="AW56" s="318">
        <f t="shared" si="8"/>
        <v>0</v>
      </c>
    </row>
    <row r="57" spans="1:49" ht="13" thickBot="1">
      <c r="A57" s="4">
        <v>4</v>
      </c>
      <c r="B57" s="480" t="s">
        <v>552</v>
      </c>
      <c r="C57" s="480" t="s">
        <v>393</v>
      </c>
      <c r="D57" s="498" t="s">
        <v>116</v>
      </c>
      <c r="E57" s="496">
        <v>25</v>
      </c>
      <c r="F57" s="494">
        <v>16</v>
      </c>
      <c r="G57" s="487">
        <v>4</v>
      </c>
      <c r="H57" s="487">
        <v>49</v>
      </c>
      <c r="I57" s="492">
        <v>3</v>
      </c>
      <c r="J57" s="496">
        <v>1</v>
      </c>
      <c r="K57" s="494">
        <v>1</v>
      </c>
      <c r="L57" s="487">
        <v>1</v>
      </c>
      <c r="M57" s="487">
        <v>4</v>
      </c>
      <c r="N57" s="487">
        <v>0</v>
      </c>
      <c r="O57" s="496">
        <v>1</v>
      </c>
      <c r="P57" s="517"/>
      <c r="Q57" s="513"/>
      <c r="R57" s="513"/>
      <c r="S57" s="513"/>
      <c r="T57" s="519"/>
      <c r="U57" s="36"/>
      <c r="V57" s="37"/>
      <c r="W57" s="37"/>
      <c r="X57" s="37"/>
      <c r="Y57" s="242"/>
      <c r="Z57" s="36"/>
      <c r="AA57" s="37"/>
      <c r="AB57" s="37"/>
      <c r="AC57" s="37"/>
      <c r="AD57" s="242"/>
      <c r="AE57" s="36"/>
      <c r="AF57" s="37"/>
      <c r="AG57" s="37"/>
      <c r="AH57" s="37"/>
      <c r="AI57" s="38"/>
      <c r="AJ57" s="36"/>
      <c r="AK57" s="37"/>
      <c r="AL57" s="37"/>
      <c r="AM57" s="37"/>
      <c r="AN57" s="38"/>
      <c r="AO57" s="34">
        <f t="shared" si="15"/>
        <v>17</v>
      </c>
      <c r="AP57" s="35">
        <f t="shared" si="16"/>
        <v>5</v>
      </c>
      <c r="AQ57" s="35">
        <f t="shared" si="17"/>
        <v>53</v>
      </c>
      <c r="AR57" s="58">
        <f t="shared" si="18"/>
        <v>3</v>
      </c>
      <c r="AS57" s="35">
        <f t="shared" si="19"/>
        <v>2</v>
      </c>
      <c r="AT57" s="209">
        <f t="shared" si="5"/>
        <v>0.29411764705882354</v>
      </c>
      <c r="AU57" s="60">
        <f t="shared" si="6"/>
        <v>26.5</v>
      </c>
      <c r="AV57" s="241">
        <f t="shared" si="20"/>
        <v>2</v>
      </c>
      <c r="AW57" s="318">
        <f t="shared" si="8"/>
        <v>59.129411764705878</v>
      </c>
    </row>
    <row r="58" spans="1:49" ht="13" thickBot="1">
      <c r="A58" s="4">
        <v>4</v>
      </c>
      <c r="B58" s="481" t="s">
        <v>545</v>
      </c>
      <c r="C58" s="481" t="s">
        <v>546</v>
      </c>
      <c r="D58" s="498" t="s">
        <v>116</v>
      </c>
      <c r="E58" s="497">
        <v>15</v>
      </c>
      <c r="F58" s="479"/>
      <c r="G58" s="482"/>
      <c r="H58" s="482"/>
      <c r="I58" s="482"/>
      <c r="J58" s="456"/>
      <c r="K58" s="495">
        <v>8</v>
      </c>
      <c r="L58" s="488">
        <v>2</v>
      </c>
      <c r="M58" s="488">
        <v>19</v>
      </c>
      <c r="N58" s="493">
        <v>3</v>
      </c>
      <c r="O58" s="497">
        <v>0</v>
      </c>
      <c r="P58" s="518">
        <v>12</v>
      </c>
      <c r="Q58" s="514">
        <v>4</v>
      </c>
      <c r="R58" s="514">
        <v>36</v>
      </c>
      <c r="S58" s="514">
        <v>3</v>
      </c>
      <c r="T58" s="520">
        <v>0</v>
      </c>
      <c r="U58" s="517">
        <v>25</v>
      </c>
      <c r="V58" s="513">
        <v>7</v>
      </c>
      <c r="W58" s="513">
        <v>88</v>
      </c>
      <c r="X58" s="513">
        <v>4</v>
      </c>
      <c r="Y58" s="519"/>
      <c r="Z58" s="36"/>
      <c r="AA58" s="37"/>
      <c r="AB58" s="37"/>
      <c r="AC58" s="37"/>
      <c r="AD58" s="38"/>
      <c r="AE58" s="36"/>
      <c r="AF58" s="37"/>
      <c r="AG58" s="37"/>
      <c r="AH58" s="37"/>
      <c r="AI58" s="38"/>
      <c r="AJ58" s="36"/>
      <c r="AK58" s="37"/>
      <c r="AL58" s="37"/>
      <c r="AM58" s="37"/>
      <c r="AN58" s="38"/>
      <c r="AO58" s="34">
        <f t="shared" si="15"/>
        <v>45</v>
      </c>
      <c r="AP58" s="35">
        <f t="shared" si="16"/>
        <v>13</v>
      </c>
      <c r="AQ58" s="35">
        <f t="shared" si="17"/>
        <v>143</v>
      </c>
      <c r="AR58" s="58">
        <f t="shared" si="18"/>
        <v>10</v>
      </c>
      <c r="AS58" s="35">
        <f t="shared" si="19"/>
        <v>0</v>
      </c>
      <c r="AT58" s="209">
        <f t="shared" si="5"/>
        <v>0.28888888888888886</v>
      </c>
      <c r="AU58" s="60">
        <f t="shared" si="6"/>
        <v>47.666666666666664</v>
      </c>
      <c r="AV58" s="241">
        <f t="shared" si="20"/>
        <v>3</v>
      </c>
      <c r="AW58" s="318">
        <f t="shared" si="8"/>
        <v>11.137777777777782</v>
      </c>
    </row>
    <row r="59" spans="1:49" ht="13" thickBot="1">
      <c r="A59" s="4">
        <v>4</v>
      </c>
      <c r="B59" s="78"/>
      <c r="C59" s="78"/>
      <c r="D59" s="375"/>
      <c r="E59" s="20"/>
      <c r="F59" s="20"/>
      <c r="G59" s="20"/>
      <c r="H59" s="20"/>
      <c r="I59" s="20"/>
      <c r="J59" s="59"/>
      <c r="K59" s="24"/>
      <c r="L59" s="20"/>
      <c r="M59" s="20"/>
      <c r="N59" s="20"/>
      <c r="O59" s="59"/>
      <c r="P59" s="24"/>
      <c r="Q59" s="20"/>
      <c r="R59" s="20"/>
      <c r="S59" s="20"/>
      <c r="T59" s="59"/>
      <c r="U59" s="36"/>
      <c r="V59" s="37"/>
      <c r="W59" s="37"/>
      <c r="X59" s="37"/>
      <c r="Y59" s="38"/>
      <c r="Z59" s="36"/>
      <c r="AA59" s="37"/>
      <c r="AB59" s="37"/>
      <c r="AC59" s="37"/>
      <c r="AD59" s="38"/>
      <c r="AE59" s="36"/>
      <c r="AF59" s="37"/>
      <c r="AG59" s="37"/>
      <c r="AH59" s="37"/>
      <c r="AI59" s="38"/>
      <c r="AJ59" s="36"/>
      <c r="AK59" s="37"/>
      <c r="AL59" s="37"/>
      <c r="AM59" s="37"/>
      <c r="AN59" s="38"/>
      <c r="AO59" s="34">
        <f t="shared" si="0"/>
        <v>0</v>
      </c>
      <c r="AP59" s="35">
        <f t="shared" si="1"/>
        <v>0</v>
      </c>
      <c r="AQ59" s="35">
        <f t="shared" si="2"/>
        <v>0</v>
      </c>
      <c r="AR59" s="58">
        <f t="shared" si="3"/>
        <v>0</v>
      </c>
      <c r="AS59" s="35">
        <f t="shared" si="4"/>
        <v>0</v>
      </c>
      <c r="AT59" s="209">
        <f t="shared" si="5"/>
        <v>0</v>
      </c>
      <c r="AU59" s="60">
        <f t="shared" si="6"/>
        <v>0</v>
      </c>
      <c r="AV59" s="241">
        <f t="shared" si="7"/>
        <v>0</v>
      </c>
      <c r="AW59" s="318">
        <f t="shared" si="8"/>
        <v>0</v>
      </c>
    </row>
    <row r="60" spans="1:49" ht="13" thickBot="1">
      <c r="A60" s="4">
        <v>4</v>
      </c>
      <c r="B60" s="55"/>
      <c r="C60" s="55"/>
      <c r="D60" s="369"/>
      <c r="E60" s="240"/>
      <c r="F60" s="34"/>
      <c r="G60" s="35"/>
      <c r="H60" s="35"/>
      <c r="I60" s="241"/>
      <c r="J60" s="240"/>
      <c r="K60" s="34"/>
      <c r="L60" s="35"/>
      <c r="M60" s="35"/>
      <c r="N60" s="35"/>
      <c r="O60" s="240"/>
      <c r="P60" s="34"/>
      <c r="Q60" s="35"/>
      <c r="R60" s="35"/>
      <c r="S60" s="35"/>
      <c r="T60" s="240"/>
      <c r="U60" s="34"/>
      <c r="V60" s="35"/>
      <c r="W60" s="35"/>
      <c r="X60" s="35"/>
      <c r="Y60" s="240"/>
      <c r="Z60" s="34"/>
      <c r="AA60" s="35"/>
      <c r="AB60" s="35"/>
      <c r="AC60" s="35"/>
      <c r="AD60" s="240"/>
      <c r="AE60" s="35"/>
      <c r="AF60" s="35"/>
      <c r="AG60" s="35"/>
      <c r="AH60" s="35"/>
      <c r="AI60" s="35"/>
      <c r="AJ60" s="349"/>
      <c r="AK60" s="345"/>
      <c r="AL60" s="345"/>
      <c r="AM60" s="345"/>
      <c r="AN60" s="351"/>
      <c r="AO60" s="34">
        <f t="shared" si="0"/>
        <v>0</v>
      </c>
      <c r="AP60" s="35">
        <f t="shared" si="1"/>
        <v>0</v>
      </c>
      <c r="AQ60" s="35">
        <f t="shared" si="2"/>
        <v>0</v>
      </c>
      <c r="AR60" s="58">
        <f t="shared" si="3"/>
        <v>0</v>
      </c>
      <c r="AS60" s="35">
        <f t="shared" si="4"/>
        <v>0</v>
      </c>
      <c r="AT60" s="209">
        <f t="shared" si="5"/>
        <v>0</v>
      </c>
      <c r="AU60" s="60">
        <f t="shared" si="6"/>
        <v>0</v>
      </c>
      <c r="AV60" s="241">
        <f t="shared" si="7"/>
        <v>0</v>
      </c>
      <c r="AW60" s="318">
        <f t="shared" si="8"/>
        <v>0</v>
      </c>
    </row>
    <row r="61" spans="1:49" ht="13" thickBot="1">
      <c r="A61" s="4">
        <v>4</v>
      </c>
      <c r="B61" s="55" t="s">
        <v>599</v>
      </c>
      <c r="C61" s="55" t="s">
        <v>409</v>
      </c>
      <c r="D61" s="353" t="s">
        <v>121</v>
      </c>
      <c r="E61" s="351">
        <v>4</v>
      </c>
      <c r="F61" s="349">
        <v>31</v>
      </c>
      <c r="G61" s="345">
        <v>22</v>
      </c>
      <c r="H61" s="345">
        <v>262</v>
      </c>
      <c r="I61" s="347">
        <v>2</v>
      </c>
      <c r="J61" s="351">
        <v>1</v>
      </c>
      <c r="K61" s="494">
        <v>31</v>
      </c>
      <c r="L61" s="487">
        <v>20</v>
      </c>
      <c r="M61" s="487">
        <v>292</v>
      </c>
      <c r="N61" s="487">
        <v>4</v>
      </c>
      <c r="O61" s="496">
        <v>2</v>
      </c>
      <c r="P61" s="517">
        <v>9</v>
      </c>
      <c r="Q61" s="513">
        <v>7</v>
      </c>
      <c r="R61" s="513">
        <v>196</v>
      </c>
      <c r="S61" s="513"/>
      <c r="T61" s="519">
        <v>3</v>
      </c>
      <c r="U61" s="517">
        <v>14</v>
      </c>
      <c r="V61" s="513">
        <v>4</v>
      </c>
      <c r="W61" s="513">
        <v>63</v>
      </c>
      <c r="X61" s="513"/>
      <c r="Y61" s="519"/>
      <c r="Z61" s="36"/>
      <c r="AA61" s="37"/>
      <c r="AB61" s="37"/>
      <c r="AC61" s="37"/>
      <c r="AD61" s="242"/>
      <c r="AE61" s="36"/>
      <c r="AF61" s="37"/>
      <c r="AG61" s="37"/>
      <c r="AH61" s="37"/>
      <c r="AI61" s="38"/>
      <c r="AJ61" s="36"/>
      <c r="AK61" s="37"/>
      <c r="AL61" s="37"/>
      <c r="AM61" s="37"/>
      <c r="AN61" s="38"/>
      <c r="AO61" s="34">
        <f t="shared" si="0"/>
        <v>85</v>
      </c>
      <c r="AP61" s="35">
        <f t="shared" si="1"/>
        <v>53</v>
      </c>
      <c r="AQ61" s="35">
        <f t="shared" si="2"/>
        <v>813</v>
      </c>
      <c r="AR61" s="58">
        <f t="shared" si="3"/>
        <v>6</v>
      </c>
      <c r="AS61" s="35">
        <f t="shared" si="4"/>
        <v>6</v>
      </c>
      <c r="AT61" s="209">
        <f t="shared" si="5"/>
        <v>0.62352941176470589</v>
      </c>
      <c r="AU61" s="60">
        <f t="shared" si="6"/>
        <v>203.25</v>
      </c>
      <c r="AV61" s="241">
        <f t="shared" si="7"/>
        <v>4</v>
      </c>
      <c r="AW61" s="318">
        <f t="shared" si="8"/>
        <v>151.87294117647059</v>
      </c>
    </row>
    <row r="62" spans="1:49" ht="13" thickBot="1">
      <c r="A62" s="4">
        <v>4</v>
      </c>
      <c r="B62" s="342" t="s">
        <v>600</v>
      </c>
      <c r="C62" s="342" t="s">
        <v>601</v>
      </c>
      <c r="D62" s="353" t="s">
        <v>121</v>
      </c>
      <c r="E62" s="352">
        <v>15</v>
      </c>
      <c r="F62" s="350"/>
      <c r="G62" s="346"/>
      <c r="H62" s="346"/>
      <c r="I62" s="348"/>
      <c r="J62" s="352"/>
      <c r="K62" s="36"/>
      <c r="L62" s="37"/>
      <c r="M62" s="37"/>
      <c r="N62" s="37"/>
      <c r="O62" s="242"/>
      <c r="P62" s="518">
        <v>6</v>
      </c>
      <c r="Q62" s="514">
        <v>5</v>
      </c>
      <c r="R62" s="514">
        <v>51</v>
      </c>
      <c r="S62" s="514"/>
      <c r="T62" s="520"/>
      <c r="U62" s="517">
        <v>13</v>
      </c>
      <c r="V62" s="513">
        <v>8</v>
      </c>
      <c r="W62" s="513">
        <v>155</v>
      </c>
      <c r="X62" s="513">
        <v>1</v>
      </c>
      <c r="Y62" s="519">
        <v>1</v>
      </c>
      <c r="Z62" s="36"/>
      <c r="AA62" s="37"/>
      <c r="AB62" s="37"/>
      <c r="AC62" s="37"/>
      <c r="AD62" s="242"/>
      <c r="AE62" s="36"/>
      <c r="AF62" s="37"/>
      <c r="AG62" s="37"/>
      <c r="AH62" s="37"/>
      <c r="AI62" s="38"/>
      <c r="AJ62" s="36"/>
      <c r="AK62" s="37"/>
      <c r="AL62" s="37"/>
      <c r="AM62" s="37"/>
      <c r="AN62" s="38"/>
      <c r="AO62" s="34">
        <f t="shared" si="0"/>
        <v>19</v>
      </c>
      <c r="AP62" s="35">
        <f t="shared" si="1"/>
        <v>13</v>
      </c>
      <c r="AQ62" s="35">
        <f t="shared" si="2"/>
        <v>206</v>
      </c>
      <c r="AR62" s="58">
        <f t="shared" si="3"/>
        <v>1</v>
      </c>
      <c r="AS62" s="35">
        <f t="shared" si="4"/>
        <v>1</v>
      </c>
      <c r="AT62" s="209">
        <f t="shared" si="5"/>
        <v>0.68421052631578949</v>
      </c>
      <c r="AU62" s="60">
        <f t="shared" si="6"/>
        <v>103</v>
      </c>
      <c r="AV62" s="241">
        <f t="shared" si="7"/>
        <v>2</v>
      </c>
      <c r="AW62" s="318">
        <f t="shared" si="8"/>
        <v>166.33684210526314</v>
      </c>
    </row>
    <row r="63" spans="1:49" ht="13" thickBot="1">
      <c r="A63" s="4">
        <v>4</v>
      </c>
      <c r="B63" s="76"/>
      <c r="C63" s="76"/>
      <c r="D63" s="37"/>
      <c r="E63" s="37"/>
      <c r="F63" s="37"/>
      <c r="G63" s="37"/>
      <c r="H63" s="37"/>
      <c r="I63" s="37"/>
      <c r="J63" s="38"/>
      <c r="K63" s="36"/>
      <c r="L63" s="37"/>
      <c r="M63" s="37"/>
      <c r="N63" s="37"/>
      <c r="O63" s="38"/>
      <c r="P63" s="36"/>
      <c r="Q63" s="37"/>
      <c r="R63" s="37"/>
      <c r="S63" s="37"/>
      <c r="T63" s="38"/>
      <c r="U63" s="36"/>
      <c r="V63" s="37"/>
      <c r="W63" s="37"/>
      <c r="X63" s="37"/>
      <c r="Y63" s="38"/>
      <c r="Z63" s="36"/>
      <c r="AA63" s="37"/>
      <c r="AB63" s="37"/>
      <c r="AC63" s="37"/>
      <c r="AD63" s="38"/>
      <c r="AE63" s="36"/>
      <c r="AF63" s="37"/>
      <c r="AG63" s="37"/>
      <c r="AH63" s="37"/>
      <c r="AI63" s="38"/>
      <c r="AJ63" s="36"/>
      <c r="AK63" s="37"/>
      <c r="AL63" s="37"/>
      <c r="AM63" s="37"/>
      <c r="AN63" s="38"/>
      <c r="AO63" s="34">
        <f t="shared" si="0"/>
        <v>0</v>
      </c>
      <c r="AP63" s="35">
        <f t="shared" si="1"/>
        <v>0</v>
      </c>
      <c r="AQ63" s="35">
        <f t="shared" si="2"/>
        <v>0</v>
      </c>
      <c r="AR63" s="58">
        <f t="shared" si="3"/>
        <v>0</v>
      </c>
      <c r="AS63" s="35">
        <f t="shared" si="4"/>
        <v>0</v>
      </c>
      <c r="AT63" s="209">
        <f t="shared" si="5"/>
        <v>0</v>
      </c>
      <c r="AU63" s="60">
        <f t="shared" si="6"/>
        <v>0</v>
      </c>
      <c r="AV63" s="241">
        <f t="shared" si="7"/>
        <v>0</v>
      </c>
      <c r="AW63" s="318">
        <f t="shared" si="8"/>
        <v>0</v>
      </c>
    </row>
    <row r="64" spans="1:49" ht="13" thickBot="1">
      <c r="A64" s="4">
        <v>4</v>
      </c>
      <c r="B64" s="78"/>
      <c r="C64" s="78"/>
      <c r="D64" s="21"/>
      <c r="E64" s="20"/>
      <c r="F64" s="20"/>
      <c r="G64" s="20"/>
      <c r="H64" s="20"/>
      <c r="I64" s="20"/>
      <c r="J64" s="59"/>
      <c r="K64" s="24"/>
      <c r="L64" s="20"/>
      <c r="M64" s="20"/>
      <c r="N64" s="20"/>
      <c r="O64" s="59"/>
      <c r="P64" s="24"/>
      <c r="Q64" s="20"/>
      <c r="R64" s="20"/>
      <c r="S64" s="20"/>
      <c r="T64" s="59"/>
      <c r="U64" s="24"/>
      <c r="V64" s="20"/>
      <c r="W64" s="20"/>
      <c r="X64" s="20"/>
      <c r="Y64" s="59"/>
      <c r="Z64" s="24"/>
      <c r="AA64" s="20"/>
      <c r="AB64" s="20"/>
      <c r="AC64" s="20"/>
      <c r="AD64" s="59"/>
      <c r="AE64" s="24"/>
      <c r="AF64" s="20"/>
      <c r="AG64" s="20"/>
      <c r="AH64" s="20"/>
      <c r="AI64" s="59"/>
      <c r="AJ64" s="24"/>
      <c r="AK64" s="37"/>
      <c r="AL64" s="37"/>
      <c r="AM64" s="37"/>
      <c r="AN64" s="38"/>
      <c r="AO64" s="34">
        <f t="shared" si="0"/>
        <v>0</v>
      </c>
      <c r="AP64" s="35">
        <f t="shared" si="1"/>
        <v>0</v>
      </c>
      <c r="AQ64" s="35">
        <f t="shared" si="2"/>
        <v>0</v>
      </c>
      <c r="AR64" s="58">
        <f t="shared" si="3"/>
        <v>0</v>
      </c>
      <c r="AS64" s="35">
        <f t="shared" si="4"/>
        <v>0</v>
      </c>
      <c r="AT64" s="209">
        <f t="shared" si="5"/>
        <v>0</v>
      </c>
      <c r="AU64" s="60">
        <f t="shared" si="6"/>
        <v>0</v>
      </c>
      <c r="AV64" s="241">
        <f t="shared" si="7"/>
        <v>0</v>
      </c>
      <c r="AW64" s="318">
        <f t="shared" si="8"/>
        <v>0</v>
      </c>
    </row>
    <row r="65" spans="1:49" ht="13" thickBot="1">
      <c r="A65" s="4">
        <v>4</v>
      </c>
      <c r="B65" s="342"/>
      <c r="C65" s="342"/>
      <c r="D65" s="353"/>
      <c r="E65" s="352"/>
      <c r="F65" s="350"/>
      <c r="G65" s="346"/>
      <c r="H65" s="346"/>
      <c r="I65" s="348"/>
      <c r="J65" s="352"/>
      <c r="K65" s="350"/>
      <c r="L65" s="346"/>
      <c r="M65" s="346"/>
      <c r="N65" s="348"/>
      <c r="O65" s="352"/>
      <c r="P65" s="350"/>
      <c r="Q65" s="346"/>
      <c r="R65" s="346"/>
      <c r="S65" s="346"/>
      <c r="T65" s="352"/>
      <c r="U65" s="350"/>
      <c r="V65" s="346"/>
      <c r="W65" s="346"/>
      <c r="X65" s="346"/>
      <c r="Y65" s="352"/>
      <c r="Z65" s="350"/>
      <c r="AA65" s="346"/>
      <c r="AB65" s="346"/>
      <c r="AC65" s="346"/>
      <c r="AD65" s="352"/>
      <c r="AE65" s="350"/>
      <c r="AF65" s="346"/>
      <c r="AG65" s="346"/>
      <c r="AH65" s="346"/>
      <c r="AI65" s="352"/>
      <c r="AJ65" s="350"/>
      <c r="AK65" s="346"/>
      <c r="AL65" s="346"/>
      <c r="AM65" s="346"/>
      <c r="AN65" s="352"/>
      <c r="AO65" s="34">
        <f t="shared" si="0"/>
        <v>0</v>
      </c>
      <c r="AP65" s="35">
        <f t="shared" si="1"/>
        <v>0</v>
      </c>
      <c r="AQ65" s="35">
        <f t="shared" si="2"/>
        <v>0</v>
      </c>
      <c r="AR65" s="58">
        <f t="shared" si="3"/>
        <v>0</v>
      </c>
      <c r="AS65" s="35">
        <f t="shared" si="4"/>
        <v>0</v>
      </c>
      <c r="AT65" s="209">
        <f t="shared" si="5"/>
        <v>0</v>
      </c>
      <c r="AU65" s="60">
        <f t="shared" si="6"/>
        <v>0</v>
      </c>
      <c r="AV65" s="241">
        <f t="shared" si="7"/>
        <v>0</v>
      </c>
      <c r="AW65" s="318">
        <f t="shared" si="8"/>
        <v>0</v>
      </c>
    </row>
    <row r="66" spans="1:49" ht="13" thickBot="1">
      <c r="A66" s="4">
        <v>4</v>
      </c>
      <c r="B66" s="342"/>
      <c r="C66" s="342"/>
      <c r="D66" s="353"/>
      <c r="E66" s="352"/>
      <c r="F66" s="350"/>
      <c r="G66" s="346"/>
      <c r="H66" s="346"/>
      <c r="I66" s="348"/>
      <c r="J66" s="352"/>
      <c r="K66" s="350"/>
      <c r="L66" s="346"/>
      <c r="M66" s="346"/>
      <c r="N66" s="346"/>
      <c r="O66" s="352"/>
      <c r="P66" s="350"/>
      <c r="Q66" s="346"/>
      <c r="R66" s="346"/>
      <c r="S66" s="346"/>
      <c r="T66" s="352"/>
      <c r="U66" s="350"/>
      <c r="V66" s="346"/>
      <c r="W66" s="346"/>
      <c r="X66" s="346"/>
      <c r="Y66" s="352"/>
      <c r="Z66" s="350"/>
      <c r="AA66" s="346"/>
      <c r="AB66" s="346"/>
      <c r="AC66" s="346"/>
      <c r="AD66" s="352"/>
      <c r="AE66" s="350"/>
      <c r="AF66" s="346"/>
      <c r="AG66" s="346"/>
      <c r="AH66" s="346"/>
      <c r="AI66" s="352"/>
      <c r="AJ66" s="350"/>
      <c r="AK66" s="346"/>
      <c r="AL66" s="346"/>
      <c r="AM66" s="346"/>
      <c r="AN66" s="352"/>
      <c r="AO66" s="34">
        <f t="shared" si="0"/>
        <v>0</v>
      </c>
      <c r="AP66" s="35">
        <f t="shared" si="1"/>
        <v>0</v>
      </c>
      <c r="AQ66" s="35">
        <f t="shared" si="2"/>
        <v>0</v>
      </c>
      <c r="AR66" s="58">
        <f t="shared" si="3"/>
        <v>0</v>
      </c>
      <c r="AS66" s="35">
        <f t="shared" si="4"/>
        <v>0</v>
      </c>
      <c r="AT66" s="209">
        <f t="shared" si="5"/>
        <v>0</v>
      </c>
      <c r="AU66" s="60">
        <f t="shared" si="6"/>
        <v>0</v>
      </c>
      <c r="AV66" s="241">
        <f t="shared" si="7"/>
        <v>0</v>
      </c>
      <c r="AW66" s="318">
        <f t="shared" si="8"/>
        <v>0</v>
      </c>
    </row>
    <row r="67" spans="1:49" ht="13" thickBot="1">
      <c r="A67" s="4">
        <v>4</v>
      </c>
      <c r="B67" s="76"/>
      <c r="C67" s="76"/>
      <c r="D67" s="37"/>
      <c r="E67" s="37"/>
      <c r="F67" s="37"/>
      <c r="G67" s="37"/>
      <c r="H67" s="37"/>
      <c r="I67" s="37"/>
      <c r="J67" s="38"/>
      <c r="K67" s="36"/>
      <c r="L67" s="37"/>
      <c r="M67" s="37"/>
      <c r="N67" s="37"/>
      <c r="O67" s="38"/>
      <c r="P67" s="36"/>
      <c r="Q67" s="37"/>
      <c r="R67" s="37"/>
      <c r="S67" s="37"/>
      <c r="T67" s="38"/>
      <c r="U67" s="36"/>
      <c r="V67" s="37"/>
      <c r="W67" s="37"/>
      <c r="X67" s="37"/>
      <c r="Y67" s="38"/>
      <c r="Z67" s="36"/>
      <c r="AA67" s="37"/>
      <c r="AB67" s="37"/>
      <c r="AC67" s="37"/>
      <c r="AD67" s="38"/>
      <c r="AE67" s="36"/>
      <c r="AF67" s="37"/>
      <c r="AG67" s="37"/>
      <c r="AH67" s="37"/>
      <c r="AI67" s="38"/>
      <c r="AJ67" s="36"/>
      <c r="AK67" s="37"/>
      <c r="AL67" s="37"/>
      <c r="AM67" s="37"/>
      <c r="AN67" s="38"/>
      <c r="AO67" s="34">
        <f t="shared" si="0"/>
        <v>0</v>
      </c>
      <c r="AP67" s="35">
        <f t="shared" si="1"/>
        <v>0</v>
      </c>
      <c r="AQ67" s="35">
        <f t="shared" si="2"/>
        <v>0</v>
      </c>
      <c r="AR67" s="58">
        <f t="shared" si="3"/>
        <v>0</v>
      </c>
      <c r="AS67" s="35">
        <f t="shared" si="4"/>
        <v>0</v>
      </c>
      <c r="AT67" s="209">
        <f t="shared" si="5"/>
        <v>0</v>
      </c>
      <c r="AU67" s="60">
        <f t="shared" si="6"/>
        <v>0</v>
      </c>
      <c r="AV67" s="241">
        <f t="shared" si="7"/>
        <v>0</v>
      </c>
      <c r="AW67" s="318">
        <f t="shared" si="8"/>
        <v>0</v>
      </c>
    </row>
    <row r="68" spans="1:49" ht="13" thickBot="1">
      <c r="A68" s="4">
        <v>4</v>
      </c>
      <c r="B68" s="78"/>
      <c r="C68" s="78"/>
      <c r="D68" s="21"/>
      <c r="E68" s="20"/>
      <c r="F68" s="20"/>
      <c r="G68" s="20"/>
      <c r="H68" s="20"/>
      <c r="I68" s="20"/>
      <c r="J68" s="59"/>
      <c r="K68" s="24"/>
      <c r="L68" s="20"/>
      <c r="M68" s="20"/>
      <c r="N68" s="20"/>
      <c r="O68" s="59"/>
      <c r="P68" s="24"/>
      <c r="Q68" s="20"/>
      <c r="R68" s="20"/>
      <c r="S68" s="20"/>
      <c r="T68" s="59"/>
      <c r="U68" s="24"/>
      <c r="V68" s="20"/>
      <c r="W68" s="20"/>
      <c r="X68" s="20"/>
      <c r="Y68" s="59"/>
      <c r="Z68" s="24"/>
      <c r="AA68" s="20"/>
      <c r="AB68" s="20"/>
      <c r="AC68" s="20"/>
      <c r="AD68" s="59"/>
      <c r="AE68" s="24"/>
      <c r="AF68" s="20"/>
      <c r="AG68" s="20"/>
      <c r="AH68" s="20"/>
      <c r="AI68" s="59"/>
      <c r="AJ68" s="24"/>
      <c r="AK68" s="20"/>
      <c r="AL68" s="20"/>
      <c r="AM68" s="20"/>
      <c r="AN68" s="59"/>
      <c r="AO68" s="34">
        <f t="shared" si="0"/>
        <v>0</v>
      </c>
      <c r="AP68" s="35">
        <f t="shared" si="1"/>
        <v>0</v>
      </c>
      <c r="AQ68" s="35">
        <f t="shared" si="2"/>
        <v>0</v>
      </c>
      <c r="AR68" s="58">
        <f t="shared" si="3"/>
        <v>0</v>
      </c>
      <c r="AS68" s="35">
        <f t="shared" si="4"/>
        <v>0</v>
      </c>
      <c r="AT68" s="209">
        <f t="shared" si="5"/>
        <v>0</v>
      </c>
      <c r="AU68" s="60">
        <f t="shared" si="6"/>
        <v>0</v>
      </c>
      <c r="AV68" s="241">
        <f t="shared" si="7"/>
        <v>0</v>
      </c>
      <c r="AW68" s="318">
        <f t="shared" si="8"/>
        <v>0</v>
      </c>
    </row>
    <row r="69" spans="1:49" ht="13" thickBot="1">
      <c r="A69" s="4">
        <v>4</v>
      </c>
      <c r="B69" s="78"/>
      <c r="C69" s="78"/>
      <c r="D69" s="21"/>
      <c r="E69" s="20"/>
      <c r="F69" s="20"/>
      <c r="G69" s="20"/>
      <c r="H69" s="20"/>
      <c r="I69" s="20"/>
      <c r="J69" s="59"/>
      <c r="K69" s="24"/>
      <c r="L69" s="20"/>
      <c r="M69" s="20"/>
      <c r="N69" s="20"/>
      <c r="O69" s="59"/>
      <c r="P69" s="24"/>
      <c r="Q69" s="20"/>
      <c r="R69" s="20"/>
      <c r="S69" s="20"/>
      <c r="T69" s="59"/>
      <c r="U69" s="24"/>
      <c r="V69" s="20"/>
      <c r="W69" s="20"/>
      <c r="X69" s="20"/>
      <c r="Y69" s="59"/>
      <c r="Z69" s="24"/>
      <c r="AA69" s="20"/>
      <c r="AB69" s="20"/>
      <c r="AC69" s="20"/>
      <c r="AD69" s="59"/>
      <c r="AE69" s="24"/>
      <c r="AF69" s="20"/>
      <c r="AG69" s="20"/>
      <c r="AH69" s="20"/>
      <c r="AI69" s="59"/>
      <c r="AJ69" s="24"/>
      <c r="AK69" s="20"/>
      <c r="AL69" s="20"/>
      <c r="AM69" s="20"/>
      <c r="AN69" s="59"/>
      <c r="AO69" s="34">
        <f t="shared" si="0"/>
        <v>0</v>
      </c>
      <c r="AP69" s="35">
        <f t="shared" si="1"/>
        <v>0</v>
      </c>
      <c r="AQ69" s="35">
        <f t="shared" si="2"/>
        <v>0</v>
      </c>
      <c r="AR69" s="58">
        <f t="shared" si="3"/>
        <v>0</v>
      </c>
      <c r="AS69" s="35">
        <f t="shared" si="4"/>
        <v>0</v>
      </c>
      <c r="AT69" s="209">
        <f t="shared" si="5"/>
        <v>0</v>
      </c>
      <c r="AU69" s="60">
        <f t="shared" si="6"/>
        <v>0</v>
      </c>
      <c r="AV69" s="241">
        <f t="shared" si="7"/>
        <v>0</v>
      </c>
      <c r="AW69" s="318">
        <f t="shared" si="8"/>
        <v>0</v>
      </c>
    </row>
    <row r="70" spans="1:49" ht="13" thickBot="1">
      <c r="A70" s="4">
        <v>4</v>
      </c>
      <c r="B70" s="55"/>
      <c r="C70" s="55"/>
      <c r="D70" s="239"/>
      <c r="E70" s="240"/>
      <c r="F70" s="34"/>
      <c r="G70" s="35"/>
      <c r="H70" s="35"/>
      <c r="I70" s="241"/>
      <c r="J70" s="240"/>
      <c r="K70" s="34"/>
      <c r="L70" s="35"/>
      <c r="M70" s="35"/>
      <c r="N70" s="35"/>
      <c r="O70" s="240"/>
      <c r="P70" s="34"/>
      <c r="Q70" s="35"/>
      <c r="R70" s="35"/>
      <c r="S70" s="35"/>
      <c r="T70" s="240"/>
      <c r="U70" s="34"/>
      <c r="V70" s="35"/>
      <c r="W70" s="35"/>
      <c r="X70" s="35"/>
      <c r="Y70" s="240"/>
      <c r="Z70" s="34"/>
      <c r="AA70" s="35"/>
      <c r="AB70" s="35"/>
      <c r="AC70" s="35"/>
      <c r="AD70" s="240"/>
      <c r="AE70" s="34"/>
      <c r="AF70" s="35"/>
      <c r="AG70" s="35"/>
      <c r="AH70" s="35"/>
      <c r="AI70" s="240"/>
      <c r="AJ70" s="36"/>
      <c r="AK70" s="37"/>
      <c r="AL70" s="37"/>
      <c r="AM70" s="37"/>
      <c r="AN70" s="38"/>
      <c r="AO70" s="34">
        <f t="shared" si="0"/>
        <v>0</v>
      </c>
      <c r="AP70" s="35">
        <f t="shared" si="1"/>
        <v>0</v>
      </c>
      <c r="AQ70" s="35">
        <f t="shared" si="2"/>
        <v>0</v>
      </c>
      <c r="AR70" s="58">
        <f t="shared" si="3"/>
        <v>0</v>
      </c>
      <c r="AS70" s="35">
        <f t="shared" si="4"/>
        <v>0</v>
      </c>
      <c r="AT70" s="209">
        <f t="shared" si="5"/>
        <v>0</v>
      </c>
      <c r="AU70" s="60">
        <f t="shared" si="6"/>
        <v>0</v>
      </c>
      <c r="AV70" s="241">
        <f t="shared" si="7"/>
        <v>0</v>
      </c>
      <c r="AW70" s="318">
        <f t="shared" si="8"/>
        <v>0</v>
      </c>
    </row>
    <row r="71" spans="1:49" ht="13" thickBot="1">
      <c r="A71" s="4">
        <v>4</v>
      </c>
      <c r="B71" s="3"/>
      <c r="C71" s="3"/>
      <c r="D71" s="55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6"/>
      <c r="V71" s="37"/>
      <c r="W71" s="37"/>
      <c r="X71" s="37"/>
      <c r="Y71" s="38"/>
      <c r="Z71" s="37"/>
      <c r="AA71" s="37"/>
      <c r="AB71" s="37"/>
      <c r="AC71" s="37"/>
      <c r="AD71" s="37"/>
      <c r="AE71" s="36"/>
      <c r="AF71" s="37"/>
      <c r="AG71" s="37"/>
      <c r="AH71" s="37"/>
      <c r="AI71" s="38"/>
      <c r="AJ71" s="36"/>
      <c r="AK71" s="37"/>
      <c r="AL71" s="37"/>
      <c r="AM71" s="37"/>
      <c r="AN71" s="38"/>
      <c r="AO71" s="34">
        <f t="shared" si="0"/>
        <v>0</v>
      </c>
      <c r="AP71" s="35">
        <f t="shared" si="1"/>
        <v>0</v>
      </c>
      <c r="AQ71" s="35">
        <f t="shared" si="2"/>
        <v>0</v>
      </c>
      <c r="AR71" s="58">
        <f t="shared" si="3"/>
        <v>0</v>
      </c>
      <c r="AS71" s="35">
        <f t="shared" si="4"/>
        <v>0</v>
      </c>
      <c r="AT71" s="209">
        <f t="shared" si="5"/>
        <v>0</v>
      </c>
      <c r="AU71" s="60">
        <f t="shared" si="6"/>
        <v>0</v>
      </c>
      <c r="AV71" s="241">
        <f t="shared" si="7"/>
        <v>0</v>
      </c>
      <c r="AW71" s="318">
        <f t="shared" si="8"/>
        <v>0</v>
      </c>
    </row>
    <row r="72" spans="1:49" ht="13" thickBot="1">
      <c r="A72" s="4">
        <v>4</v>
      </c>
      <c r="B72" s="76"/>
      <c r="C72" s="76"/>
      <c r="D72" s="37"/>
      <c r="E72" s="37"/>
      <c r="F72" s="37"/>
      <c r="G72" s="37"/>
      <c r="H72" s="37"/>
      <c r="I72" s="37"/>
      <c r="J72" s="38"/>
      <c r="K72" s="36"/>
      <c r="L72" s="37"/>
      <c r="M72" s="37"/>
      <c r="N72" s="37"/>
      <c r="O72" s="38"/>
      <c r="P72" s="36"/>
      <c r="Q72" s="37"/>
      <c r="R72" s="37"/>
      <c r="S72" s="37"/>
      <c r="T72" s="38"/>
      <c r="U72" s="36"/>
      <c r="V72" s="37"/>
      <c r="W72" s="37"/>
      <c r="X72" s="37"/>
      <c r="Y72" s="38"/>
      <c r="Z72" s="36"/>
      <c r="AA72" s="37"/>
      <c r="AB72" s="37"/>
      <c r="AC72" s="37"/>
      <c r="AD72" s="38"/>
      <c r="AE72" s="36"/>
      <c r="AF72" s="37"/>
      <c r="AG72" s="37"/>
      <c r="AH72" s="37"/>
      <c r="AI72" s="38"/>
      <c r="AJ72" s="36"/>
      <c r="AK72" s="37"/>
      <c r="AL72" s="37"/>
      <c r="AM72" s="37"/>
      <c r="AN72" s="38"/>
      <c r="AO72" s="34">
        <f t="shared" si="0"/>
        <v>0</v>
      </c>
      <c r="AP72" s="35">
        <f t="shared" si="1"/>
        <v>0</v>
      </c>
      <c r="AQ72" s="35">
        <f t="shared" si="2"/>
        <v>0</v>
      </c>
      <c r="AR72" s="58">
        <f t="shared" si="3"/>
        <v>0</v>
      </c>
      <c r="AS72" s="35">
        <f t="shared" si="4"/>
        <v>0</v>
      </c>
      <c r="AT72" s="209">
        <f t="shared" si="5"/>
        <v>0</v>
      </c>
      <c r="AU72" s="60">
        <f t="shared" si="6"/>
        <v>0</v>
      </c>
      <c r="AV72" s="241">
        <f t="shared" si="7"/>
        <v>0</v>
      </c>
      <c r="AW72" s="318">
        <f t="shared" si="8"/>
        <v>0</v>
      </c>
    </row>
    <row r="73" spans="1:49" ht="13" thickBot="1">
      <c r="A73" s="4">
        <v>4</v>
      </c>
      <c r="B73" s="76"/>
      <c r="C73" s="76"/>
      <c r="D73" s="37"/>
      <c r="E73" s="37"/>
      <c r="F73" s="37"/>
      <c r="G73" s="37"/>
      <c r="H73" s="37"/>
      <c r="I73" s="37"/>
      <c r="J73" s="38"/>
      <c r="K73" s="36"/>
      <c r="L73" s="37"/>
      <c r="M73" s="37"/>
      <c r="N73" s="37"/>
      <c r="O73" s="38"/>
      <c r="P73" s="36"/>
      <c r="Q73" s="37"/>
      <c r="R73" s="37"/>
      <c r="S73" s="37"/>
      <c r="T73" s="38"/>
      <c r="U73" s="36"/>
      <c r="V73" s="37"/>
      <c r="W73" s="37"/>
      <c r="X73" s="37"/>
      <c r="Y73" s="38"/>
      <c r="Z73" s="36"/>
      <c r="AA73" s="37"/>
      <c r="AB73" s="37"/>
      <c r="AC73" s="37"/>
      <c r="AD73" s="38"/>
      <c r="AE73" s="36"/>
      <c r="AF73" s="37"/>
      <c r="AG73" s="37"/>
      <c r="AH73" s="37"/>
      <c r="AI73" s="38"/>
      <c r="AJ73" s="36"/>
      <c r="AK73" s="37"/>
      <c r="AL73" s="37"/>
      <c r="AM73" s="37"/>
      <c r="AN73" s="38"/>
      <c r="AO73" s="34">
        <f t="shared" si="0"/>
        <v>0</v>
      </c>
      <c r="AP73" s="35">
        <f t="shared" si="1"/>
        <v>0</v>
      </c>
      <c r="AQ73" s="35">
        <f t="shared" si="2"/>
        <v>0</v>
      </c>
      <c r="AR73" s="58">
        <f t="shared" si="3"/>
        <v>0</v>
      </c>
      <c r="AS73" s="35">
        <f t="shared" si="4"/>
        <v>0</v>
      </c>
      <c r="AT73" s="209">
        <f t="shared" si="5"/>
        <v>0</v>
      </c>
      <c r="AU73" s="60">
        <f t="shared" si="6"/>
        <v>0</v>
      </c>
      <c r="AV73" s="241">
        <f t="shared" si="7"/>
        <v>0</v>
      </c>
      <c r="AW73" s="318">
        <f t="shared" si="8"/>
        <v>0</v>
      </c>
    </row>
    <row r="74" spans="1:49" ht="13" thickBot="1">
      <c r="A74" s="4">
        <v>4</v>
      </c>
      <c r="B74" s="78"/>
      <c r="C74" s="78"/>
      <c r="D74" s="21"/>
      <c r="E74" s="20"/>
      <c r="F74" s="20"/>
      <c r="G74" s="20"/>
      <c r="H74" s="20"/>
      <c r="I74" s="20"/>
      <c r="J74" s="59"/>
      <c r="K74" s="24"/>
      <c r="L74" s="20"/>
      <c r="M74" s="20"/>
      <c r="N74" s="20"/>
      <c r="O74" s="59"/>
      <c r="P74" s="24"/>
      <c r="Q74" s="20"/>
      <c r="R74" s="20"/>
      <c r="S74" s="20"/>
      <c r="T74" s="59"/>
      <c r="U74" s="24"/>
      <c r="V74" s="20"/>
      <c r="W74" s="20"/>
      <c r="X74" s="20"/>
      <c r="Y74" s="59"/>
      <c r="Z74" s="24"/>
      <c r="AA74" s="20"/>
      <c r="AB74" s="20"/>
      <c r="AC74" s="20"/>
      <c r="AD74" s="59"/>
      <c r="AE74" s="24"/>
      <c r="AF74" s="20"/>
      <c r="AG74" s="20"/>
      <c r="AH74" s="20"/>
      <c r="AI74" s="59"/>
      <c r="AJ74" s="24"/>
      <c r="AK74" s="20"/>
      <c r="AL74" s="20"/>
      <c r="AM74" s="20"/>
      <c r="AN74" s="59"/>
      <c r="AO74" s="34">
        <f t="shared" ref="AO74:AO75" si="22">SUM(F74+K74+P74+U74+Z74+AE74+AJ74)</f>
        <v>0</v>
      </c>
      <c r="AP74" s="35">
        <f t="shared" ref="AP74:AP75" si="23">SUM(G74+L74+Q74+V74+AA74+AF74+AK74)</f>
        <v>0</v>
      </c>
      <c r="AQ74" s="35">
        <f t="shared" ref="AQ74:AQ75" si="24">SUM(H74+M74+R74+W74+AB74+AG74+AL74)</f>
        <v>0</v>
      </c>
      <c r="AR74" s="58">
        <f t="shared" ref="AR74:AR75" si="25">SUM(I74+N74+S74+X74+AC74+AH74+AM74)</f>
        <v>0</v>
      </c>
      <c r="AS74" s="35">
        <f t="shared" ref="AS74:AS75" si="26">SUM(J74+O74+T74+Y74+AD74+AI74+AN74)</f>
        <v>0</v>
      </c>
      <c r="AT74" s="209">
        <f t="shared" ref="AT74:AT75" si="27">IFERROR(AP74/AO74,0)</f>
        <v>0</v>
      </c>
      <c r="AU74" s="60">
        <f t="shared" ref="AU74:AU75" si="28">IFERROR(SUM(H74+M74+R74+W74+AB74+AG74+AL74)/AV74,0)</f>
        <v>0</v>
      </c>
      <c r="AV74" s="241">
        <f t="shared" ref="AV74:AV75" si="29">COUNT(F74,K74,P74,U74,Z74,AE74,AJ74)</f>
        <v>0</v>
      </c>
      <c r="AW74" s="318">
        <f t="shared" ref="AW74:AW75" si="30">IFERROR((100*AP74/AO74)+(330*AS74/AO74)-(200*AR74/AO74)+(8.4*AQ74/AO74),0)</f>
        <v>0</v>
      </c>
    </row>
    <row r="75" spans="1:49" ht="13" thickBot="1">
      <c r="A75" s="4">
        <v>4</v>
      </c>
      <c r="B75" s="90"/>
      <c r="C75" s="90"/>
      <c r="D75" s="88"/>
      <c r="E75" s="74"/>
      <c r="F75" s="74"/>
      <c r="G75" s="74"/>
      <c r="H75" s="74"/>
      <c r="I75" s="74"/>
      <c r="J75" s="85"/>
      <c r="K75" s="83"/>
      <c r="L75" s="74"/>
      <c r="M75" s="74"/>
      <c r="N75" s="74"/>
      <c r="O75" s="85"/>
      <c r="P75" s="83"/>
      <c r="Q75" s="74"/>
      <c r="R75" s="74"/>
      <c r="S75" s="74"/>
      <c r="T75" s="85"/>
      <c r="U75" s="83"/>
      <c r="V75" s="74"/>
      <c r="W75" s="74"/>
      <c r="X75" s="74"/>
      <c r="Y75" s="85"/>
      <c r="Z75" s="83"/>
      <c r="AA75" s="74"/>
      <c r="AB75" s="74"/>
      <c r="AC75" s="74"/>
      <c r="AD75" s="85"/>
      <c r="AE75" s="83"/>
      <c r="AF75" s="74"/>
      <c r="AG75" s="74"/>
      <c r="AH75" s="74"/>
      <c r="AI75" s="85"/>
      <c r="AJ75" s="83"/>
      <c r="AK75" s="74"/>
      <c r="AL75" s="74"/>
      <c r="AM75" s="74"/>
      <c r="AN75" s="85"/>
      <c r="AO75" s="34">
        <f t="shared" si="22"/>
        <v>0</v>
      </c>
      <c r="AP75" s="35">
        <f t="shared" si="23"/>
        <v>0</v>
      </c>
      <c r="AQ75" s="35">
        <f t="shared" si="24"/>
        <v>0</v>
      </c>
      <c r="AR75" s="58">
        <f t="shared" si="25"/>
        <v>0</v>
      </c>
      <c r="AS75" s="35">
        <f t="shared" si="26"/>
        <v>0</v>
      </c>
      <c r="AT75" s="209">
        <f t="shared" si="27"/>
        <v>0</v>
      </c>
      <c r="AU75" s="60">
        <f t="shared" si="28"/>
        <v>0</v>
      </c>
      <c r="AV75" s="241">
        <f t="shared" si="29"/>
        <v>0</v>
      </c>
      <c r="AW75" s="318">
        <f t="shared" si="30"/>
        <v>0</v>
      </c>
    </row>
  </sheetData>
  <mergeCells count="17">
    <mergeCell ref="AW7:AW8"/>
    <mergeCell ref="AV7:AV8"/>
    <mergeCell ref="AS7:AS8"/>
    <mergeCell ref="AT7:AT8"/>
    <mergeCell ref="AU7:AU8"/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94"/>
  <sheetViews>
    <sheetView workbookViewId="0">
      <pane xSplit="5" ySplit="7" topLeftCell="J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baseColWidth="10" defaultColWidth="8.83203125" defaultRowHeight="12" x14ac:dyDescent="0"/>
  <cols>
    <col min="2" max="2" width="11.83203125" customWidth="1"/>
  </cols>
  <sheetData>
    <row r="2" spans="1:30" ht="13" thickBot="1"/>
    <row r="3" spans="1:30">
      <c r="B3" s="611" t="s">
        <v>0</v>
      </c>
      <c r="C3" s="612"/>
      <c r="D3" s="613"/>
    </row>
    <row r="4" spans="1:30" ht="13" thickBot="1">
      <c r="B4" s="614"/>
      <c r="C4" s="615"/>
      <c r="D4" s="616"/>
    </row>
    <row r="5" spans="1:30" ht="12.75" customHeight="1" thickBot="1"/>
    <row r="6" spans="1:30" ht="13" thickBot="1">
      <c r="F6" s="617" t="s">
        <v>1</v>
      </c>
      <c r="G6" s="618"/>
      <c r="H6" s="618"/>
      <c r="I6" s="617" t="s">
        <v>2</v>
      </c>
      <c r="J6" s="618"/>
      <c r="K6" s="618"/>
      <c r="L6" s="617" t="s">
        <v>3</v>
      </c>
      <c r="M6" s="618"/>
      <c r="N6" s="618"/>
      <c r="O6" s="617" t="s">
        <v>4</v>
      </c>
      <c r="P6" s="618"/>
      <c r="Q6" s="618"/>
      <c r="R6" s="617" t="s">
        <v>5</v>
      </c>
      <c r="S6" s="618"/>
      <c r="T6" s="618"/>
      <c r="U6" s="617" t="s">
        <v>6</v>
      </c>
      <c r="V6" s="618"/>
      <c r="W6" s="618"/>
      <c r="X6" s="617" t="s">
        <v>7</v>
      </c>
      <c r="Y6" s="618"/>
      <c r="Z6" s="618"/>
      <c r="AA6" s="609" t="s">
        <v>8</v>
      </c>
      <c r="AB6" s="609" t="s">
        <v>9</v>
      </c>
      <c r="AC6" s="620" t="s">
        <v>10</v>
      </c>
      <c r="AD6" s="609" t="s">
        <v>11</v>
      </c>
    </row>
    <row r="7" spans="1:30" ht="13" thickBot="1">
      <c r="A7" s="3" t="s">
        <v>101</v>
      </c>
      <c r="B7" s="51" t="s">
        <v>12</v>
      </c>
      <c r="C7" s="8" t="s">
        <v>13</v>
      </c>
      <c r="D7" s="8" t="s">
        <v>14</v>
      </c>
      <c r="E7" s="8" t="s">
        <v>15</v>
      </c>
      <c r="F7" s="27" t="s">
        <v>16</v>
      </c>
      <c r="G7" s="27" t="s">
        <v>17</v>
      </c>
      <c r="H7" s="27" t="s">
        <v>18</v>
      </c>
      <c r="I7" s="28" t="s">
        <v>19</v>
      </c>
      <c r="J7" s="27" t="s">
        <v>20</v>
      </c>
      <c r="K7" s="27" t="s">
        <v>21</v>
      </c>
      <c r="L7" s="28" t="s">
        <v>22</v>
      </c>
      <c r="M7" s="27" t="s">
        <v>23</v>
      </c>
      <c r="N7" s="27" t="s">
        <v>24</v>
      </c>
      <c r="O7" s="28" t="s">
        <v>25</v>
      </c>
      <c r="P7" s="27" t="s">
        <v>26</v>
      </c>
      <c r="Q7" s="27" t="s">
        <v>27</v>
      </c>
      <c r="R7" s="23" t="s">
        <v>28</v>
      </c>
      <c r="S7" s="1" t="s">
        <v>29</v>
      </c>
      <c r="T7" s="1" t="s">
        <v>30</v>
      </c>
      <c r="U7" s="23" t="s">
        <v>31</v>
      </c>
      <c r="V7" s="1" t="s">
        <v>32</v>
      </c>
      <c r="W7" s="1" t="s">
        <v>33</v>
      </c>
      <c r="X7" s="23" t="s">
        <v>34</v>
      </c>
      <c r="Y7" s="1" t="s">
        <v>35</v>
      </c>
      <c r="Z7" s="1" t="s">
        <v>36</v>
      </c>
      <c r="AA7" s="632"/>
      <c r="AB7" s="631"/>
      <c r="AC7" s="631"/>
      <c r="AD7" s="631"/>
    </row>
    <row r="8" spans="1:30" ht="13" thickBot="1">
      <c r="A8" s="57">
        <v>3</v>
      </c>
      <c r="B8" s="437" t="s">
        <v>425</v>
      </c>
      <c r="C8" s="424" t="s">
        <v>426</v>
      </c>
      <c r="D8" s="424" t="s">
        <v>117</v>
      </c>
      <c r="E8" s="434">
        <v>30</v>
      </c>
      <c r="F8" s="432">
        <v>11</v>
      </c>
      <c r="G8" s="428">
        <v>140</v>
      </c>
      <c r="H8" s="434">
        <v>1</v>
      </c>
      <c r="I8" s="432">
        <v>14</v>
      </c>
      <c r="J8" s="428">
        <v>194</v>
      </c>
      <c r="K8" s="434">
        <v>1</v>
      </c>
      <c r="L8" s="517">
        <v>20</v>
      </c>
      <c r="M8" s="513">
        <v>80</v>
      </c>
      <c r="N8" s="519"/>
      <c r="O8" s="517">
        <v>13</v>
      </c>
      <c r="P8" s="513">
        <v>87</v>
      </c>
      <c r="Q8" s="519"/>
      <c r="R8" s="517">
        <v>19</v>
      </c>
      <c r="S8" s="513">
        <v>88</v>
      </c>
      <c r="T8" s="519"/>
      <c r="U8" s="34"/>
      <c r="V8" s="35"/>
      <c r="W8" s="240"/>
      <c r="X8" s="34"/>
      <c r="Y8" s="35"/>
      <c r="Z8" s="39"/>
      <c r="AA8" s="34">
        <f>SUM(F8+I8+L8+O8+R8+U8+X8)</f>
        <v>77</v>
      </c>
      <c r="AB8" s="35">
        <f>SUM(G8+J8+M8+P8+S8+V8+Y8)</f>
        <v>589</v>
      </c>
      <c r="AC8" s="37">
        <f>SUM(H8+K8+N8+Q8+T8+W8+Z8)</f>
        <v>2</v>
      </c>
      <c r="AD8" s="60">
        <f>IFERROR(AB8/AA8,0)</f>
        <v>7.6493506493506498</v>
      </c>
    </row>
    <row r="9" spans="1:30" ht="13" thickBot="1">
      <c r="A9" s="57">
        <v>3</v>
      </c>
      <c r="B9" s="425" t="s">
        <v>429</v>
      </c>
      <c r="C9" s="425" t="s">
        <v>430</v>
      </c>
      <c r="D9" s="424" t="s">
        <v>117</v>
      </c>
      <c r="E9" s="435">
        <v>26</v>
      </c>
      <c r="F9" s="433">
        <v>2</v>
      </c>
      <c r="G9" s="429">
        <v>4</v>
      </c>
      <c r="H9" s="435"/>
      <c r="I9" s="433"/>
      <c r="J9" s="429"/>
      <c r="K9" s="435"/>
      <c r="L9" s="518"/>
      <c r="M9" s="514"/>
      <c r="N9" s="520"/>
      <c r="O9" s="518"/>
      <c r="P9" s="514"/>
      <c r="Q9" s="520"/>
      <c r="R9" s="518"/>
      <c r="S9" s="514"/>
      <c r="T9" s="520"/>
      <c r="U9" s="36"/>
      <c r="V9" s="37"/>
      <c r="W9" s="242"/>
      <c r="X9" s="35"/>
      <c r="Y9" s="35"/>
      <c r="Z9" s="35"/>
      <c r="AA9" s="34">
        <f t="shared" ref="AA9:AA71" si="0">SUM(F9+I9+L9+O9+R9+U9+X9)</f>
        <v>2</v>
      </c>
      <c r="AB9" s="35">
        <f t="shared" ref="AB9:AB71" si="1">SUM(G9+J9+M9+P9+S9+V9+Y9)</f>
        <v>4</v>
      </c>
      <c r="AC9" s="37">
        <f t="shared" ref="AC9:AC71" si="2">SUM(H9+K9+N9+Q9+T9+W9+Z9)</f>
        <v>0</v>
      </c>
      <c r="AD9" s="60">
        <f t="shared" ref="AD9:AD68" si="3">IFERROR(AB9/AA9,0)</f>
        <v>2</v>
      </c>
    </row>
    <row r="10" spans="1:30" ht="13" thickBot="1">
      <c r="A10" s="57">
        <v>3</v>
      </c>
      <c r="B10" s="425" t="s">
        <v>428</v>
      </c>
      <c r="C10" s="425" t="s">
        <v>247</v>
      </c>
      <c r="D10" s="424" t="s">
        <v>117</v>
      </c>
      <c r="E10" s="435">
        <v>14</v>
      </c>
      <c r="F10" s="433">
        <v>5</v>
      </c>
      <c r="G10" s="429">
        <v>63</v>
      </c>
      <c r="H10" s="435">
        <v>1</v>
      </c>
      <c r="I10" s="433">
        <v>4</v>
      </c>
      <c r="J10" s="429">
        <v>33</v>
      </c>
      <c r="K10" s="435"/>
      <c r="L10" s="518">
        <v>3</v>
      </c>
      <c r="M10" s="514">
        <v>30</v>
      </c>
      <c r="N10" s="520"/>
      <c r="O10" s="518">
        <v>2</v>
      </c>
      <c r="P10" s="514">
        <v>10</v>
      </c>
      <c r="Q10" s="520"/>
      <c r="R10" s="518">
        <v>2</v>
      </c>
      <c r="S10" s="514">
        <v>15</v>
      </c>
      <c r="T10" s="520"/>
      <c r="U10" s="36"/>
      <c r="V10" s="37"/>
      <c r="W10" s="242"/>
      <c r="X10" s="37"/>
      <c r="Y10" s="37"/>
      <c r="Z10" s="37"/>
      <c r="AA10" s="34">
        <f t="shared" si="0"/>
        <v>16</v>
      </c>
      <c r="AB10" s="35">
        <f t="shared" si="1"/>
        <v>151</v>
      </c>
      <c r="AC10" s="37">
        <f t="shared" si="2"/>
        <v>1</v>
      </c>
      <c r="AD10" s="60">
        <f t="shared" si="3"/>
        <v>9.4375</v>
      </c>
    </row>
    <row r="11" spans="1:30" ht="13" thickBot="1">
      <c r="A11" s="57">
        <v>3</v>
      </c>
      <c r="B11" s="425" t="s">
        <v>699</v>
      </c>
      <c r="C11" s="425" t="s">
        <v>416</v>
      </c>
      <c r="D11" s="424" t="s">
        <v>117</v>
      </c>
      <c r="E11" s="435">
        <v>81</v>
      </c>
      <c r="F11" s="433"/>
      <c r="G11" s="429"/>
      <c r="H11" s="435"/>
      <c r="I11" s="433">
        <v>3</v>
      </c>
      <c r="J11" s="429">
        <v>5</v>
      </c>
      <c r="K11" s="435"/>
      <c r="L11" s="518"/>
      <c r="M11" s="514"/>
      <c r="N11" s="520"/>
      <c r="O11" s="518"/>
      <c r="P11" s="514"/>
      <c r="Q11" s="520"/>
      <c r="R11" s="518"/>
      <c r="S11" s="514"/>
      <c r="T11" s="520"/>
      <c r="U11" s="37"/>
      <c r="V11" s="37"/>
      <c r="W11" s="37"/>
      <c r="X11" s="37"/>
      <c r="Y11" s="37"/>
      <c r="Z11" s="37"/>
      <c r="AA11" s="34">
        <f t="shared" si="0"/>
        <v>3</v>
      </c>
      <c r="AB11" s="35">
        <f t="shared" si="1"/>
        <v>5</v>
      </c>
      <c r="AC11" s="37">
        <f t="shared" si="2"/>
        <v>0</v>
      </c>
      <c r="AD11" s="60">
        <f t="shared" si="3"/>
        <v>1.6666666666666667</v>
      </c>
    </row>
    <row r="12" spans="1:30" ht="13" thickBot="1">
      <c r="A12" s="57">
        <v>3</v>
      </c>
      <c r="B12" s="4"/>
      <c r="C12" s="4"/>
      <c r="D12" s="55" t="s">
        <v>117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4">
        <f t="shared" si="0"/>
        <v>0</v>
      </c>
      <c r="AB12" s="35">
        <f t="shared" si="1"/>
        <v>0</v>
      </c>
      <c r="AC12" s="37">
        <f t="shared" si="2"/>
        <v>0</v>
      </c>
      <c r="AD12" s="60">
        <f t="shared" si="3"/>
        <v>0</v>
      </c>
    </row>
    <row r="13" spans="1:30" ht="13" thickBot="1">
      <c r="A13" s="57">
        <v>3</v>
      </c>
      <c r="B13" s="3"/>
      <c r="C13" s="4"/>
      <c r="D13" s="55" t="s">
        <v>117</v>
      </c>
      <c r="E13" s="37"/>
      <c r="F13" s="37"/>
      <c r="G13" s="37"/>
      <c r="H13" s="38"/>
      <c r="I13" s="36"/>
      <c r="J13" s="37"/>
      <c r="K13" s="38"/>
      <c r="L13" s="36"/>
      <c r="M13" s="37"/>
      <c r="N13" s="38"/>
      <c r="O13" s="36"/>
      <c r="P13" s="37"/>
      <c r="Q13" s="38"/>
      <c r="R13" s="37"/>
      <c r="S13" s="37"/>
      <c r="T13" s="37"/>
      <c r="U13" s="37"/>
      <c r="V13" s="37"/>
      <c r="W13" s="37"/>
      <c r="X13" s="37"/>
      <c r="Y13" s="37"/>
      <c r="Z13" s="37"/>
      <c r="AA13" s="34">
        <f t="shared" si="0"/>
        <v>0</v>
      </c>
      <c r="AB13" s="35">
        <f t="shared" si="1"/>
        <v>0</v>
      </c>
      <c r="AC13" s="37">
        <f t="shared" si="2"/>
        <v>0</v>
      </c>
      <c r="AD13" s="60">
        <f t="shared" si="3"/>
        <v>0</v>
      </c>
    </row>
    <row r="14" spans="1:30" ht="13" thickBot="1">
      <c r="A14" s="57">
        <v>3</v>
      </c>
      <c r="B14" s="3"/>
      <c r="C14" s="3"/>
      <c r="D14" s="55" t="s">
        <v>117</v>
      </c>
      <c r="E14" s="37"/>
      <c r="F14" s="37"/>
      <c r="G14" s="37"/>
      <c r="H14" s="38"/>
      <c r="I14" s="36"/>
      <c r="J14" s="37"/>
      <c r="K14" s="38"/>
      <c r="L14" s="36"/>
      <c r="M14" s="37"/>
      <c r="N14" s="38"/>
      <c r="O14" s="36"/>
      <c r="P14" s="37"/>
      <c r="Q14" s="38"/>
      <c r="R14" s="36"/>
      <c r="S14" s="37"/>
      <c r="T14" s="38"/>
      <c r="U14" s="36"/>
      <c r="V14" s="37"/>
      <c r="W14" s="38"/>
      <c r="X14" s="36"/>
      <c r="Y14" s="37"/>
      <c r="Z14" s="38"/>
      <c r="AA14" s="34">
        <f t="shared" si="0"/>
        <v>0</v>
      </c>
      <c r="AB14" s="35">
        <f t="shared" si="1"/>
        <v>0</v>
      </c>
      <c r="AC14" s="37">
        <f t="shared" si="2"/>
        <v>0</v>
      </c>
      <c r="AD14" s="60">
        <f t="shared" si="3"/>
        <v>0</v>
      </c>
    </row>
    <row r="15" spans="1:30" ht="13" thickBot="1">
      <c r="A15" s="57">
        <v>3</v>
      </c>
      <c r="B15" s="3"/>
      <c r="C15" s="3"/>
      <c r="D15" s="50"/>
      <c r="E15" s="37"/>
      <c r="F15" s="37"/>
      <c r="G15" s="37"/>
      <c r="H15" s="38"/>
      <c r="I15" s="36"/>
      <c r="J15" s="37"/>
      <c r="K15" s="38"/>
      <c r="L15" s="36"/>
      <c r="M15" s="37"/>
      <c r="N15" s="38"/>
      <c r="O15" s="36"/>
      <c r="P15" s="37"/>
      <c r="Q15" s="38"/>
      <c r="R15" s="36"/>
      <c r="S15" s="37"/>
      <c r="T15" s="38"/>
      <c r="U15" s="36"/>
      <c r="V15" s="37"/>
      <c r="W15" s="38"/>
      <c r="X15" s="36"/>
      <c r="Y15" s="37"/>
      <c r="Z15" s="38"/>
      <c r="AA15" s="34">
        <f t="shared" si="0"/>
        <v>0</v>
      </c>
      <c r="AB15" s="35">
        <f t="shared" si="1"/>
        <v>0</v>
      </c>
      <c r="AC15" s="37">
        <f t="shared" si="2"/>
        <v>0</v>
      </c>
      <c r="AD15" s="60">
        <f t="shared" si="3"/>
        <v>0</v>
      </c>
    </row>
    <row r="16" spans="1:30" ht="13" thickBot="1">
      <c r="A16" s="57">
        <v>3</v>
      </c>
      <c r="B16" s="437" t="s">
        <v>454</v>
      </c>
      <c r="C16" s="424" t="s">
        <v>409</v>
      </c>
      <c r="D16" s="424" t="s">
        <v>112</v>
      </c>
      <c r="E16" s="434">
        <v>33</v>
      </c>
      <c r="F16" s="432">
        <v>15</v>
      </c>
      <c r="G16" s="428">
        <v>109</v>
      </c>
      <c r="H16" s="434">
        <v>2</v>
      </c>
      <c r="I16" s="432">
        <v>4</v>
      </c>
      <c r="J16" s="428">
        <v>20</v>
      </c>
      <c r="K16" s="434">
        <v>0</v>
      </c>
      <c r="L16" s="494"/>
      <c r="M16" s="487"/>
      <c r="N16" s="496"/>
      <c r="O16" s="517"/>
      <c r="P16" s="513"/>
      <c r="Q16" s="519"/>
      <c r="R16" s="34"/>
      <c r="S16" s="35"/>
      <c r="T16" s="240"/>
      <c r="U16" s="34"/>
      <c r="V16" s="35"/>
      <c r="W16" s="240"/>
      <c r="X16" s="35"/>
      <c r="Y16" s="35"/>
      <c r="Z16" s="35"/>
      <c r="AA16" s="34">
        <f t="shared" si="0"/>
        <v>19</v>
      </c>
      <c r="AB16" s="35">
        <f t="shared" si="1"/>
        <v>129</v>
      </c>
      <c r="AC16" s="37">
        <f t="shared" si="2"/>
        <v>2</v>
      </c>
      <c r="AD16" s="60">
        <f t="shared" si="3"/>
        <v>6.7894736842105265</v>
      </c>
    </row>
    <row r="17" spans="1:30" ht="13" thickBot="1">
      <c r="A17" s="57">
        <v>3</v>
      </c>
      <c r="B17" s="425" t="s">
        <v>450</v>
      </c>
      <c r="C17" s="425" t="s">
        <v>451</v>
      </c>
      <c r="D17" s="424" t="s">
        <v>112</v>
      </c>
      <c r="E17" s="435">
        <v>36</v>
      </c>
      <c r="F17" s="433">
        <v>14</v>
      </c>
      <c r="G17" s="429">
        <v>100</v>
      </c>
      <c r="H17" s="435">
        <v>0</v>
      </c>
      <c r="I17" s="433"/>
      <c r="J17" s="429"/>
      <c r="K17" s="435"/>
      <c r="L17" s="495">
        <v>5</v>
      </c>
      <c r="M17" s="488">
        <v>7</v>
      </c>
      <c r="N17" s="497">
        <v>1</v>
      </c>
      <c r="O17" s="518">
        <v>20</v>
      </c>
      <c r="P17" s="514">
        <v>131</v>
      </c>
      <c r="Q17" s="520">
        <v>1</v>
      </c>
      <c r="R17" s="36"/>
      <c r="S17" s="37"/>
      <c r="T17" s="242"/>
      <c r="U17" s="36"/>
      <c r="V17" s="37"/>
      <c r="W17" s="242"/>
      <c r="X17" s="37"/>
      <c r="Y17" s="37"/>
      <c r="Z17" s="37"/>
      <c r="AA17" s="34">
        <f t="shared" si="0"/>
        <v>39</v>
      </c>
      <c r="AB17" s="35">
        <f t="shared" si="1"/>
        <v>238</v>
      </c>
      <c r="AC17" s="37">
        <f t="shared" si="2"/>
        <v>2</v>
      </c>
      <c r="AD17" s="60">
        <f t="shared" si="3"/>
        <v>6.1025641025641022</v>
      </c>
    </row>
    <row r="18" spans="1:30" ht="13" thickBot="1">
      <c r="A18" s="57">
        <v>3</v>
      </c>
      <c r="B18" s="425" t="s">
        <v>452</v>
      </c>
      <c r="C18" s="425" t="s">
        <v>453</v>
      </c>
      <c r="D18" s="424" t="s">
        <v>112</v>
      </c>
      <c r="E18" s="435">
        <v>10</v>
      </c>
      <c r="F18" s="433">
        <v>3</v>
      </c>
      <c r="G18" s="429">
        <v>11</v>
      </c>
      <c r="H18" s="435">
        <v>0</v>
      </c>
      <c r="I18" s="433"/>
      <c r="J18" s="429"/>
      <c r="K18" s="435"/>
      <c r="L18" s="495"/>
      <c r="M18" s="488"/>
      <c r="N18" s="497"/>
      <c r="O18" s="518">
        <v>2</v>
      </c>
      <c r="P18" s="514">
        <v>9</v>
      </c>
      <c r="Q18" s="520">
        <v>1</v>
      </c>
      <c r="R18" s="36"/>
      <c r="S18" s="37"/>
      <c r="T18" s="242"/>
      <c r="U18" s="36"/>
      <c r="V18" s="37"/>
      <c r="W18" s="242"/>
      <c r="X18" s="37"/>
      <c r="Y18" s="37"/>
      <c r="Z18" s="37"/>
      <c r="AA18" s="34">
        <f t="shared" si="0"/>
        <v>5</v>
      </c>
      <c r="AB18" s="35">
        <f t="shared" si="1"/>
        <v>20</v>
      </c>
      <c r="AC18" s="37">
        <f t="shared" si="2"/>
        <v>1</v>
      </c>
      <c r="AD18" s="60">
        <f t="shared" si="3"/>
        <v>4</v>
      </c>
    </row>
    <row r="19" spans="1:30" ht="13" thickBot="1">
      <c r="A19" s="57">
        <v>3</v>
      </c>
      <c r="B19" s="425" t="s">
        <v>324</v>
      </c>
      <c r="C19" s="425" t="s">
        <v>708</v>
      </c>
      <c r="D19" s="424" t="s">
        <v>112</v>
      </c>
      <c r="E19" s="435">
        <v>7</v>
      </c>
      <c r="F19" s="433"/>
      <c r="G19" s="429"/>
      <c r="H19" s="435"/>
      <c r="I19" s="433">
        <v>1</v>
      </c>
      <c r="J19" s="429">
        <v>-15</v>
      </c>
      <c r="K19" s="435">
        <v>0</v>
      </c>
      <c r="L19" s="495"/>
      <c r="M19" s="488"/>
      <c r="N19" s="497"/>
      <c r="O19" s="518"/>
      <c r="P19" s="514"/>
      <c r="Q19" s="520"/>
      <c r="R19" s="37"/>
      <c r="S19" s="37"/>
      <c r="T19" s="37"/>
      <c r="U19" s="37"/>
      <c r="V19" s="37"/>
      <c r="W19" s="37"/>
      <c r="X19" s="37"/>
      <c r="Y19" s="37"/>
      <c r="Z19" s="37"/>
      <c r="AA19" s="34">
        <f t="shared" si="0"/>
        <v>1</v>
      </c>
      <c r="AB19" s="35">
        <f t="shared" si="1"/>
        <v>-15</v>
      </c>
      <c r="AC19" s="37">
        <f t="shared" si="2"/>
        <v>0</v>
      </c>
      <c r="AD19" s="60">
        <f t="shared" si="3"/>
        <v>-15</v>
      </c>
    </row>
    <row r="20" spans="1:30" ht="13" thickBot="1">
      <c r="A20" s="57">
        <v>3</v>
      </c>
      <c r="B20" s="425" t="s">
        <v>448</v>
      </c>
      <c r="C20" s="425" t="s">
        <v>449</v>
      </c>
      <c r="D20" s="424" t="s">
        <v>112</v>
      </c>
      <c r="E20" s="435">
        <v>82</v>
      </c>
      <c r="F20" s="433"/>
      <c r="G20" s="429"/>
      <c r="H20" s="435"/>
      <c r="I20" s="433">
        <v>1</v>
      </c>
      <c r="J20" s="429">
        <v>7</v>
      </c>
      <c r="K20" s="435">
        <v>0</v>
      </c>
      <c r="L20" s="495">
        <v>1</v>
      </c>
      <c r="M20" s="488">
        <v>5</v>
      </c>
      <c r="N20" s="497">
        <v>0</v>
      </c>
      <c r="O20" s="518">
        <v>1</v>
      </c>
      <c r="P20" s="514">
        <v>11</v>
      </c>
      <c r="Q20" s="520">
        <v>0</v>
      </c>
      <c r="R20" s="4"/>
      <c r="S20" s="4"/>
      <c r="T20" s="4"/>
      <c r="U20" s="4"/>
      <c r="V20" s="4"/>
      <c r="W20" s="4"/>
      <c r="X20" s="37"/>
      <c r="Y20" s="37"/>
      <c r="Z20" s="37"/>
      <c r="AA20" s="34">
        <f t="shared" si="0"/>
        <v>3</v>
      </c>
      <c r="AB20" s="35">
        <f t="shared" si="1"/>
        <v>23</v>
      </c>
      <c r="AC20" s="37">
        <f t="shared" si="2"/>
        <v>0</v>
      </c>
      <c r="AD20" s="60">
        <f t="shared" si="3"/>
        <v>7.666666666666667</v>
      </c>
    </row>
    <row r="21" spans="1:30" ht="13" thickBot="1">
      <c r="A21" s="57">
        <v>3</v>
      </c>
      <c r="B21" s="425" t="s">
        <v>437</v>
      </c>
      <c r="C21" s="425" t="s">
        <v>438</v>
      </c>
      <c r="D21" s="424" t="s">
        <v>112</v>
      </c>
      <c r="E21" s="435">
        <v>28</v>
      </c>
      <c r="F21" s="433"/>
      <c r="G21" s="429"/>
      <c r="H21" s="435"/>
      <c r="I21" s="433">
        <v>7</v>
      </c>
      <c r="J21" s="429">
        <v>39</v>
      </c>
      <c r="K21" s="435">
        <v>0</v>
      </c>
      <c r="L21" s="495"/>
      <c r="M21" s="488"/>
      <c r="N21" s="497"/>
      <c r="O21" s="518"/>
      <c r="P21" s="514"/>
      <c r="Q21" s="520"/>
      <c r="R21" s="4"/>
      <c r="S21" s="4"/>
      <c r="T21" s="4"/>
      <c r="U21" s="4"/>
      <c r="V21" s="4"/>
      <c r="W21" s="4"/>
      <c r="X21" s="4"/>
      <c r="Y21" s="4"/>
      <c r="Z21" s="4"/>
      <c r="AA21" s="34">
        <f t="shared" si="0"/>
        <v>7</v>
      </c>
      <c r="AB21" s="35">
        <f t="shared" si="1"/>
        <v>39</v>
      </c>
      <c r="AC21" s="37">
        <f t="shared" si="2"/>
        <v>0</v>
      </c>
      <c r="AD21" s="60">
        <f t="shared" si="3"/>
        <v>5.5714285714285712</v>
      </c>
    </row>
    <row r="22" spans="1:30" ht="13" thickBot="1">
      <c r="A22" s="57">
        <v>3</v>
      </c>
      <c r="B22" s="425" t="s">
        <v>707</v>
      </c>
      <c r="C22" s="425" t="s">
        <v>180</v>
      </c>
      <c r="D22" s="424" t="s">
        <v>112</v>
      </c>
      <c r="E22" s="435">
        <v>9</v>
      </c>
      <c r="F22" s="433"/>
      <c r="G22" s="429"/>
      <c r="H22" s="435"/>
      <c r="I22" s="433">
        <v>4</v>
      </c>
      <c r="J22" s="429">
        <v>44</v>
      </c>
      <c r="K22" s="435">
        <v>1</v>
      </c>
      <c r="L22" s="495">
        <v>10</v>
      </c>
      <c r="M22" s="488">
        <v>42</v>
      </c>
      <c r="N22" s="497">
        <v>0</v>
      </c>
      <c r="O22" s="518">
        <v>5</v>
      </c>
      <c r="P22" s="514">
        <v>31</v>
      </c>
      <c r="Q22" s="520">
        <v>0</v>
      </c>
      <c r="R22" s="4"/>
      <c r="S22" s="4"/>
      <c r="T22" s="4"/>
      <c r="U22" s="4"/>
      <c r="V22" s="4"/>
      <c r="W22" s="4"/>
      <c r="X22" s="4"/>
      <c r="Y22" s="4"/>
      <c r="Z22" s="4"/>
      <c r="AA22" s="34">
        <f t="shared" si="0"/>
        <v>19</v>
      </c>
      <c r="AB22" s="35">
        <f t="shared" si="1"/>
        <v>117</v>
      </c>
      <c r="AC22" s="37">
        <f t="shared" si="2"/>
        <v>1</v>
      </c>
      <c r="AD22" s="60">
        <f t="shared" si="3"/>
        <v>6.1578947368421053</v>
      </c>
    </row>
    <row r="23" spans="1:30" ht="13" thickBot="1">
      <c r="A23" s="57">
        <v>3</v>
      </c>
      <c r="B23" s="282"/>
      <c r="C23" s="282"/>
      <c r="D23" s="282"/>
      <c r="E23" s="284"/>
      <c r="F23" s="285"/>
      <c r="G23" s="305"/>
      <c r="H23" s="284"/>
      <c r="I23" s="285"/>
      <c r="J23" s="305"/>
      <c r="K23" s="284"/>
      <c r="L23" s="285"/>
      <c r="M23" s="305"/>
      <c r="N23" s="284"/>
      <c r="O23" s="285"/>
      <c r="P23" s="305"/>
      <c r="Q23" s="284"/>
      <c r="R23" s="285"/>
      <c r="S23" s="305"/>
      <c r="T23" s="284"/>
      <c r="U23" s="285"/>
      <c r="V23" s="305"/>
      <c r="W23" s="284"/>
      <c r="X23" s="137"/>
      <c r="Y23" s="137"/>
      <c r="Z23" s="137"/>
      <c r="AA23" s="34">
        <f t="shared" si="0"/>
        <v>0</v>
      </c>
      <c r="AB23" s="35">
        <f t="shared" si="1"/>
        <v>0</v>
      </c>
      <c r="AC23" s="37">
        <f t="shared" si="2"/>
        <v>0</v>
      </c>
      <c r="AD23" s="60">
        <f t="shared" si="3"/>
        <v>0</v>
      </c>
    </row>
    <row r="24" spans="1:30" ht="13" thickBot="1">
      <c r="A24" s="57">
        <v>3</v>
      </c>
      <c r="B24" s="499" t="s">
        <v>457</v>
      </c>
      <c r="C24" s="480" t="s">
        <v>458</v>
      </c>
      <c r="D24" s="480" t="s">
        <v>113</v>
      </c>
      <c r="E24" s="496">
        <v>5</v>
      </c>
      <c r="F24" s="494">
        <v>5</v>
      </c>
      <c r="G24" s="487">
        <v>21</v>
      </c>
      <c r="H24" s="496"/>
      <c r="I24" s="494"/>
      <c r="J24" s="487"/>
      <c r="K24" s="496"/>
      <c r="L24" s="494">
        <v>11</v>
      </c>
      <c r="M24" s="487">
        <v>113</v>
      </c>
      <c r="N24" s="496">
        <v>2</v>
      </c>
      <c r="O24" s="517">
        <v>5</v>
      </c>
      <c r="P24" s="513">
        <v>24</v>
      </c>
      <c r="Q24" s="519"/>
      <c r="R24" s="289"/>
      <c r="S24" s="308"/>
      <c r="T24" s="288"/>
      <c r="U24" s="289"/>
      <c r="V24" s="308"/>
      <c r="W24" s="288"/>
      <c r="X24" s="136"/>
      <c r="Y24" s="136"/>
      <c r="Z24" s="136"/>
      <c r="AA24" s="34">
        <f t="shared" si="0"/>
        <v>21</v>
      </c>
      <c r="AB24" s="35">
        <f t="shared" si="1"/>
        <v>158</v>
      </c>
      <c r="AC24" s="37">
        <f t="shared" si="2"/>
        <v>2</v>
      </c>
      <c r="AD24" s="60">
        <f t="shared" si="3"/>
        <v>7.5238095238095237</v>
      </c>
    </row>
    <row r="25" spans="1:30" ht="13" thickBot="1">
      <c r="A25" s="57">
        <v>3</v>
      </c>
      <c r="B25" s="481" t="s">
        <v>483</v>
      </c>
      <c r="C25" s="481" t="s">
        <v>483</v>
      </c>
      <c r="D25" s="480" t="s">
        <v>113</v>
      </c>
      <c r="E25" s="497">
        <v>20</v>
      </c>
      <c r="F25" s="495">
        <v>2</v>
      </c>
      <c r="G25" s="488">
        <v>11</v>
      </c>
      <c r="H25" s="497"/>
      <c r="I25" s="495">
        <v>12</v>
      </c>
      <c r="J25" s="488">
        <v>73</v>
      </c>
      <c r="K25" s="497">
        <v>2</v>
      </c>
      <c r="L25" s="495">
        <v>14</v>
      </c>
      <c r="M25" s="488">
        <v>213</v>
      </c>
      <c r="N25" s="497">
        <v>2</v>
      </c>
      <c r="O25" s="518">
        <v>16</v>
      </c>
      <c r="P25" s="514">
        <v>189</v>
      </c>
      <c r="Q25" s="520">
        <v>2</v>
      </c>
      <c r="R25" s="289"/>
      <c r="S25" s="308"/>
      <c r="T25" s="288"/>
      <c r="U25" s="289"/>
      <c r="V25" s="308"/>
      <c r="W25" s="288"/>
      <c r="X25" s="136"/>
      <c r="Y25" s="136"/>
      <c r="Z25" s="136"/>
      <c r="AA25" s="34">
        <f t="shared" si="0"/>
        <v>44</v>
      </c>
      <c r="AB25" s="35">
        <f t="shared" si="1"/>
        <v>486</v>
      </c>
      <c r="AC25" s="37">
        <f t="shared" si="2"/>
        <v>6</v>
      </c>
      <c r="AD25" s="60">
        <f t="shared" si="3"/>
        <v>11.045454545454545</v>
      </c>
    </row>
    <row r="26" spans="1:30" ht="13" thickBot="1">
      <c r="A26" s="57">
        <v>3</v>
      </c>
      <c r="B26" s="481" t="s">
        <v>484</v>
      </c>
      <c r="C26" s="481" t="s">
        <v>462</v>
      </c>
      <c r="D26" s="480" t="s">
        <v>113</v>
      </c>
      <c r="E26" s="497">
        <v>21</v>
      </c>
      <c r="F26" s="495">
        <v>10</v>
      </c>
      <c r="G26" s="488">
        <v>61</v>
      </c>
      <c r="H26" s="497">
        <v>1</v>
      </c>
      <c r="I26" s="495">
        <v>7</v>
      </c>
      <c r="J26" s="488">
        <v>45</v>
      </c>
      <c r="K26" s="497"/>
      <c r="L26" s="495">
        <v>4</v>
      </c>
      <c r="M26" s="488">
        <v>48</v>
      </c>
      <c r="N26" s="497">
        <v>1</v>
      </c>
      <c r="O26" s="518">
        <v>5</v>
      </c>
      <c r="P26" s="514">
        <v>16</v>
      </c>
      <c r="Q26" s="520"/>
      <c r="R26" s="289"/>
      <c r="S26" s="308"/>
      <c r="T26" s="288"/>
      <c r="U26" s="289"/>
      <c r="V26" s="308"/>
      <c r="W26" s="288"/>
      <c r="X26" s="136"/>
      <c r="Y26" s="136"/>
      <c r="Z26" s="136"/>
      <c r="AA26" s="34">
        <f t="shared" si="0"/>
        <v>26</v>
      </c>
      <c r="AB26" s="35">
        <f t="shared" si="1"/>
        <v>170</v>
      </c>
      <c r="AC26" s="37">
        <f t="shared" si="2"/>
        <v>2</v>
      </c>
      <c r="AD26" s="60">
        <f t="shared" si="3"/>
        <v>6.5384615384615383</v>
      </c>
    </row>
    <row r="27" spans="1:30" ht="13" thickBot="1">
      <c r="A27" s="57">
        <v>3</v>
      </c>
      <c r="B27" s="481" t="s">
        <v>482</v>
      </c>
      <c r="C27" s="481" t="s">
        <v>458</v>
      </c>
      <c r="D27" s="480" t="s">
        <v>113</v>
      </c>
      <c r="E27" s="497">
        <v>7</v>
      </c>
      <c r="F27" s="495">
        <v>8</v>
      </c>
      <c r="G27" s="488">
        <v>55</v>
      </c>
      <c r="H27" s="497">
        <v>2</v>
      </c>
      <c r="I27" s="495">
        <v>1</v>
      </c>
      <c r="J27" s="488">
        <v>4</v>
      </c>
      <c r="K27" s="497"/>
      <c r="L27" s="495">
        <v>3</v>
      </c>
      <c r="M27" s="488">
        <v>79</v>
      </c>
      <c r="N27" s="497"/>
      <c r="O27" s="518">
        <v>5</v>
      </c>
      <c r="P27" s="514">
        <v>24</v>
      </c>
      <c r="Q27" s="520">
        <v>2</v>
      </c>
      <c r="R27" s="289"/>
      <c r="S27" s="308"/>
      <c r="T27" s="288"/>
      <c r="U27" s="289"/>
      <c r="V27" s="308"/>
      <c r="W27" s="288"/>
      <c r="X27" s="136"/>
      <c r="Y27" s="136"/>
      <c r="Z27" s="136"/>
      <c r="AA27" s="34">
        <f t="shared" si="0"/>
        <v>17</v>
      </c>
      <c r="AB27" s="35">
        <f t="shared" si="1"/>
        <v>162</v>
      </c>
      <c r="AC27" s="37">
        <f t="shared" si="2"/>
        <v>4</v>
      </c>
      <c r="AD27" s="60">
        <f t="shared" si="3"/>
        <v>9.5294117647058822</v>
      </c>
    </row>
    <row r="28" spans="1:30" ht="13" thickBot="1">
      <c r="A28" s="57">
        <v>3</v>
      </c>
      <c r="B28" s="481" t="s">
        <v>455</v>
      </c>
      <c r="C28" s="482" t="s">
        <v>456</v>
      </c>
      <c r="D28" s="480" t="s">
        <v>113</v>
      </c>
      <c r="E28" s="497">
        <v>1</v>
      </c>
      <c r="F28" s="495"/>
      <c r="G28" s="488"/>
      <c r="H28" s="497"/>
      <c r="I28" s="495"/>
      <c r="J28" s="488"/>
      <c r="K28" s="497"/>
      <c r="L28" s="495">
        <v>1</v>
      </c>
      <c r="M28" s="488">
        <v>17</v>
      </c>
      <c r="N28" s="497"/>
      <c r="O28" s="518"/>
      <c r="P28" s="514"/>
      <c r="Q28" s="520"/>
      <c r="R28" s="289"/>
      <c r="S28" s="308"/>
      <c r="T28" s="288"/>
      <c r="U28" s="289"/>
      <c r="V28" s="308"/>
      <c r="W28" s="288"/>
      <c r="X28" s="136"/>
      <c r="Y28" s="136"/>
      <c r="Z28" s="136"/>
      <c r="AA28" s="34">
        <f t="shared" si="0"/>
        <v>1</v>
      </c>
      <c r="AB28" s="35">
        <f t="shared" si="1"/>
        <v>17</v>
      </c>
      <c r="AC28" s="37">
        <f t="shared" si="2"/>
        <v>0</v>
      </c>
      <c r="AD28" s="60">
        <f t="shared" si="3"/>
        <v>17</v>
      </c>
    </row>
    <row r="29" spans="1:30" ht="13" thickBot="1">
      <c r="A29" s="57">
        <v>3</v>
      </c>
      <c r="B29" s="327"/>
      <c r="C29" s="327"/>
      <c r="D29" s="377" t="s">
        <v>113</v>
      </c>
      <c r="E29" s="288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289"/>
      <c r="V29" s="308"/>
      <c r="W29" s="288"/>
      <c r="X29" s="136"/>
      <c r="Y29" s="136"/>
      <c r="Z29" s="136"/>
      <c r="AA29" s="34">
        <f t="shared" si="0"/>
        <v>0</v>
      </c>
      <c r="AB29" s="35">
        <f t="shared" si="1"/>
        <v>0</v>
      </c>
      <c r="AC29" s="37">
        <f t="shared" si="2"/>
        <v>0</v>
      </c>
      <c r="AD29" s="60">
        <f t="shared" si="3"/>
        <v>0</v>
      </c>
    </row>
    <row r="30" spans="1:30" ht="13" thickBot="1">
      <c r="A30" s="57">
        <v>3</v>
      </c>
      <c r="B30" s="207"/>
      <c r="C30" s="207"/>
      <c r="D30" s="377" t="s">
        <v>113</v>
      </c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34">
        <f t="shared" si="0"/>
        <v>0</v>
      </c>
      <c r="AB30" s="35">
        <f t="shared" si="1"/>
        <v>0</v>
      </c>
      <c r="AC30" s="37">
        <f t="shared" si="2"/>
        <v>0</v>
      </c>
      <c r="AD30" s="60">
        <f t="shared" si="3"/>
        <v>0</v>
      </c>
    </row>
    <row r="31" spans="1:30" ht="13" thickBot="1">
      <c r="A31" s="57">
        <v>3</v>
      </c>
      <c r="B31" s="15"/>
      <c r="C31" s="15"/>
      <c r="D31" s="377" t="s">
        <v>113</v>
      </c>
      <c r="E31" s="20"/>
      <c r="F31" s="20"/>
      <c r="G31" s="20"/>
      <c r="H31" s="59"/>
      <c r="I31" s="24"/>
      <c r="J31" s="20"/>
      <c r="K31" s="59"/>
      <c r="L31" s="24"/>
      <c r="M31" s="20"/>
      <c r="N31" s="59"/>
      <c r="O31" s="24"/>
      <c r="P31" s="20"/>
      <c r="Q31" s="59"/>
      <c r="R31" s="24"/>
      <c r="S31" s="20"/>
      <c r="T31" s="59"/>
      <c r="U31" s="24"/>
      <c r="V31" s="20"/>
      <c r="W31" s="59"/>
      <c r="X31" s="24"/>
      <c r="Y31" s="20"/>
      <c r="Z31" s="59"/>
      <c r="AA31" s="34">
        <f t="shared" si="0"/>
        <v>0</v>
      </c>
      <c r="AB31" s="35">
        <f t="shared" si="1"/>
        <v>0</v>
      </c>
      <c r="AC31" s="37">
        <f t="shared" si="2"/>
        <v>0</v>
      </c>
      <c r="AD31" s="60">
        <f t="shared" si="3"/>
        <v>0</v>
      </c>
    </row>
    <row r="32" spans="1:30" ht="13" thickBot="1">
      <c r="A32" s="57">
        <v>3</v>
      </c>
      <c r="D32" s="377" t="s">
        <v>113</v>
      </c>
      <c r="I32" s="36"/>
      <c r="J32" s="37"/>
      <c r="K32" s="38"/>
      <c r="L32" s="36"/>
      <c r="M32" s="37"/>
      <c r="N32" s="38"/>
      <c r="O32" s="36"/>
      <c r="P32" s="37"/>
      <c r="Q32" s="38"/>
      <c r="R32" s="36"/>
      <c r="S32" s="37"/>
      <c r="T32" s="38"/>
      <c r="U32" s="36"/>
      <c r="V32" s="37"/>
      <c r="W32" s="38"/>
      <c r="X32" s="36"/>
      <c r="Y32" s="37"/>
      <c r="Z32" s="38"/>
      <c r="AA32" s="34">
        <f t="shared" ref="AA32:AA45" si="4">SUM(F32+I32+L32+O32+R32+U32+X32)</f>
        <v>0</v>
      </c>
      <c r="AB32" s="35">
        <f t="shared" ref="AB32:AB45" si="5">SUM(G32+J32+M32+P32+S32+V32+Y32)</f>
        <v>0</v>
      </c>
      <c r="AC32" s="37">
        <f t="shared" ref="AC32:AC45" si="6">SUM(H32+K32+N32+Q32+T32+W32+Z32)</f>
        <v>0</v>
      </c>
      <c r="AD32" s="60">
        <f t="shared" si="3"/>
        <v>0</v>
      </c>
    </row>
    <row r="33" spans="1:30" ht="13" thickBot="1">
      <c r="A33" s="57">
        <v>3</v>
      </c>
      <c r="B33" s="55"/>
      <c r="C33" s="55"/>
      <c r="D33" s="377" t="s">
        <v>113</v>
      </c>
      <c r="E33" s="240"/>
      <c r="F33" s="34"/>
      <c r="G33" s="35"/>
      <c r="H33" s="240"/>
      <c r="I33" s="34"/>
      <c r="J33" s="35"/>
      <c r="K33" s="240"/>
      <c r="L33" s="34"/>
      <c r="M33" s="35"/>
      <c r="N33" s="240"/>
      <c r="O33" s="34"/>
      <c r="P33" s="35"/>
      <c r="Q33" s="240"/>
      <c r="R33" s="34"/>
      <c r="S33" s="35"/>
      <c r="T33" s="240"/>
      <c r="U33" s="34"/>
      <c r="V33" s="35"/>
      <c r="W33" s="240"/>
      <c r="X33" s="35"/>
      <c r="Y33" s="35"/>
      <c r="Z33" s="35"/>
      <c r="AA33" s="34">
        <f t="shared" si="4"/>
        <v>0</v>
      </c>
      <c r="AB33" s="35">
        <f t="shared" si="5"/>
        <v>0</v>
      </c>
      <c r="AC33" s="37">
        <f t="shared" si="6"/>
        <v>0</v>
      </c>
      <c r="AD33" s="60">
        <f t="shared" si="3"/>
        <v>0</v>
      </c>
    </row>
    <row r="34" spans="1:30" ht="13" thickBot="1">
      <c r="A34" s="57">
        <v>3</v>
      </c>
      <c r="B34" s="3"/>
      <c r="C34" s="3"/>
      <c r="D34" s="377" t="s">
        <v>113</v>
      </c>
      <c r="E34" s="242"/>
      <c r="F34" s="36"/>
      <c r="G34" s="37"/>
      <c r="H34" s="242"/>
      <c r="I34" s="36"/>
      <c r="J34" s="37"/>
      <c r="K34" s="242"/>
      <c r="L34" s="36"/>
      <c r="M34" s="37"/>
      <c r="N34" s="242"/>
      <c r="O34" s="36"/>
      <c r="P34" s="37"/>
      <c r="Q34" s="242"/>
      <c r="R34" s="36"/>
      <c r="S34" s="37"/>
      <c r="T34" s="242"/>
      <c r="U34" s="36"/>
      <c r="V34" s="37"/>
      <c r="W34" s="242"/>
      <c r="X34" s="37"/>
      <c r="Y34" s="37"/>
      <c r="Z34" s="37"/>
      <c r="AA34" s="34">
        <f t="shared" si="4"/>
        <v>0</v>
      </c>
      <c r="AB34" s="35">
        <f t="shared" si="5"/>
        <v>0</v>
      </c>
      <c r="AC34" s="37">
        <f t="shared" si="6"/>
        <v>0</v>
      </c>
      <c r="AD34" s="60">
        <f t="shared" si="3"/>
        <v>0</v>
      </c>
    </row>
    <row r="35" spans="1:30" ht="13" thickBot="1">
      <c r="A35" s="57">
        <v>3</v>
      </c>
      <c r="B35" s="3"/>
      <c r="C35" s="3"/>
      <c r="D35" s="55"/>
      <c r="E35" s="242"/>
      <c r="F35" s="36"/>
      <c r="G35" s="37"/>
      <c r="H35" s="242"/>
      <c r="I35" s="36"/>
      <c r="J35" s="37"/>
      <c r="K35" s="242"/>
      <c r="L35" s="36"/>
      <c r="M35" s="37"/>
      <c r="N35" s="242"/>
      <c r="O35" s="36"/>
      <c r="P35" s="37"/>
      <c r="Q35" s="242"/>
      <c r="R35" s="36"/>
      <c r="S35" s="37"/>
      <c r="T35" s="242"/>
      <c r="U35" s="36"/>
      <c r="V35" s="37"/>
      <c r="W35" s="242"/>
      <c r="X35" s="37"/>
      <c r="Y35" s="37"/>
      <c r="Z35" s="37"/>
      <c r="AA35" s="34">
        <f t="shared" si="4"/>
        <v>0</v>
      </c>
      <c r="AB35" s="35">
        <f t="shared" si="5"/>
        <v>0</v>
      </c>
      <c r="AC35" s="37">
        <f t="shared" si="6"/>
        <v>0</v>
      </c>
      <c r="AD35" s="60">
        <f t="shared" si="3"/>
        <v>0</v>
      </c>
    </row>
    <row r="36" spans="1:30" ht="13" thickBot="1">
      <c r="A36" s="57">
        <v>3</v>
      </c>
      <c r="B36" s="384" t="s">
        <v>244</v>
      </c>
      <c r="C36" s="384" t="s">
        <v>245</v>
      </c>
      <c r="D36" s="55" t="s">
        <v>114</v>
      </c>
      <c r="E36" s="393">
        <v>11</v>
      </c>
      <c r="F36" s="388">
        <v>4</v>
      </c>
      <c r="G36" s="129">
        <v>0</v>
      </c>
      <c r="H36" s="389"/>
      <c r="I36" s="432"/>
      <c r="J36" s="428"/>
      <c r="K36" s="434"/>
      <c r="L36" s="494">
        <v>6</v>
      </c>
      <c r="M36" s="487">
        <v>2</v>
      </c>
      <c r="N36" s="496"/>
      <c r="O36" s="517">
        <v>6</v>
      </c>
      <c r="P36" s="513">
        <v>2</v>
      </c>
      <c r="Q36" s="519"/>
      <c r="R36" s="517">
        <v>6</v>
      </c>
      <c r="S36" s="513">
        <v>-6</v>
      </c>
      <c r="T36" s="519"/>
      <c r="U36" s="36"/>
      <c r="V36" s="37"/>
      <c r="W36" s="242"/>
      <c r="X36" s="37"/>
      <c r="Y36" s="37"/>
      <c r="Z36" s="37"/>
      <c r="AA36" s="34">
        <f t="shared" si="4"/>
        <v>22</v>
      </c>
      <c r="AB36" s="35">
        <f t="shared" si="5"/>
        <v>-2</v>
      </c>
      <c r="AC36" s="37">
        <f t="shared" si="6"/>
        <v>0</v>
      </c>
      <c r="AD36" s="60">
        <f t="shared" si="3"/>
        <v>-9.0909090909090912E-2</v>
      </c>
    </row>
    <row r="37" spans="1:30" ht="13" thickBot="1">
      <c r="A37" s="57">
        <v>3</v>
      </c>
      <c r="B37" s="384" t="s">
        <v>202</v>
      </c>
      <c r="C37" s="384" t="s">
        <v>203</v>
      </c>
      <c r="D37" s="55" t="s">
        <v>114</v>
      </c>
      <c r="E37" s="393">
        <v>17</v>
      </c>
      <c r="F37" s="390"/>
      <c r="G37" s="50"/>
      <c r="H37" s="379"/>
      <c r="I37" s="433"/>
      <c r="J37" s="429"/>
      <c r="K37" s="435"/>
      <c r="L37" s="495"/>
      <c r="M37" s="488"/>
      <c r="N37" s="497"/>
      <c r="O37" s="518">
        <v>1</v>
      </c>
      <c r="P37" s="514">
        <v>6</v>
      </c>
      <c r="Q37" s="520"/>
      <c r="R37" s="518">
        <v>1</v>
      </c>
      <c r="S37" s="514">
        <v>-12</v>
      </c>
      <c r="T37" s="520"/>
      <c r="U37" s="36"/>
      <c r="V37" s="37"/>
      <c r="W37" s="242"/>
      <c r="X37" s="37"/>
      <c r="Y37" s="37"/>
      <c r="Z37" s="37"/>
      <c r="AA37" s="34">
        <f t="shared" si="4"/>
        <v>2</v>
      </c>
      <c r="AB37" s="35">
        <f t="shared" si="5"/>
        <v>-6</v>
      </c>
      <c r="AC37" s="37">
        <f t="shared" si="6"/>
        <v>0</v>
      </c>
      <c r="AD37" s="60">
        <f t="shared" si="3"/>
        <v>-3</v>
      </c>
    </row>
    <row r="38" spans="1:30" ht="13" thickBot="1">
      <c r="A38" s="57">
        <v>3</v>
      </c>
      <c r="B38" s="384" t="s">
        <v>251</v>
      </c>
      <c r="C38" s="384" t="s">
        <v>252</v>
      </c>
      <c r="D38" s="55" t="s">
        <v>114</v>
      </c>
      <c r="E38" s="393">
        <v>22</v>
      </c>
      <c r="F38" s="390">
        <v>2</v>
      </c>
      <c r="G38" s="50">
        <v>7</v>
      </c>
      <c r="H38" s="379"/>
      <c r="I38" s="433">
        <v>10</v>
      </c>
      <c r="J38" s="429">
        <v>41</v>
      </c>
      <c r="K38" s="435"/>
      <c r="L38" s="495">
        <v>3</v>
      </c>
      <c r="M38" s="488">
        <v>10</v>
      </c>
      <c r="N38" s="497"/>
      <c r="O38" s="518">
        <v>6</v>
      </c>
      <c r="P38" s="514">
        <v>18</v>
      </c>
      <c r="Q38" s="520"/>
      <c r="R38" s="518">
        <v>2</v>
      </c>
      <c r="S38" s="514">
        <v>-2</v>
      </c>
      <c r="T38" s="520"/>
      <c r="U38" s="36"/>
      <c r="V38" s="37"/>
      <c r="W38" s="242"/>
      <c r="X38" s="37"/>
      <c r="Y38" s="37"/>
      <c r="Z38" s="37"/>
      <c r="AA38" s="34">
        <f t="shared" si="4"/>
        <v>23</v>
      </c>
      <c r="AB38" s="35">
        <f t="shared" si="5"/>
        <v>74</v>
      </c>
      <c r="AC38" s="37">
        <f t="shared" si="6"/>
        <v>0</v>
      </c>
      <c r="AD38" s="60">
        <f t="shared" si="3"/>
        <v>3.2173913043478262</v>
      </c>
    </row>
    <row r="39" spans="1:30" ht="13" thickBot="1">
      <c r="A39" s="57">
        <v>3</v>
      </c>
      <c r="B39" s="384" t="s">
        <v>214</v>
      </c>
      <c r="C39" s="384" t="s">
        <v>215</v>
      </c>
      <c r="D39" s="55" t="s">
        <v>114</v>
      </c>
      <c r="E39" s="393">
        <v>33</v>
      </c>
      <c r="F39" s="390">
        <v>4</v>
      </c>
      <c r="G39" s="50">
        <v>9</v>
      </c>
      <c r="H39" s="379">
        <v>1</v>
      </c>
      <c r="I39" s="433">
        <v>5</v>
      </c>
      <c r="J39" s="429">
        <v>35</v>
      </c>
      <c r="K39" s="435"/>
      <c r="L39" s="495">
        <v>5</v>
      </c>
      <c r="M39" s="488">
        <v>59</v>
      </c>
      <c r="N39" s="497"/>
      <c r="O39" s="518">
        <v>2</v>
      </c>
      <c r="P39" s="514">
        <v>3</v>
      </c>
      <c r="Q39" s="520"/>
      <c r="R39" s="518">
        <v>5</v>
      </c>
      <c r="S39" s="514">
        <v>39</v>
      </c>
      <c r="T39" s="520"/>
      <c r="U39" s="36"/>
      <c r="V39" s="37"/>
      <c r="W39" s="242"/>
      <c r="X39" s="37"/>
      <c r="Y39" s="37"/>
      <c r="Z39" s="37"/>
      <c r="AA39" s="34">
        <f t="shared" si="4"/>
        <v>21</v>
      </c>
      <c r="AB39" s="35">
        <f t="shared" si="5"/>
        <v>145</v>
      </c>
      <c r="AC39" s="37">
        <f t="shared" si="6"/>
        <v>1</v>
      </c>
      <c r="AD39" s="60">
        <f t="shared" si="3"/>
        <v>6.9047619047619051</v>
      </c>
    </row>
    <row r="40" spans="1:30" ht="13" thickBot="1">
      <c r="A40" s="57">
        <v>3</v>
      </c>
      <c r="B40" s="384" t="s">
        <v>216</v>
      </c>
      <c r="C40" s="384" t="s">
        <v>217</v>
      </c>
      <c r="D40" s="55" t="s">
        <v>114</v>
      </c>
      <c r="E40" s="393">
        <v>34</v>
      </c>
      <c r="F40" s="390"/>
      <c r="G40" s="50"/>
      <c r="H40" s="379"/>
      <c r="I40" s="433"/>
      <c r="J40" s="429"/>
      <c r="K40" s="435"/>
      <c r="L40" s="495"/>
      <c r="M40" s="488"/>
      <c r="N40" s="497"/>
      <c r="O40" s="518"/>
      <c r="P40" s="514"/>
      <c r="Q40" s="520"/>
      <c r="R40" s="518"/>
      <c r="S40" s="514"/>
      <c r="T40" s="520"/>
      <c r="U40" s="36"/>
      <c r="V40" s="37"/>
      <c r="W40" s="242"/>
      <c r="X40" s="37"/>
      <c r="Y40" s="37"/>
      <c r="Z40" s="37"/>
      <c r="AA40" s="34">
        <f t="shared" si="4"/>
        <v>0</v>
      </c>
      <c r="AB40" s="35">
        <f t="shared" si="5"/>
        <v>0</v>
      </c>
      <c r="AC40" s="37">
        <f t="shared" si="6"/>
        <v>0</v>
      </c>
      <c r="AD40" s="60">
        <f t="shared" si="3"/>
        <v>0</v>
      </c>
    </row>
    <row r="41" spans="1:30" ht="13" thickBot="1">
      <c r="A41" s="57">
        <v>3</v>
      </c>
      <c r="B41" s="384" t="s">
        <v>236</v>
      </c>
      <c r="C41" s="384" t="s">
        <v>237</v>
      </c>
      <c r="D41" s="55" t="s">
        <v>114</v>
      </c>
      <c r="E41" s="393">
        <v>71</v>
      </c>
      <c r="F41" s="390"/>
      <c r="G41" s="50"/>
      <c r="H41" s="379"/>
      <c r="I41" s="433"/>
      <c r="J41" s="429"/>
      <c r="K41" s="435"/>
      <c r="L41" s="495">
        <v>1</v>
      </c>
      <c r="M41" s="488">
        <v>7</v>
      </c>
      <c r="N41" s="497"/>
      <c r="O41" s="518"/>
      <c r="P41" s="514"/>
      <c r="Q41" s="520"/>
      <c r="R41" s="518"/>
      <c r="S41" s="514"/>
      <c r="T41" s="520"/>
      <c r="U41" s="36"/>
      <c r="V41" s="37"/>
      <c r="W41" s="242"/>
      <c r="X41" s="37"/>
      <c r="Y41" s="37"/>
      <c r="Z41" s="37"/>
      <c r="AA41" s="34">
        <f t="shared" si="4"/>
        <v>1</v>
      </c>
      <c r="AB41" s="35">
        <f t="shared" si="5"/>
        <v>7</v>
      </c>
      <c r="AC41" s="37">
        <f t="shared" si="6"/>
        <v>0</v>
      </c>
      <c r="AD41" s="60">
        <f t="shared" si="3"/>
        <v>7</v>
      </c>
    </row>
    <row r="42" spans="1:30" ht="13" thickBot="1">
      <c r="A42" s="57">
        <v>3</v>
      </c>
      <c r="B42" s="384" t="s">
        <v>253</v>
      </c>
      <c r="C42" s="384" t="s">
        <v>254</v>
      </c>
      <c r="D42" s="55" t="s">
        <v>114</v>
      </c>
      <c r="E42" s="393">
        <v>84</v>
      </c>
      <c r="F42" s="390"/>
      <c r="G42" s="50"/>
      <c r="H42" s="379"/>
      <c r="I42" s="433"/>
      <c r="J42" s="429"/>
      <c r="K42" s="435"/>
      <c r="L42" s="495"/>
      <c r="M42" s="488"/>
      <c r="N42" s="497"/>
      <c r="O42" s="518"/>
      <c r="P42" s="514"/>
      <c r="Q42" s="520"/>
      <c r="R42" s="518"/>
      <c r="S42" s="514"/>
      <c r="T42" s="520"/>
      <c r="U42" s="36"/>
      <c r="V42" s="37"/>
      <c r="W42" s="242"/>
      <c r="X42" s="37"/>
      <c r="Y42" s="37"/>
      <c r="Z42" s="37"/>
      <c r="AA42" s="34">
        <f t="shared" si="4"/>
        <v>0</v>
      </c>
      <c r="AB42" s="35">
        <f t="shared" si="5"/>
        <v>0</v>
      </c>
      <c r="AC42" s="37">
        <f t="shared" si="6"/>
        <v>0</v>
      </c>
      <c r="AD42" s="60">
        <f t="shared" si="3"/>
        <v>0</v>
      </c>
    </row>
    <row r="43" spans="1:30" ht="13" thickBot="1">
      <c r="A43" s="57">
        <v>3</v>
      </c>
      <c r="B43" s="334" t="s">
        <v>246</v>
      </c>
      <c r="C43" s="342" t="s">
        <v>247</v>
      </c>
      <c r="D43" s="55" t="s">
        <v>114</v>
      </c>
      <c r="E43" s="379">
        <v>12</v>
      </c>
      <c r="F43" s="390">
        <v>1</v>
      </c>
      <c r="G43" s="50">
        <v>-4</v>
      </c>
      <c r="H43" s="379"/>
      <c r="I43" s="433"/>
      <c r="J43" s="429"/>
      <c r="K43" s="435"/>
      <c r="L43" s="495"/>
      <c r="M43" s="488"/>
      <c r="N43" s="497"/>
      <c r="O43" s="518"/>
      <c r="P43" s="514"/>
      <c r="Q43" s="520"/>
      <c r="R43" s="518"/>
      <c r="S43" s="514"/>
      <c r="T43" s="520"/>
      <c r="U43" s="36"/>
      <c r="V43" s="37"/>
      <c r="W43" s="242"/>
      <c r="X43" s="37"/>
      <c r="Y43" s="37"/>
      <c r="Z43" s="37"/>
      <c r="AA43" s="34">
        <f t="shared" si="4"/>
        <v>1</v>
      </c>
      <c r="AB43" s="35">
        <f t="shared" si="5"/>
        <v>-4</v>
      </c>
      <c r="AC43" s="37">
        <f t="shared" si="6"/>
        <v>0</v>
      </c>
      <c r="AD43" s="60">
        <f t="shared" si="3"/>
        <v>-4</v>
      </c>
    </row>
    <row r="44" spans="1:30" ht="13" thickBot="1">
      <c r="A44" s="57">
        <v>3</v>
      </c>
      <c r="B44" s="3"/>
      <c r="C44" s="3"/>
      <c r="D44" s="55" t="s">
        <v>114</v>
      </c>
      <c r="E44" s="242"/>
      <c r="F44" s="36"/>
      <c r="G44" s="37"/>
      <c r="H44" s="242"/>
      <c r="I44" s="36"/>
      <c r="J44" s="37"/>
      <c r="K44" s="242"/>
      <c r="L44" s="36"/>
      <c r="M44" s="37"/>
      <c r="N44" s="242"/>
      <c r="O44" s="36"/>
      <c r="P44" s="37"/>
      <c r="Q44" s="242"/>
      <c r="R44" s="36"/>
      <c r="S44" s="37"/>
      <c r="T44" s="242"/>
      <c r="U44" s="36"/>
      <c r="V44" s="37"/>
      <c r="W44" s="242"/>
      <c r="X44" s="37"/>
      <c r="Y44" s="37"/>
      <c r="Z44" s="37"/>
      <c r="AA44" s="34">
        <f t="shared" si="4"/>
        <v>0</v>
      </c>
      <c r="AB44" s="35">
        <f t="shared" si="5"/>
        <v>0</v>
      </c>
      <c r="AC44" s="37">
        <f t="shared" si="6"/>
        <v>0</v>
      </c>
      <c r="AD44" s="60">
        <f t="shared" si="3"/>
        <v>0</v>
      </c>
    </row>
    <row r="45" spans="1:30" ht="13" thickBot="1">
      <c r="A45" s="57">
        <v>3</v>
      </c>
      <c r="B45" s="3"/>
      <c r="C45" s="3"/>
      <c r="D45" s="55" t="s">
        <v>114</v>
      </c>
      <c r="E45" s="242"/>
      <c r="F45" s="36"/>
      <c r="G45" s="37"/>
      <c r="H45" s="242"/>
      <c r="I45" s="36"/>
      <c r="J45" s="37"/>
      <c r="K45" s="242"/>
      <c r="L45" s="36"/>
      <c r="M45" s="37"/>
      <c r="N45" s="242"/>
      <c r="O45" s="36"/>
      <c r="P45" s="37"/>
      <c r="Q45" s="242"/>
      <c r="R45" s="36"/>
      <c r="S45" s="37"/>
      <c r="T45" s="242"/>
      <c r="U45" s="36"/>
      <c r="V45" s="37"/>
      <c r="W45" s="242"/>
      <c r="X45" s="37"/>
      <c r="Y45" s="37"/>
      <c r="Z45" s="37"/>
      <c r="AA45" s="34">
        <f t="shared" si="4"/>
        <v>0</v>
      </c>
      <c r="AB45" s="35">
        <f t="shared" si="5"/>
        <v>0</v>
      </c>
      <c r="AC45" s="37">
        <f t="shared" si="6"/>
        <v>0</v>
      </c>
      <c r="AD45" s="60">
        <f t="shared" si="3"/>
        <v>0</v>
      </c>
    </row>
    <row r="46" spans="1:30" ht="13" thickBot="1">
      <c r="A46" s="57"/>
      <c r="B46" s="3"/>
      <c r="C46" s="3"/>
      <c r="D46" s="3"/>
      <c r="E46" s="242"/>
      <c r="F46" s="36"/>
      <c r="G46" s="37"/>
      <c r="H46" s="242"/>
      <c r="I46" s="36"/>
      <c r="J46" s="37"/>
      <c r="K46" s="242"/>
      <c r="L46" s="36"/>
      <c r="M46" s="37"/>
      <c r="N46" s="242"/>
      <c r="O46" s="36"/>
      <c r="P46" s="37"/>
      <c r="Q46" s="242"/>
      <c r="R46" s="36"/>
      <c r="S46" s="37"/>
      <c r="T46" s="242"/>
      <c r="U46" s="36"/>
      <c r="V46" s="37"/>
      <c r="W46" s="242"/>
      <c r="X46" s="208"/>
      <c r="Y46" s="208"/>
      <c r="Z46" s="208"/>
      <c r="AA46" s="517">
        <f t="shared" ref="AA46" si="7">SUM(F46+I46+L46+O46+R46+U46+X46)</f>
        <v>0</v>
      </c>
      <c r="AB46" s="513">
        <f t="shared" ref="AB46" si="8">SUM(G46+J46+M46+P46+S46+V46+Y46)</f>
        <v>0</v>
      </c>
      <c r="AC46" s="514">
        <f t="shared" ref="AC46" si="9">SUM(H46+K46+N46+Q46+T46+W46+Z46)</f>
        <v>0</v>
      </c>
      <c r="AD46" s="60">
        <f t="shared" ref="AD46" si="10">IFERROR(AB46/AA46,0)</f>
        <v>0</v>
      </c>
    </row>
    <row r="47" spans="1:30" ht="13" thickBot="1">
      <c r="A47" s="57">
        <v>3</v>
      </c>
      <c r="B47" s="521" t="s">
        <v>486</v>
      </c>
      <c r="C47" s="508" t="s">
        <v>487</v>
      </c>
      <c r="D47" s="508" t="s">
        <v>144</v>
      </c>
      <c r="E47" s="519">
        <v>35</v>
      </c>
      <c r="F47" s="517">
        <v>5</v>
      </c>
      <c r="G47" s="513">
        <v>0</v>
      </c>
      <c r="H47" s="519"/>
      <c r="I47" s="517">
        <v>4</v>
      </c>
      <c r="J47" s="513">
        <v>-9</v>
      </c>
      <c r="K47" s="519"/>
      <c r="L47" s="517"/>
      <c r="M47" s="513"/>
      <c r="N47" s="519"/>
      <c r="O47" s="517"/>
      <c r="P47" s="513"/>
      <c r="Q47" s="519"/>
      <c r="R47" s="517"/>
      <c r="S47" s="513"/>
      <c r="T47" s="519"/>
      <c r="U47" s="36"/>
      <c r="V47" s="37"/>
      <c r="W47" s="242"/>
      <c r="X47" s="208"/>
      <c r="Y47" s="208"/>
      <c r="Z47" s="208"/>
      <c r="AA47" s="517">
        <f t="shared" ref="AA47:AA48" si="11">SUM(F47+I47+L47+O47+R47+U47+X47)</f>
        <v>9</v>
      </c>
      <c r="AB47" s="513">
        <f t="shared" ref="AB47:AB48" si="12">SUM(G47+J47+M47+P47+S47+V47+Y47)</f>
        <v>-9</v>
      </c>
      <c r="AC47" s="514">
        <f t="shared" ref="AC47:AC48" si="13">SUM(H47+K47+N47+Q47+T47+W47+Z47)</f>
        <v>0</v>
      </c>
      <c r="AD47" s="60">
        <f t="shared" ref="AD47:AD48" si="14">IFERROR(AB47/AA47,0)</f>
        <v>-1</v>
      </c>
    </row>
    <row r="48" spans="1:30" ht="13" thickBot="1">
      <c r="A48" s="57">
        <v>3</v>
      </c>
      <c r="B48" s="509" t="s">
        <v>488</v>
      </c>
      <c r="C48" s="509" t="s">
        <v>489</v>
      </c>
      <c r="D48" s="508" t="s">
        <v>144</v>
      </c>
      <c r="E48" s="520">
        <v>6</v>
      </c>
      <c r="F48" s="518">
        <v>19</v>
      </c>
      <c r="G48" s="514">
        <v>62</v>
      </c>
      <c r="H48" s="520"/>
      <c r="I48" s="518">
        <v>9</v>
      </c>
      <c r="J48" s="514">
        <v>28</v>
      </c>
      <c r="K48" s="520"/>
      <c r="L48" s="518">
        <v>1</v>
      </c>
      <c r="M48" s="514">
        <v>5</v>
      </c>
      <c r="N48" s="520"/>
      <c r="O48" s="518"/>
      <c r="P48" s="514"/>
      <c r="Q48" s="520"/>
      <c r="R48" s="518"/>
      <c r="S48" s="514"/>
      <c r="T48" s="520"/>
      <c r="U48" s="36"/>
      <c r="V48" s="37"/>
      <c r="W48" s="242"/>
      <c r="X48" s="208"/>
      <c r="Y48" s="208"/>
      <c r="Z48" s="208"/>
      <c r="AA48" s="517">
        <f t="shared" si="11"/>
        <v>29</v>
      </c>
      <c r="AB48" s="513">
        <f t="shared" si="12"/>
        <v>95</v>
      </c>
      <c r="AC48" s="514">
        <f t="shared" si="13"/>
        <v>0</v>
      </c>
      <c r="AD48" s="60">
        <f t="shared" si="14"/>
        <v>3.2758620689655173</v>
      </c>
    </row>
    <row r="49" spans="1:30" ht="13" thickBot="1">
      <c r="A49" s="57">
        <v>3</v>
      </c>
      <c r="B49" s="509" t="s">
        <v>507</v>
      </c>
      <c r="C49" s="509" t="s">
        <v>508</v>
      </c>
      <c r="D49" s="508" t="s">
        <v>144</v>
      </c>
      <c r="E49" s="520">
        <v>1</v>
      </c>
      <c r="F49" s="518">
        <v>2</v>
      </c>
      <c r="G49" s="514">
        <v>20</v>
      </c>
      <c r="H49" s="520"/>
      <c r="I49" s="518"/>
      <c r="J49" s="514"/>
      <c r="K49" s="520"/>
      <c r="L49" s="518"/>
      <c r="M49" s="514"/>
      <c r="N49" s="520"/>
      <c r="O49" s="518">
        <v>1</v>
      </c>
      <c r="P49" s="514">
        <v>3</v>
      </c>
      <c r="Q49" s="520"/>
      <c r="R49" s="518">
        <v>5</v>
      </c>
      <c r="S49" s="514">
        <v>44</v>
      </c>
      <c r="T49" s="520">
        <v>1</v>
      </c>
      <c r="U49" s="208"/>
      <c r="V49" s="208"/>
      <c r="W49" s="208"/>
      <c r="X49" s="208"/>
      <c r="Y49" s="208"/>
      <c r="Z49" s="208"/>
      <c r="AA49" s="34">
        <f t="shared" ref="AA49" si="15">SUM(F49+I49+L49+O49+R49+U49+X49)</f>
        <v>8</v>
      </c>
      <c r="AB49" s="35">
        <f t="shared" ref="AB49" si="16">SUM(G49+J49+M49+P49+S49+V49+Y49)</f>
        <v>67</v>
      </c>
      <c r="AC49" s="37">
        <f t="shared" ref="AC49" si="17">SUM(H49+K49+N49+Q49+T49+W49+Z49)</f>
        <v>1</v>
      </c>
      <c r="AD49" s="60">
        <f t="shared" ref="AD49" si="18">IFERROR(AB49/AA49,0)</f>
        <v>8.375</v>
      </c>
    </row>
    <row r="50" spans="1:30" ht="13" thickBot="1">
      <c r="A50" s="57">
        <v>3</v>
      </c>
      <c r="B50" s="509" t="s">
        <v>502</v>
      </c>
      <c r="C50" s="509" t="s">
        <v>247</v>
      </c>
      <c r="D50" s="508" t="s">
        <v>144</v>
      </c>
      <c r="E50" s="520">
        <v>6</v>
      </c>
      <c r="F50" s="518"/>
      <c r="G50" s="514"/>
      <c r="H50" s="520"/>
      <c r="I50" s="518">
        <v>3</v>
      </c>
      <c r="J50" s="514">
        <v>8</v>
      </c>
      <c r="K50" s="520"/>
      <c r="L50" s="518">
        <v>3</v>
      </c>
      <c r="M50" s="514">
        <v>9</v>
      </c>
      <c r="N50" s="520"/>
      <c r="O50" s="518">
        <v>4</v>
      </c>
      <c r="P50" s="514">
        <v>0</v>
      </c>
      <c r="Q50" s="520"/>
      <c r="R50" s="518"/>
      <c r="S50" s="514"/>
      <c r="T50" s="520"/>
      <c r="U50" s="37"/>
      <c r="V50" s="37"/>
      <c r="W50" s="37"/>
      <c r="X50" s="37"/>
      <c r="Y50" s="37"/>
      <c r="Z50" s="37"/>
      <c r="AA50" s="34">
        <f>SUM(F50+I50+L50+O50+R50+U50+X50)</f>
        <v>10</v>
      </c>
      <c r="AB50" s="35">
        <f t="shared" si="1"/>
        <v>17</v>
      </c>
      <c r="AC50" s="37">
        <f t="shared" si="2"/>
        <v>0</v>
      </c>
      <c r="AD50" s="60">
        <f>IFERROR(AB50/AA50,0)</f>
        <v>1.7</v>
      </c>
    </row>
    <row r="51" spans="1:30" s="507" customFormat="1" ht="13" thickBot="1">
      <c r="A51" s="516"/>
      <c r="B51" s="509" t="s">
        <v>792</v>
      </c>
      <c r="C51" s="510" t="s">
        <v>412</v>
      </c>
      <c r="D51" s="508" t="s">
        <v>144</v>
      </c>
      <c r="E51" s="520">
        <v>32</v>
      </c>
      <c r="F51" s="518"/>
      <c r="G51" s="514"/>
      <c r="H51" s="520"/>
      <c r="I51" s="518"/>
      <c r="J51" s="514"/>
      <c r="K51" s="520"/>
      <c r="L51" s="518">
        <v>7</v>
      </c>
      <c r="M51" s="514">
        <v>13</v>
      </c>
      <c r="N51" s="520"/>
      <c r="O51" s="518">
        <v>6</v>
      </c>
      <c r="P51" s="514">
        <v>42</v>
      </c>
      <c r="Q51" s="520"/>
      <c r="R51" s="518"/>
      <c r="S51" s="514"/>
      <c r="T51" s="520"/>
      <c r="U51" s="518"/>
      <c r="V51" s="514"/>
      <c r="W51" s="515"/>
      <c r="X51" s="518"/>
      <c r="Y51" s="514"/>
      <c r="Z51" s="515"/>
      <c r="AA51" s="517">
        <f t="shared" ref="AA51:AA53" si="19">SUM(F51+I51+L51+O51+R51+U51+X51)</f>
        <v>13</v>
      </c>
      <c r="AB51" s="513">
        <f t="shared" ref="AB51:AB53" si="20">SUM(G51+J51+M51+P51+S51+V51+Y51)</f>
        <v>55</v>
      </c>
      <c r="AC51" s="514">
        <f t="shared" ref="AC51:AC53" si="21">SUM(H51+K51+N51+Q51+T51+W51+Z51)</f>
        <v>0</v>
      </c>
      <c r="AD51" s="60">
        <f t="shared" ref="AD51:AD53" si="22">IFERROR(AB51/AA51,0)</f>
        <v>4.2307692307692308</v>
      </c>
    </row>
    <row r="52" spans="1:30" s="507" customFormat="1" ht="13" thickBot="1">
      <c r="A52" s="516"/>
      <c r="B52" s="509" t="s">
        <v>653</v>
      </c>
      <c r="C52" s="509" t="s">
        <v>683</v>
      </c>
      <c r="D52" s="508" t="s">
        <v>144</v>
      </c>
      <c r="E52" s="520">
        <v>8</v>
      </c>
      <c r="F52" s="518"/>
      <c r="G52" s="514"/>
      <c r="H52" s="520"/>
      <c r="I52" s="518"/>
      <c r="J52" s="514"/>
      <c r="K52" s="520"/>
      <c r="L52" s="518">
        <v>2</v>
      </c>
      <c r="M52" s="514">
        <v>7</v>
      </c>
      <c r="N52" s="520"/>
      <c r="O52" s="518"/>
      <c r="P52" s="514"/>
      <c r="Q52" s="520"/>
      <c r="R52" s="518"/>
      <c r="S52" s="514"/>
      <c r="T52" s="520"/>
      <c r="U52" s="518"/>
      <c r="V52" s="514"/>
      <c r="W52" s="515"/>
      <c r="X52" s="518"/>
      <c r="Y52" s="514"/>
      <c r="Z52" s="515"/>
      <c r="AA52" s="517">
        <f t="shared" si="19"/>
        <v>2</v>
      </c>
      <c r="AB52" s="513">
        <f t="shared" si="20"/>
        <v>7</v>
      </c>
      <c r="AC52" s="514">
        <f t="shared" si="21"/>
        <v>0</v>
      </c>
      <c r="AD52" s="60">
        <f t="shared" si="22"/>
        <v>3.5</v>
      </c>
    </row>
    <row r="53" spans="1:30" s="507" customFormat="1" ht="13" thickBot="1">
      <c r="A53" s="516"/>
      <c r="B53" s="509" t="s">
        <v>820</v>
      </c>
      <c r="C53" s="509" t="s">
        <v>671</v>
      </c>
      <c r="D53" s="508" t="s">
        <v>144</v>
      </c>
      <c r="E53" s="520">
        <v>38</v>
      </c>
      <c r="F53" s="518"/>
      <c r="G53" s="514"/>
      <c r="H53" s="520"/>
      <c r="I53" s="518"/>
      <c r="J53" s="514"/>
      <c r="K53" s="520"/>
      <c r="L53" s="518"/>
      <c r="M53" s="514"/>
      <c r="N53" s="520"/>
      <c r="O53" s="518">
        <v>9</v>
      </c>
      <c r="P53" s="514">
        <v>52</v>
      </c>
      <c r="Q53" s="520"/>
      <c r="R53" s="518">
        <v>19</v>
      </c>
      <c r="S53" s="514">
        <v>109</v>
      </c>
      <c r="T53" s="520"/>
      <c r="U53" s="518"/>
      <c r="V53" s="514"/>
      <c r="W53" s="515"/>
      <c r="X53" s="518"/>
      <c r="Y53" s="514"/>
      <c r="Z53" s="515"/>
      <c r="AA53" s="517">
        <f t="shared" si="19"/>
        <v>28</v>
      </c>
      <c r="AB53" s="513">
        <f t="shared" si="20"/>
        <v>161</v>
      </c>
      <c r="AC53" s="514">
        <f t="shared" si="21"/>
        <v>0</v>
      </c>
      <c r="AD53" s="60">
        <f t="shared" si="22"/>
        <v>5.75</v>
      </c>
    </row>
    <row r="54" spans="1:30" ht="13" thickBot="1">
      <c r="A54" s="57">
        <v>3</v>
      </c>
      <c r="B54" s="334" t="s">
        <v>499</v>
      </c>
      <c r="C54" s="509" t="s">
        <v>500</v>
      </c>
      <c r="D54" s="508" t="s">
        <v>144</v>
      </c>
      <c r="E54" s="520">
        <v>21</v>
      </c>
      <c r="F54" s="518"/>
      <c r="G54" s="514"/>
      <c r="H54" s="520"/>
      <c r="I54" s="518"/>
      <c r="J54" s="514"/>
      <c r="K54" s="520"/>
      <c r="L54" s="518"/>
      <c r="M54" s="514"/>
      <c r="N54" s="520"/>
      <c r="O54" s="518"/>
      <c r="P54" s="514"/>
      <c r="Q54" s="520"/>
      <c r="R54" s="518">
        <v>10</v>
      </c>
      <c r="S54" s="514">
        <v>95</v>
      </c>
      <c r="T54" s="520">
        <v>1</v>
      </c>
      <c r="U54" s="24"/>
      <c r="V54" s="20"/>
      <c r="W54" s="59"/>
      <c r="X54" s="36"/>
      <c r="Y54" s="37"/>
      <c r="Z54" s="38"/>
      <c r="AA54" s="34">
        <f t="shared" si="0"/>
        <v>10</v>
      </c>
      <c r="AB54" s="35">
        <f t="shared" si="1"/>
        <v>95</v>
      </c>
      <c r="AC54" s="37">
        <f t="shared" si="2"/>
        <v>1</v>
      </c>
      <c r="AD54" s="60">
        <f t="shared" si="3"/>
        <v>9.5</v>
      </c>
    </row>
    <row r="55" spans="1:30" s="507" customFormat="1" ht="13" thickBot="1">
      <c r="A55" s="516"/>
      <c r="B55" s="554"/>
      <c r="C55" s="521"/>
      <c r="D55" s="508"/>
      <c r="E55" s="316"/>
      <c r="F55" s="330"/>
      <c r="G55" s="208"/>
      <c r="H55" s="316"/>
      <c r="I55" s="330"/>
      <c r="J55" s="208"/>
      <c r="K55" s="316"/>
      <c r="L55" s="330"/>
      <c r="M55" s="208"/>
      <c r="N55" s="316"/>
      <c r="O55" s="330"/>
      <c r="P55" s="208"/>
      <c r="Q55" s="316"/>
      <c r="R55" s="518"/>
      <c r="S55" s="514"/>
      <c r="T55" s="515"/>
      <c r="U55" s="24"/>
      <c r="V55" s="20"/>
      <c r="W55" s="59"/>
      <c r="X55" s="518"/>
      <c r="Y55" s="514"/>
      <c r="Z55" s="38"/>
      <c r="AA55" s="517">
        <f t="shared" ref="AA55" si="23">SUM(F55+I55+L55+O55+R55+U55+X55)</f>
        <v>0</v>
      </c>
      <c r="AB55" s="513">
        <f t="shared" ref="AB55" si="24">SUM(G55+J55+M55+P55+S55+V55+Y55)</f>
        <v>0</v>
      </c>
      <c r="AC55" s="514">
        <f t="shared" ref="AC55" si="25">SUM(H55+K55+N55+Q55+T55+W55+Z55)</f>
        <v>0</v>
      </c>
      <c r="AD55" s="60">
        <f t="shared" ref="AD55" si="26">IFERROR(AB55/AA55,0)</f>
        <v>0</v>
      </c>
    </row>
    <row r="56" spans="1:30" ht="13" thickBot="1">
      <c r="A56" s="57">
        <v>3</v>
      </c>
      <c r="B56" s="499" t="s">
        <v>536</v>
      </c>
      <c r="C56" s="480" t="s">
        <v>219</v>
      </c>
      <c r="D56" s="480" t="s">
        <v>153</v>
      </c>
      <c r="E56" s="496">
        <v>11</v>
      </c>
      <c r="F56" s="494">
        <v>14</v>
      </c>
      <c r="G56" s="487">
        <v>73</v>
      </c>
      <c r="H56" s="496">
        <v>0</v>
      </c>
      <c r="I56" s="494">
        <v>15</v>
      </c>
      <c r="J56" s="487">
        <v>128</v>
      </c>
      <c r="K56" s="496">
        <v>3</v>
      </c>
      <c r="L56" s="494">
        <v>7</v>
      </c>
      <c r="M56" s="487">
        <v>20</v>
      </c>
      <c r="N56" s="496"/>
      <c r="O56" s="517">
        <v>7</v>
      </c>
      <c r="P56" s="513">
        <v>35</v>
      </c>
      <c r="Q56" s="519"/>
      <c r="R56" s="517">
        <v>3</v>
      </c>
      <c r="S56" s="513">
        <v>86</v>
      </c>
      <c r="T56" s="519">
        <v>1</v>
      </c>
      <c r="U56" s="24"/>
      <c r="V56" s="20"/>
      <c r="W56" s="59"/>
      <c r="X56" s="36"/>
      <c r="Y56" s="37"/>
      <c r="Z56" s="38"/>
      <c r="AA56" s="34">
        <f t="shared" si="0"/>
        <v>46</v>
      </c>
      <c r="AB56" s="35">
        <f t="shared" si="1"/>
        <v>342</v>
      </c>
      <c r="AC56" s="37">
        <f t="shared" si="2"/>
        <v>4</v>
      </c>
      <c r="AD56" s="60">
        <f t="shared" si="3"/>
        <v>7.4347826086956523</v>
      </c>
    </row>
    <row r="57" spans="1:30" ht="13" thickBot="1">
      <c r="A57" s="57">
        <v>3</v>
      </c>
      <c r="B57" s="481" t="s">
        <v>691</v>
      </c>
      <c r="C57" s="481" t="s">
        <v>585</v>
      </c>
      <c r="D57" s="480" t="s">
        <v>153</v>
      </c>
      <c r="E57" s="497">
        <v>30</v>
      </c>
      <c r="F57" s="495"/>
      <c r="G57" s="488"/>
      <c r="H57" s="497"/>
      <c r="I57" s="495">
        <v>3</v>
      </c>
      <c r="J57" s="488">
        <v>19</v>
      </c>
      <c r="K57" s="497"/>
      <c r="L57" s="495"/>
      <c r="M57" s="488"/>
      <c r="N57" s="497"/>
      <c r="O57" s="518">
        <v>3</v>
      </c>
      <c r="P57" s="514">
        <v>14</v>
      </c>
      <c r="Q57" s="520"/>
      <c r="R57" s="518"/>
      <c r="S57" s="514"/>
      <c r="T57" s="520"/>
      <c r="U57" s="24"/>
      <c r="V57" s="20"/>
      <c r="W57" s="59"/>
      <c r="X57" s="36"/>
      <c r="Y57" s="37"/>
      <c r="Z57" s="38"/>
      <c r="AA57" s="34">
        <f t="shared" si="0"/>
        <v>6</v>
      </c>
      <c r="AB57" s="35">
        <f t="shared" si="1"/>
        <v>33</v>
      </c>
      <c r="AC57" s="37">
        <f t="shared" si="2"/>
        <v>0</v>
      </c>
      <c r="AD57" s="60">
        <f t="shared" si="3"/>
        <v>5.5</v>
      </c>
    </row>
    <row r="58" spans="1:30" ht="13" thickBot="1">
      <c r="A58" s="57">
        <v>3</v>
      </c>
      <c r="B58" s="481" t="s">
        <v>535</v>
      </c>
      <c r="C58" s="481" t="s">
        <v>412</v>
      </c>
      <c r="D58" s="480" t="s">
        <v>153</v>
      </c>
      <c r="E58" s="497">
        <v>1</v>
      </c>
      <c r="F58" s="495"/>
      <c r="G58" s="488"/>
      <c r="H58" s="497"/>
      <c r="I58" s="495">
        <v>3</v>
      </c>
      <c r="J58" s="488">
        <v>30</v>
      </c>
      <c r="K58" s="497"/>
      <c r="L58" s="495">
        <v>1</v>
      </c>
      <c r="M58" s="488">
        <v>2</v>
      </c>
      <c r="N58" s="497"/>
      <c r="O58" s="518"/>
      <c r="P58" s="514"/>
      <c r="Q58" s="520"/>
      <c r="R58" s="518">
        <v>2</v>
      </c>
      <c r="S58" s="514">
        <v>12</v>
      </c>
      <c r="T58" s="520"/>
      <c r="U58" s="34"/>
      <c r="V58" s="35"/>
      <c r="W58" s="240"/>
      <c r="X58" s="35"/>
      <c r="Y58" s="35"/>
      <c r="Z58" s="35"/>
      <c r="AA58" s="34">
        <f t="shared" si="0"/>
        <v>6</v>
      </c>
      <c r="AB58" s="35">
        <f t="shared" si="1"/>
        <v>44</v>
      </c>
      <c r="AC58" s="37">
        <f t="shared" si="2"/>
        <v>0</v>
      </c>
      <c r="AD58" s="60">
        <f t="shared" si="3"/>
        <v>7.333333333333333</v>
      </c>
    </row>
    <row r="59" spans="1:30" ht="13" thickBot="1">
      <c r="A59" s="57">
        <v>3</v>
      </c>
      <c r="B59" s="481" t="s">
        <v>524</v>
      </c>
      <c r="C59" s="481" t="s">
        <v>178</v>
      </c>
      <c r="D59" s="480" t="s">
        <v>153</v>
      </c>
      <c r="E59" s="497">
        <v>25</v>
      </c>
      <c r="F59" s="495"/>
      <c r="G59" s="488"/>
      <c r="H59" s="497"/>
      <c r="I59" s="495">
        <v>1</v>
      </c>
      <c r="J59" s="488">
        <v>40</v>
      </c>
      <c r="K59" s="497">
        <v>1</v>
      </c>
      <c r="L59" s="495">
        <v>1</v>
      </c>
      <c r="M59" s="488">
        <v>-1</v>
      </c>
      <c r="N59" s="497"/>
      <c r="O59" s="518">
        <v>1</v>
      </c>
      <c r="P59" s="514">
        <v>1</v>
      </c>
      <c r="Q59" s="520"/>
      <c r="R59" s="518">
        <v>1</v>
      </c>
      <c r="S59" s="514">
        <v>9</v>
      </c>
      <c r="T59" s="520"/>
      <c r="U59" s="36"/>
      <c r="V59" s="37"/>
      <c r="W59" s="242"/>
      <c r="X59" s="37"/>
      <c r="Y59" s="37"/>
      <c r="Z59" s="37"/>
      <c r="AA59" s="34">
        <f t="shared" si="0"/>
        <v>4</v>
      </c>
      <c r="AB59" s="35">
        <f t="shared" si="1"/>
        <v>49</v>
      </c>
      <c r="AC59" s="37">
        <f t="shared" si="2"/>
        <v>1</v>
      </c>
      <c r="AD59" s="60">
        <f t="shared" si="3"/>
        <v>12.25</v>
      </c>
    </row>
    <row r="60" spans="1:30" ht="13" thickBot="1">
      <c r="A60" s="57">
        <v>3</v>
      </c>
      <c r="B60" s="481" t="s">
        <v>742</v>
      </c>
      <c r="C60" s="482" t="s">
        <v>743</v>
      </c>
      <c r="D60" s="480" t="s">
        <v>153</v>
      </c>
      <c r="E60" s="497">
        <v>35</v>
      </c>
      <c r="F60" s="495"/>
      <c r="G60" s="488"/>
      <c r="H60" s="497"/>
      <c r="I60" s="495"/>
      <c r="J60" s="488"/>
      <c r="K60" s="497"/>
      <c r="L60" s="495">
        <v>1</v>
      </c>
      <c r="M60" s="488">
        <v>2</v>
      </c>
      <c r="N60" s="497"/>
      <c r="O60" s="518">
        <v>1</v>
      </c>
      <c r="P60" s="514">
        <v>20</v>
      </c>
      <c r="Q60" s="520"/>
      <c r="R60" s="518">
        <v>9</v>
      </c>
      <c r="S60" s="514">
        <v>74</v>
      </c>
      <c r="T60" s="520"/>
      <c r="U60" s="36"/>
      <c r="V60" s="37"/>
      <c r="W60" s="242"/>
      <c r="X60" s="37"/>
      <c r="Y60" s="37"/>
      <c r="Z60" s="37"/>
      <c r="AA60" s="34">
        <f t="shared" si="0"/>
        <v>11</v>
      </c>
      <c r="AB60" s="35">
        <f t="shared" si="1"/>
        <v>96</v>
      </c>
      <c r="AC60" s="37">
        <f t="shared" si="2"/>
        <v>0</v>
      </c>
      <c r="AD60" s="60">
        <f t="shared" si="3"/>
        <v>8.7272727272727266</v>
      </c>
    </row>
    <row r="61" spans="1:30" ht="13" thickBot="1">
      <c r="A61" s="57">
        <v>3</v>
      </c>
      <c r="B61" s="3"/>
      <c r="C61" s="3"/>
      <c r="D61" s="375" t="s">
        <v>153</v>
      </c>
      <c r="E61" s="242"/>
      <c r="F61" s="36"/>
      <c r="G61" s="37"/>
      <c r="H61" s="242"/>
      <c r="I61" s="36"/>
      <c r="J61" s="37"/>
      <c r="K61" s="242"/>
      <c r="L61" s="36"/>
      <c r="M61" s="37"/>
      <c r="N61" s="242"/>
      <c r="O61" s="518"/>
      <c r="P61" s="514"/>
      <c r="Q61" s="520"/>
      <c r="R61" s="36"/>
      <c r="S61" s="37"/>
      <c r="T61" s="242"/>
      <c r="U61" s="36"/>
      <c r="V61" s="37"/>
      <c r="W61" s="242"/>
      <c r="X61" s="37"/>
      <c r="Y61" s="37"/>
      <c r="Z61" s="37"/>
      <c r="AA61" s="34">
        <f t="shared" si="0"/>
        <v>0</v>
      </c>
      <c r="AB61" s="35">
        <f t="shared" si="1"/>
        <v>0</v>
      </c>
      <c r="AC61" s="37">
        <f t="shared" si="2"/>
        <v>0</v>
      </c>
      <c r="AD61" s="60">
        <f t="shared" si="3"/>
        <v>0</v>
      </c>
    </row>
    <row r="62" spans="1:30" ht="13" thickBot="1">
      <c r="A62" s="57">
        <v>3</v>
      </c>
      <c r="B62" s="4"/>
      <c r="C62" s="4"/>
      <c r="D62" s="375" t="s">
        <v>153</v>
      </c>
      <c r="E62" s="242"/>
      <c r="F62" s="36"/>
      <c r="G62" s="37"/>
      <c r="H62" s="242"/>
      <c r="I62" s="36"/>
      <c r="J62" s="37"/>
      <c r="K62" s="242"/>
      <c r="L62" s="36"/>
      <c r="M62" s="37"/>
      <c r="N62" s="242"/>
      <c r="O62" s="36"/>
      <c r="P62" s="37"/>
      <c r="Q62" s="242"/>
      <c r="R62" s="36"/>
      <c r="S62" s="37"/>
      <c r="T62" s="242"/>
      <c r="U62" s="36"/>
      <c r="V62" s="37"/>
      <c r="W62" s="242"/>
      <c r="X62" s="37"/>
      <c r="Y62" s="37"/>
      <c r="Z62" s="37"/>
      <c r="AA62" s="34">
        <f t="shared" si="0"/>
        <v>0</v>
      </c>
      <c r="AB62" s="35">
        <f t="shared" si="1"/>
        <v>0</v>
      </c>
      <c r="AC62" s="37">
        <f t="shared" si="2"/>
        <v>0</v>
      </c>
      <c r="AD62" s="60">
        <f t="shared" si="3"/>
        <v>0</v>
      </c>
    </row>
    <row r="63" spans="1:30" ht="13" thickBot="1">
      <c r="A63" s="57">
        <v>3</v>
      </c>
      <c r="B63" s="3"/>
      <c r="C63" s="3"/>
      <c r="D63" s="375" t="s">
        <v>153</v>
      </c>
      <c r="E63" s="242"/>
      <c r="F63" s="36"/>
      <c r="G63" s="37"/>
      <c r="H63" s="242"/>
      <c r="I63" s="36"/>
      <c r="J63" s="37"/>
      <c r="K63" s="242"/>
      <c r="L63" s="36"/>
      <c r="M63" s="37"/>
      <c r="N63" s="242"/>
      <c r="O63" s="36"/>
      <c r="P63" s="37"/>
      <c r="Q63" s="242"/>
      <c r="R63" s="36"/>
      <c r="S63" s="37"/>
      <c r="T63" s="242"/>
      <c r="U63" s="36"/>
      <c r="V63" s="37"/>
      <c r="W63" s="242"/>
      <c r="X63" s="37"/>
      <c r="Y63" s="37"/>
      <c r="Z63" s="37"/>
      <c r="AA63" s="34">
        <f t="shared" si="0"/>
        <v>0</v>
      </c>
      <c r="AB63" s="35">
        <f t="shared" si="1"/>
        <v>0</v>
      </c>
      <c r="AC63" s="37">
        <f t="shared" si="2"/>
        <v>0</v>
      </c>
      <c r="AD63" s="60">
        <f t="shared" si="3"/>
        <v>0</v>
      </c>
    </row>
    <row r="64" spans="1:30" ht="13" thickBot="1">
      <c r="A64" s="57">
        <v>3</v>
      </c>
      <c r="B64" s="3"/>
      <c r="C64" s="3"/>
      <c r="D64" s="375" t="s">
        <v>153</v>
      </c>
      <c r="E64" s="242"/>
      <c r="F64" s="36"/>
      <c r="G64" s="37"/>
      <c r="H64" s="242"/>
      <c r="I64" s="36"/>
      <c r="J64" s="37"/>
      <c r="K64" s="242"/>
      <c r="L64" s="36"/>
      <c r="M64" s="37"/>
      <c r="N64" s="242"/>
      <c r="O64" s="36"/>
      <c r="P64" s="37"/>
      <c r="Q64" s="242"/>
      <c r="R64" s="36"/>
      <c r="S64" s="37"/>
      <c r="T64" s="242"/>
      <c r="U64" s="36"/>
      <c r="V64" s="37"/>
      <c r="W64" s="242"/>
      <c r="X64" s="37"/>
      <c r="Y64" s="37"/>
      <c r="Z64" s="37"/>
      <c r="AA64" s="34">
        <f t="shared" si="0"/>
        <v>0</v>
      </c>
      <c r="AB64" s="35">
        <f t="shared" si="1"/>
        <v>0</v>
      </c>
      <c r="AC64" s="37">
        <f t="shared" si="2"/>
        <v>0</v>
      </c>
      <c r="AD64" s="60">
        <f t="shared" si="3"/>
        <v>0</v>
      </c>
    </row>
    <row r="65" spans="1:30" ht="13" thickBot="1">
      <c r="A65" s="57">
        <v>3</v>
      </c>
      <c r="B65" s="3"/>
      <c r="C65" s="3"/>
      <c r="D65" s="375" t="s">
        <v>153</v>
      </c>
      <c r="E65" s="242"/>
      <c r="F65" s="36"/>
      <c r="G65" s="37"/>
      <c r="H65" s="242"/>
      <c r="I65" s="36"/>
      <c r="J65" s="37"/>
      <c r="K65" s="242"/>
      <c r="L65" s="36"/>
      <c r="M65" s="37"/>
      <c r="N65" s="242"/>
      <c r="O65" s="36"/>
      <c r="P65" s="37"/>
      <c r="Q65" s="242"/>
      <c r="R65" s="36"/>
      <c r="S65" s="37"/>
      <c r="T65" s="242"/>
      <c r="U65" s="36"/>
      <c r="V65" s="37"/>
      <c r="W65" s="242"/>
      <c r="X65" s="24"/>
      <c r="Y65" s="20"/>
      <c r="Z65" s="59"/>
      <c r="AA65" s="34">
        <f t="shared" si="0"/>
        <v>0</v>
      </c>
      <c r="AB65" s="35">
        <f t="shared" si="1"/>
        <v>0</v>
      </c>
      <c r="AC65" s="37">
        <f t="shared" si="2"/>
        <v>0</v>
      </c>
      <c r="AD65" s="60">
        <f t="shared" si="3"/>
        <v>0</v>
      </c>
    </row>
    <row r="66" spans="1:30" ht="13" thickBot="1">
      <c r="A66" s="57">
        <v>3</v>
      </c>
      <c r="B66" s="3"/>
      <c r="C66" s="3"/>
      <c r="D66" s="55"/>
      <c r="E66" s="242"/>
      <c r="F66" s="36"/>
      <c r="G66" s="37"/>
      <c r="H66" s="242"/>
      <c r="I66" s="36"/>
      <c r="J66" s="37"/>
      <c r="K66" s="242"/>
      <c r="L66" s="36"/>
      <c r="M66" s="37"/>
      <c r="N66" s="242"/>
      <c r="O66" s="36"/>
      <c r="P66" s="37"/>
      <c r="Q66" s="242"/>
      <c r="R66" s="36"/>
      <c r="S66" s="37"/>
      <c r="T66" s="242"/>
      <c r="U66" s="36"/>
      <c r="V66" s="37"/>
      <c r="W66" s="242"/>
      <c r="X66" s="24"/>
      <c r="Y66" s="20"/>
      <c r="Z66" s="59"/>
      <c r="AA66" s="34">
        <f t="shared" si="0"/>
        <v>0</v>
      </c>
      <c r="AB66" s="35">
        <f t="shared" si="1"/>
        <v>0</v>
      </c>
      <c r="AC66" s="37">
        <f t="shared" si="2"/>
        <v>0</v>
      </c>
      <c r="AD66" s="60">
        <f t="shared" si="3"/>
        <v>0</v>
      </c>
    </row>
    <row r="67" spans="1:30" ht="13" thickBot="1">
      <c r="A67" s="57">
        <v>3</v>
      </c>
      <c r="B67" s="508" t="s">
        <v>193</v>
      </c>
      <c r="C67" s="508" t="s">
        <v>194</v>
      </c>
      <c r="D67" s="498" t="s">
        <v>122</v>
      </c>
      <c r="E67" s="519">
        <v>9</v>
      </c>
      <c r="F67" s="517">
        <v>1</v>
      </c>
      <c r="G67" s="513">
        <v>14</v>
      </c>
      <c r="H67" s="519">
        <v>1</v>
      </c>
      <c r="I67" s="517">
        <v>4</v>
      </c>
      <c r="J67" s="513">
        <v>19</v>
      </c>
      <c r="K67" s="519">
        <v>1</v>
      </c>
      <c r="L67" s="517">
        <v>2</v>
      </c>
      <c r="M67" s="513">
        <v>7</v>
      </c>
      <c r="N67" s="519">
        <v>1</v>
      </c>
      <c r="O67" s="517">
        <v>9</v>
      </c>
      <c r="P67" s="513">
        <v>27</v>
      </c>
      <c r="Q67" s="519">
        <v>2</v>
      </c>
      <c r="R67" s="517">
        <v>2</v>
      </c>
      <c r="S67" s="513">
        <v>16</v>
      </c>
      <c r="T67" s="519"/>
      <c r="U67" s="24"/>
      <c r="V67" s="20"/>
      <c r="W67" s="59"/>
      <c r="X67" s="24"/>
      <c r="Y67" s="20"/>
      <c r="Z67" s="59"/>
      <c r="AA67" s="34">
        <f t="shared" si="0"/>
        <v>18</v>
      </c>
      <c r="AB67" s="35">
        <f t="shared" si="1"/>
        <v>83</v>
      </c>
      <c r="AC67" s="37">
        <f t="shared" si="2"/>
        <v>5</v>
      </c>
      <c r="AD67" s="60">
        <f t="shared" si="3"/>
        <v>4.6111111111111107</v>
      </c>
    </row>
    <row r="68" spans="1:30" ht="13" thickBot="1">
      <c r="A68" s="57">
        <v>3</v>
      </c>
      <c r="B68" s="509" t="s">
        <v>187</v>
      </c>
      <c r="C68" s="509" t="s">
        <v>188</v>
      </c>
      <c r="D68" s="498" t="s">
        <v>122</v>
      </c>
      <c r="E68" s="379">
        <v>27</v>
      </c>
      <c r="F68" s="518">
        <v>5</v>
      </c>
      <c r="G68" s="514">
        <v>13</v>
      </c>
      <c r="H68" s="520"/>
      <c r="I68" s="518">
        <v>7</v>
      </c>
      <c r="J68" s="514">
        <v>18</v>
      </c>
      <c r="K68" s="520"/>
      <c r="L68" s="518">
        <v>18</v>
      </c>
      <c r="M68" s="514">
        <v>54</v>
      </c>
      <c r="N68" s="520">
        <v>1</v>
      </c>
      <c r="O68" s="518">
        <v>11</v>
      </c>
      <c r="P68" s="514">
        <v>41</v>
      </c>
      <c r="Q68" s="520"/>
      <c r="R68" s="518">
        <v>14</v>
      </c>
      <c r="S68" s="514">
        <v>102</v>
      </c>
      <c r="T68" s="520"/>
      <c r="U68" s="34"/>
      <c r="V68" s="35"/>
      <c r="W68" s="240"/>
      <c r="X68" s="349"/>
      <c r="Y68" s="345"/>
      <c r="Z68" s="351"/>
      <c r="AA68" s="34">
        <f t="shared" si="0"/>
        <v>55</v>
      </c>
      <c r="AB68" s="35">
        <f t="shared" si="1"/>
        <v>228</v>
      </c>
      <c r="AC68" s="37">
        <f t="shared" si="2"/>
        <v>1</v>
      </c>
      <c r="AD68" s="60">
        <f t="shared" si="3"/>
        <v>4.1454545454545455</v>
      </c>
    </row>
    <row r="69" spans="1:30" ht="13" thickBot="1">
      <c r="A69" s="57">
        <v>3</v>
      </c>
      <c r="B69" s="509" t="s">
        <v>195</v>
      </c>
      <c r="C69" s="509" t="s">
        <v>178</v>
      </c>
      <c r="D69" s="508" t="s">
        <v>122</v>
      </c>
      <c r="E69" s="379">
        <v>5</v>
      </c>
      <c r="F69" s="518">
        <v>1</v>
      </c>
      <c r="G69" s="514">
        <v>0</v>
      </c>
      <c r="H69" s="520"/>
      <c r="I69" s="518">
        <v>1</v>
      </c>
      <c r="J69" s="514">
        <v>5</v>
      </c>
      <c r="K69" s="520"/>
      <c r="L69" s="518">
        <v>3</v>
      </c>
      <c r="M69" s="514">
        <v>16</v>
      </c>
      <c r="N69" s="520"/>
      <c r="O69" s="518">
        <v>1</v>
      </c>
      <c r="P69" s="514">
        <v>1</v>
      </c>
      <c r="Q69" s="520"/>
      <c r="R69" s="518"/>
      <c r="S69" s="514"/>
      <c r="T69" s="520"/>
      <c r="U69" s="36"/>
      <c r="V69" s="37"/>
      <c r="W69" s="242"/>
      <c r="X69" s="350"/>
      <c r="Y69" s="346"/>
      <c r="Z69" s="352"/>
      <c r="AA69" s="34">
        <f t="shared" si="0"/>
        <v>6</v>
      </c>
      <c r="AB69" s="35">
        <f t="shared" si="1"/>
        <v>22</v>
      </c>
      <c r="AC69" s="37">
        <f t="shared" si="2"/>
        <v>0</v>
      </c>
      <c r="AD69" s="60">
        <f t="shared" ref="AD69:AD134" si="27">IFERROR(AB69/AA69,0)</f>
        <v>3.6666666666666665</v>
      </c>
    </row>
    <row r="70" spans="1:30" ht="13" thickBot="1">
      <c r="A70" s="57">
        <v>3</v>
      </c>
      <c r="B70" s="509" t="s">
        <v>175</v>
      </c>
      <c r="C70" s="509" t="s">
        <v>176</v>
      </c>
      <c r="D70" s="508" t="s">
        <v>122</v>
      </c>
      <c r="E70" s="520">
        <v>7</v>
      </c>
      <c r="F70" s="518"/>
      <c r="G70" s="514"/>
      <c r="H70" s="520"/>
      <c r="I70" s="518"/>
      <c r="J70" s="514"/>
      <c r="K70" s="520"/>
      <c r="L70" s="518">
        <v>3</v>
      </c>
      <c r="M70" s="514">
        <v>-3</v>
      </c>
      <c r="N70" s="520"/>
      <c r="O70" s="518"/>
      <c r="P70" s="514"/>
      <c r="Q70" s="520"/>
      <c r="R70" s="518">
        <v>1</v>
      </c>
      <c r="S70" s="514">
        <v>2</v>
      </c>
      <c r="T70" s="520"/>
      <c r="U70" s="36"/>
      <c r="V70" s="37"/>
      <c r="W70" s="242"/>
      <c r="X70" s="350"/>
      <c r="Y70" s="346"/>
      <c r="Z70" s="352"/>
      <c r="AA70" s="34">
        <f t="shared" si="0"/>
        <v>4</v>
      </c>
      <c r="AB70" s="35">
        <f t="shared" si="1"/>
        <v>-1</v>
      </c>
      <c r="AC70" s="37">
        <f t="shared" si="2"/>
        <v>0</v>
      </c>
      <c r="AD70" s="60">
        <f t="shared" si="27"/>
        <v>-0.25</v>
      </c>
    </row>
    <row r="71" spans="1:30" ht="13" thickBot="1">
      <c r="A71" s="57">
        <v>3</v>
      </c>
      <c r="B71" s="509" t="s">
        <v>168</v>
      </c>
      <c r="C71" s="510" t="s">
        <v>169</v>
      </c>
      <c r="D71" s="508" t="s">
        <v>122</v>
      </c>
      <c r="E71" s="520">
        <v>10</v>
      </c>
      <c r="F71" s="518"/>
      <c r="G71" s="514"/>
      <c r="H71" s="520"/>
      <c r="I71" s="518"/>
      <c r="J71" s="514"/>
      <c r="K71" s="520"/>
      <c r="L71" s="518"/>
      <c r="M71" s="514"/>
      <c r="N71" s="520"/>
      <c r="O71" s="518">
        <v>1</v>
      </c>
      <c r="P71" s="514">
        <v>1</v>
      </c>
      <c r="Q71" s="520"/>
      <c r="R71" s="518">
        <v>1</v>
      </c>
      <c r="S71" s="514">
        <v>24</v>
      </c>
      <c r="T71" s="520"/>
      <c r="U71" s="36"/>
      <c r="V71" s="37"/>
      <c r="W71" s="242"/>
      <c r="X71" s="350"/>
      <c r="Y71" s="346"/>
      <c r="Z71" s="352"/>
      <c r="AA71" s="34">
        <f t="shared" si="0"/>
        <v>2</v>
      </c>
      <c r="AB71" s="35">
        <f t="shared" si="1"/>
        <v>25</v>
      </c>
      <c r="AC71" s="37">
        <f t="shared" si="2"/>
        <v>0</v>
      </c>
      <c r="AD71" s="60">
        <f t="shared" si="27"/>
        <v>12.5</v>
      </c>
    </row>
    <row r="72" spans="1:30" ht="13" thickBot="1">
      <c r="A72" s="57">
        <v>3</v>
      </c>
      <c r="B72" s="509" t="s">
        <v>846</v>
      </c>
      <c r="C72" s="509" t="s">
        <v>844</v>
      </c>
      <c r="D72" s="508" t="s">
        <v>122</v>
      </c>
      <c r="E72" s="520">
        <v>33</v>
      </c>
      <c r="F72" s="36"/>
      <c r="G72" s="37"/>
      <c r="H72" s="242"/>
      <c r="I72" s="36"/>
      <c r="J72" s="37"/>
      <c r="K72" s="242"/>
      <c r="L72" s="36"/>
      <c r="M72" s="37"/>
      <c r="N72" s="242"/>
      <c r="O72" s="36"/>
      <c r="P72" s="37"/>
      <c r="Q72" s="242"/>
      <c r="R72" s="518">
        <v>13</v>
      </c>
      <c r="S72" s="514">
        <v>106</v>
      </c>
      <c r="T72" s="520"/>
      <c r="U72" s="36"/>
      <c r="V72" s="37"/>
      <c r="W72" s="242"/>
      <c r="X72" s="350"/>
      <c r="Y72" s="346"/>
      <c r="Z72" s="352"/>
      <c r="AA72" s="34">
        <f t="shared" ref="AA72:AA153" si="28">SUM(F72+I72+L72+O72+R72+U72+X72)</f>
        <v>13</v>
      </c>
      <c r="AB72" s="35">
        <f t="shared" ref="AB72:AB153" si="29">SUM(G72+J72+M72+P72+S72+V72+Y72)</f>
        <v>106</v>
      </c>
      <c r="AC72" s="37">
        <f t="shared" ref="AC72:AC153" si="30">SUM(H72+K72+N72+Q72+T72+W72+Z72)</f>
        <v>0</v>
      </c>
      <c r="AD72" s="60">
        <f t="shared" si="27"/>
        <v>8.1538461538461533</v>
      </c>
    </row>
    <row r="73" spans="1:30" ht="13" thickBot="1">
      <c r="A73" s="57">
        <v>3</v>
      </c>
      <c r="B73" s="3"/>
      <c r="C73" s="3"/>
      <c r="D73" s="15" t="s">
        <v>122</v>
      </c>
      <c r="E73" s="242"/>
      <c r="F73" s="36"/>
      <c r="G73" s="37"/>
      <c r="H73" s="242"/>
      <c r="I73" s="36"/>
      <c r="J73" s="37"/>
      <c r="K73" s="242"/>
      <c r="L73" s="36"/>
      <c r="M73" s="37"/>
      <c r="N73" s="242"/>
      <c r="O73" s="36"/>
      <c r="P73" s="37"/>
      <c r="Q73" s="242"/>
      <c r="R73" s="37"/>
      <c r="S73" s="37"/>
      <c r="T73" s="37"/>
      <c r="U73" s="36"/>
      <c r="V73" s="37"/>
      <c r="W73" s="242"/>
      <c r="X73" s="350"/>
      <c r="Y73" s="346"/>
      <c r="Z73" s="352"/>
      <c r="AA73" s="34">
        <f t="shared" si="28"/>
        <v>0</v>
      </c>
      <c r="AB73" s="35">
        <f t="shared" si="29"/>
        <v>0</v>
      </c>
      <c r="AC73" s="37">
        <f t="shared" si="30"/>
        <v>0</v>
      </c>
      <c r="AD73" s="60">
        <f t="shared" si="27"/>
        <v>0</v>
      </c>
    </row>
    <row r="74" spans="1:30" ht="13" thickBot="1">
      <c r="A74" s="57">
        <v>3</v>
      </c>
      <c r="B74" s="4"/>
      <c r="C74" s="4"/>
      <c r="D74" s="15" t="s">
        <v>122</v>
      </c>
      <c r="E74" s="37"/>
      <c r="F74" s="37"/>
      <c r="G74" s="37"/>
      <c r="H74" s="38"/>
      <c r="I74" s="36"/>
      <c r="J74" s="37"/>
      <c r="K74" s="38"/>
      <c r="L74" s="36"/>
      <c r="M74" s="37"/>
      <c r="N74" s="38"/>
      <c r="O74" s="36"/>
      <c r="P74" s="37"/>
      <c r="Q74" s="38"/>
      <c r="R74" s="37"/>
      <c r="S74" s="37"/>
      <c r="T74" s="37"/>
      <c r="U74" s="37"/>
      <c r="V74" s="37"/>
      <c r="W74" s="37"/>
      <c r="X74" s="37"/>
      <c r="Y74" s="37"/>
      <c r="Z74" s="37"/>
      <c r="AA74" s="34">
        <f t="shared" si="28"/>
        <v>0</v>
      </c>
      <c r="AB74" s="35">
        <f t="shared" si="29"/>
        <v>0</v>
      </c>
      <c r="AC74" s="37">
        <f t="shared" si="30"/>
        <v>0</v>
      </c>
      <c r="AD74" s="60">
        <f t="shared" si="27"/>
        <v>0</v>
      </c>
    </row>
    <row r="75" spans="1:30" ht="13" thickBot="1">
      <c r="A75" s="57">
        <v>3</v>
      </c>
      <c r="B75" s="4"/>
      <c r="C75" s="4"/>
      <c r="D75" s="15" t="s">
        <v>122</v>
      </c>
      <c r="E75" s="37"/>
      <c r="F75" s="37"/>
      <c r="G75" s="37"/>
      <c r="H75" s="38"/>
      <c r="I75" s="36"/>
      <c r="J75" s="37"/>
      <c r="K75" s="38"/>
      <c r="L75" s="36"/>
      <c r="M75" s="37"/>
      <c r="N75" s="38"/>
      <c r="O75" s="36"/>
      <c r="P75" s="37"/>
      <c r="Q75" s="38"/>
      <c r="R75" s="36"/>
      <c r="S75" s="37"/>
      <c r="T75" s="38"/>
      <c r="U75" s="36"/>
      <c r="V75" s="37"/>
      <c r="W75" s="38"/>
      <c r="X75" s="36"/>
      <c r="Y75" s="37"/>
      <c r="Z75" s="38"/>
      <c r="AA75" s="34">
        <f t="shared" si="28"/>
        <v>0</v>
      </c>
      <c r="AB75" s="35">
        <f t="shared" si="29"/>
        <v>0</v>
      </c>
      <c r="AC75" s="37">
        <f t="shared" si="30"/>
        <v>0</v>
      </c>
      <c r="AD75" s="60">
        <f t="shared" si="27"/>
        <v>0</v>
      </c>
    </row>
    <row r="76" spans="1:30" ht="13" thickBot="1">
      <c r="A76" s="57">
        <v>3</v>
      </c>
      <c r="B76" s="4"/>
      <c r="C76" s="4"/>
      <c r="D76" s="15" t="s">
        <v>122</v>
      </c>
      <c r="E76" s="37"/>
      <c r="F76" s="37"/>
      <c r="G76" s="37"/>
      <c r="H76" s="38"/>
      <c r="I76" s="36"/>
      <c r="J76" s="37"/>
      <c r="K76" s="38"/>
      <c r="L76" s="36"/>
      <c r="M76" s="37"/>
      <c r="N76" s="38"/>
      <c r="O76" s="36"/>
      <c r="P76" s="37"/>
      <c r="Q76" s="38"/>
      <c r="R76" s="36"/>
      <c r="S76" s="37"/>
      <c r="T76" s="38"/>
      <c r="U76" s="36"/>
      <c r="V76" s="37"/>
      <c r="W76" s="38"/>
      <c r="X76" s="36"/>
      <c r="Y76" s="37"/>
      <c r="Z76" s="38"/>
      <c r="AA76" s="34">
        <f t="shared" si="28"/>
        <v>0</v>
      </c>
      <c r="AB76" s="35">
        <f t="shared" si="29"/>
        <v>0</v>
      </c>
      <c r="AC76" s="37">
        <f t="shared" si="30"/>
        <v>0</v>
      </c>
      <c r="AD76" s="60">
        <f t="shared" si="27"/>
        <v>0</v>
      </c>
    </row>
    <row r="77" spans="1:30" ht="13" thickBot="1">
      <c r="A77" s="57">
        <v>3</v>
      </c>
      <c r="B77" s="55"/>
      <c r="C77" s="55"/>
      <c r="D77" s="55"/>
      <c r="E77" s="240"/>
      <c r="F77" s="34"/>
      <c r="G77" s="35"/>
      <c r="H77" s="240"/>
      <c r="I77" s="34"/>
      <c r="J77" s="35"/>
      <c r="K77" s="240"/>
      <c r="L77" s="34"/>
      <c r="M77" s="35"/>
      <c r="N77" s="240"/>
      <c r="O77" s="34"/>
      <c r="P77" s="35"/>
      <c r="Q77" s="240"/>
      <c r="R77" s="24"/>
      <c r="S77" s="20"/>
      <c r="T77" s="59"/>
      <c r="U77" s="34"/>
      <c r="V77" s="35"/>
      <c r="W77" s="240"/>
      <c r="X77" s="349"/>
      <c r="Y77" s="345"/>
      <c r="Z77" s="351"/>
      <c r="AA77" s="34">
        <f t="shared" si="28"/>
        <v>0</v>
      </c>
      <c r="AB77" s="35">
        <f t="shared" si="29"/>
        <v>0</v>
      </c>
      <c r="AC77" s="37">
        <f t="shared" si="30"/>
        <v>0</v>
      </c>
      <c r="AD77" s="60">
        <f t="shared" si="27"/>
        <v>0</v>
      </c>
    </row>
    <row r="78" spans="1:30" ht="13" thickBot="1">
      <c r="A78" s="57">
        <v>3</v>
      </c>
      <c r="B78" s="499" t="s">
        <v>428</v>
      </c>
      <c r="C78" s="480" t="s">
        <v>270</v>
      </c>
      <c r="D78" s="480" t="s">
        <v>124</v>
      </c>
      <c r="E78" s="496">
        <v>32</v>
      </c>
      <c r="F78" s="494">
        <v>8</v>
      </c>
      <c r="G78" s="487">
        <v>20</v>
      </c>
      <c r="H78" s="496"/>
      <c r="I78" s="494">
        <v>18</v>
      </c>
      <c r="J78" s="487">
        <v>75</v>
      </c>
      <c r="K78" s="496">
        <v>1</v>
      </c>
      <c r="L78" s="494">
        <v>10</v>
      </c>
      <c r="M78" s="487">
        <v>39</v>
      </c>
      <c r="N78" s="496"/>
      <c r="O78" s="517">
        <v>17</v>
      </c>
      <c r="P78" s="513">
        <v>116</v>
      </c>
      <c r="Q78" s="519"/>
      <c r="R78" s="517">
        <v>11</v>
      </c>
      <c r="S78" s="513">
        <v>46</v>
      </c>
      <c r="T78" s="519"/>
      <c r="U78" s="36"/>
      <c r="V78" s="37"/>
      <c r="W78" s="242"/>
      <c r="X78" s="350"/>
      <c r="Y78" s="346"/>
      <c r="Z78" s="352"/>
      <c r="AA78" s="34">
        <f t="shared" si="28"/>
        <v>64</v>
      </c>
      <c r="AB78" s="35">
        <f t="shared" si="29"/>
        <v>296</v>
      </c>
      <c r="AC78" s="37">
        <f t="shared" si="30"/>
        <v>1</v>
      </c>
      <c r="AD78" s="60">
        <f t="shared" si="27"/>
        <v>4.625</v>
      </c>
    </row>
    <row r="79" spans="1:30" ht="13" thickBot="1">
      <c r="A79" s="57">
        <v>3</v>
      </c>
      <c r="B79" s="481" t="s">
        <v>556</v>
      </c>
      <c r="C79" s="481" t="s">
        <v>657</v>
      </c>
      <c r="D79" s="480" t="s">
        <v>124</v>
      </c>
      <c r="E79" s="497">
        <v>20</v>
      </c>
      <c r="F79" s="495">
        <v>6</v>
      </c>
      <c r="G79" s="488">
        <v>41</v>
      </c>
      <c r="H79" s="497"/>
      <c r="I79" s="495">
        <v>16</v>
      </c>
      <c r="J79" s="488">
        <v>141</v>
      </c>
      <c r="K79" s="497">
        <v>3</v>
      </c>
      <c r="L79" s="495">
        <v>14</v>
      </c>
      <c r="M79" s="488">
        <v>65</v>
      </c>
      <c r="N79" s="497"/>
      <c r="O79" s="518">
        <v>6</v>
      </c>
      <c r="P79" s="514">
        <v>57</v>
      </c>
      <c r="Q79" s="520">
        <v>1</v>
      </c>
      <c r="R79" s="518">
        <v>9</v>
      </c>
      <c r="S79" s="514">
        <v>47</v>
      </c>
      <c r="T79" s="520"/>
      <c r="U79" s="36"/>
      <c r="V79" s="37"/>
      <c r="W79" s="242"/>
      <c r="X79" s="350"/>
      <c r="Y79" s="346"/>
      <c r="Z79" s="352"/>
      <c r="AA79" s="34">
        <f t="shared" si="28"/>
        <v>51</v>
      </c>
      <c r="AB79" s="35">
        <f t="shared" si="29"/>
        <v>351</v>
      </c>
      <c r="AC79" s="37">
        <f t="shared" si="30"/>
        <v>4</v>
      </c>
      <c r="AD79" s="60">
        <f t="shared" si="27"/>
        <v>6.882352941176471</v>
      </c>
    </row>
    <row r="80" spans="1:30" ht="13" thickBot="1">
      <c r="A80" s="57">
        <v>3</v>
      </c>
      <c r="B80" s="481" t="s">
        <v>658</v>
      </c>
      <c r="C80" s="481" t="s">
        <v>219</v>
      </c>
      <c r="D80" s="480" t="s">
        <v>124</v>
      </c>
      <c r="E80" s="497">
        <v>7</v>
      </c>
      <c r="F80" s="495">
        <v>4</v>
      </c>
      <c r="G80" s="488">
        <v>6</v>
      </c>
      <c r="H80" s="497">
        <v>1</v>
      </c>
      <c r="I80" s="495">
        <v>4</v>
      </c>
      <c r="J80" s="488">
        <v>40</v>
      </c>
      <c r="K80" s="497"/>
      <c r="L80" s="495">
        <v>3</v>
      </c>
      <c r="M80" s="488">
        <v>-18</v>
      </c>
      <c r="N80" s="497"/>
      <c r="O80" s="518">
        <v>4</v>
      </c>
      <c r="P80" s="514">
        <v>45</v>
      </c>
      <c r="Q80" s="520">
        <v>1</v>
      </c>
      <c r="R80" s="518">
        <v>1</v>
      </c>
      <c r="S80" s="514">
        <v>-1</v>
      </c>
      <c r="T80" s="520"/>
      <c r="U80" s="36"/>
      <c r="V80" s="37"/>
      <c r="W80" s="242"/>
      <c r="X80" s="350"/>
      <c r="Y80" s="346"/>
      <c r="Z80" s="352"/>
      <c r="AA80" s="34">
        <f t="shared" si="28"/>
        <v>16</v>
      </c>
      <c r="AB80" s="35">
        <f t="shared" si="29"/>
        <v>72</v>
      </c>
      <c r="AC80" s="37">
        <f t="shared" si="30"/>
        <v>2</v>
      </c>
      <c r="AD80" s="60">
        <f t="shared" si="27"/>
        <v>4.5</v>
      </c>
    </row>
    <row r="81" spans="1:30" ht="13" thickBot="1">
      <c r="A81" s="57">
        <v>3</v>
      </c>
      <c r="B81" s="481" t="s">
        <v>712</v>
      </c>
      <c r="C81" s="481" t="s">
        <v>343</v>
      </c>
      <c r="D81" s="480" t="s">
        <v>124</v>
      </c>
      <c r="E81" s="497">
        <v>36</v>
      </c>
      <c r="F81" s="495"/>
      <c r="G81" s="488"/>
      <c r="H81" s="497"/>
      <c r="I81" s="495">
        <v>1</v>
      </c>
      <c r="J81" s="488">
        <v>5</v>
      </c>
      <c r="K81" s="497"/>
      <c r="L81" s="495"/>
      <c r="M81" s="488"/>
      <c r="N81" s="497"/>
      <c r="O81" s="518">
        <v>2</v>
      </c>
      <c r="P81" s="514">
        <v>13</v>
      </c>
      <c r="Q81" s="520">
        <v>1</v>
      </c>
      <c r="R81" s="518">
        <v>2</v>
      </c>
      <c r="S81" s="514">
        <v>25</v>
      </c>
      <c r="T81" s="520"/>
      <c r="U81" s="24"/>
      <c r="V81" s="20"/>
      <c r="W81" s="59"/>
      <c r="X81" s="24"/>
      <c r="Y81" s="20"/>
      <c r="Z81" s="59"/>
      <c r="AA81" s="34">
        <f t="shared" si="28"/>
        <v>5</v>
      </c>
      <c r="AB81" s="35">
        <f t="shared" si="29"/>
        <v>43</v>
      </c>
      <c r="AC81" s="37">
        <f t="shared" si="30"/>
        <v>1</v>
      </c>
      <c r="AD81" s="60">
        <f t="shared" si="27"/>
        <v>8.6</v>
      </c>
    </row>
    <row r="82" spans="1:30" s="507" customFormat="1" ht="13" thickBot="1">
      <c r="A82" s="516"/>
      <c r="B82" s="509" t="s">
        <v>824</v>
      </c>
      <c r="C82" s="510" t="s">
        <v>470</v>
      </c>
      <c r="D82" s="508" t="s">
        <v>124</v>
      </c>
      <c r="E82" s="520">
        <v>22</v>
      </c>
      <c r="F82" s="330"/>
      <c r="G82" s="208"/>
      <c r="H82" s="316"/>
      <c r="I82" s="330"/>
      <c r="J82" s="208"/>
      <c r="K82" s="316"/>
      <c r="L82" s="330"/>
      <c r="M82" s="208"/>
      <c r="N82" s="316"/>
      <c r="O82" s="518">
        <v>4</v>
      </c>
      <c r="P82" s="514">
        <v>14</v>
      </c>
      <c r="Q82" s="520">
        <v>1</v>
      </c>
      <c r="R82" s="518"/>
      <c r="S82" s="514"/>
      <c r="T82" s="520"/>
      <c r="U82" s="335"/>
      <c r="V82" s="332"/>
      <c r="W82" s="336"/>
      <c r="X82" s="335"/>
      <c r="Y82" s="332"/>
      <c r="Z82" s="336"/>
      <c r="AA82" s="517">
        <f t="shared" ref="AA82:AA85" si="31">SUM(F82+I82+L82+O82+R82+U82+X82)</f>
        <v>4</v>
      </c>
      <c r="AB82" s="513">
        <f t="shared" ref="AB82:AB85" si="32">SUM(G82+J82+M82+P82+S82+V82+Y82)</f>
        <v>14</v>
      </c>
      <c r="AC82" s="514">
        <f t="shared" ref="AC82:AC85" si="33">SUM(H82+K82+N82+Q82+T82+W82+Z82)</f>
        <v>1</v>
      </c>
      <c r="AD82" s="60">
        <f t="shared" ref="AD82:AD85" si="34">IFERROR(AB82/AA82,0)</f>
        <v>3.5</v>
      </c>
    </row>
    <row r="83" spans="1:30" s="507" customFormat="1" ht="13" thickBot="1">
      <c r="A83" s="516"/>
      <c r="B83" s="509" t="s">
        <v>714</v>
      </c>
      <c r="C83" s="509" t="s">
        <v>715</v>
      </c>
      <c r="D83" s="508" t="s">
        <v>124</v>
      </c>
      <c r="E83" s="520">
        <v>19</v>
      </c>
      <c r="F83" s="330"/>
      <c r="G83" s="208"/>
      <c r="H83" s="316"/>
      <c r="I83" s="330"/>
      <c r="J83" s="208"/>
      <c r="K83" s="316"/>
      <c r="L83" s="330"/>
      <c r="M83" s="208"/>
      <c r="N83" s="316"/>
      <c r="O83" s="518">
        <v>3</v>
      </c>
      <c r="P83" s="514">
        <v>4</v>
      </c>
      <c r="Q83" s="520"/>
      <c r="R83" s="518"/>
      <c r="S83" s="514"/>
      <c r="T83" s="520"/>
      <c r="U83" s="335"/>
      <c r="V83" s="332"/>
      <c r="W83" s="336"/>
      <c r="X83" s="335"/>
      <c r="Y83" s="332"/>
      <c r="Z83" s="336"/>
      <c r="AA83" s="517">
        <f t="shared" si="31"/>
        <v>3</v>
      </c>
      <c r="AB83" s="513">
        <f t="shared" si="32"/>
        <v>4</v>
      </c>
      <c r="AC83" s="514">
        <f t="shared" si="33"/>
        <v>0</v>
      </c>
      <c r="AD83" s="60">
        <f t="shared" si="34"/>
        <v>1.3333333333333333</v>
      </c>
    </row>
    <row r="84" spans="1:30" s="507" customFormat="1" ht="13" thickBot="1">
      <c r="A84" s="516"/>
      <c r="B84" s="521"/>
      <c r="C84" s="521"/>
      <c r="D84" s="508"/>
      <c r="E84" s="316"/>
      <c r="F84" s="330"/>
      <c r="G84" s="208"/>
      <c r="H84" s="316"/>
      <c r="I84" s="330"/>
      <c r="J84" s="208"/>
      <c r="K84" s="316"/>
      <c r="L84" s="330"/>
      <c r="M84" s="208"/>
      <c r="N84" s="316"/>
      <c r="O84" s="335"/>
      <c r="P84" s="332"/>
      <c r="Q84" s="336"/>
      <c r="R84" s="335"/>
      <c r="S84" s="332"/>
      <c r="T84" s="336"/>
      <c r="U84" s="335"/>
      <c r="V84" s="332"/>
      <c r="W84" s="336"/>
      <c r="X84" s="335"/>
      <c r="Y84" s="332"/>
      <c r="Z84" s="336"/>
      <c r="AA84" s="517">
        <f t="shared" si="31"/>
        <v>0</v>
      </c>
      <c r="AB84" s="513">
        <f t="shared" si="32"/>
        <v>0</v>
      </c>
      <c r="AC84" s="514">
        <f t="shared" si="33"/>
        <v>0</v>
      </c>
      <c r="AD84" s="60">
        <f t="shared" si="34"/>
        <v>0</v>
      </c>
    </row>
    <row r="85" spans="1:30" s="507" customFormat="1" ht="13" thickBot="1">
      <c r="A85" s="516"/>
      <c r="B85" s="521"/>
      <c r="C85" s="521"/>
      <c r="D85" s="508"/>
      <c r="E85" s="316"/>
      <c r="F85" s="330"/>
      <c r="G85" s="208"/>
      <c r="H85" s="316"/>
      <c r="I85" s="330"/>
      <c r="J85" s="208"/>
      <c r="K85" s="316"/>
      <c r="L85" s="330"/>
      <c r="M85" s="208"/>
      <c r="N85" s="316"/>
      <c r="O85" s="335"/>
      <c r="P85" s="332"/>
      <c r="Q85" s="336"/>
      <c r="R85" s="335"/>
      <c r="S85" s="332"/>
      <c r="T85" s="336"/>
      <c r="U85" s="335"/>
      <c r="V85" s="332"/>
      <c r="W85" s="336"/>
      <c r="X85" s="335"/>
      <c r="Y85" s="332"/>
      <c r="Z85" s="336"/>
      <c r="AA85" s="517">
        <f t="shared" si="31"/>
        <v>0</v>
      </c>
      <c r="AB85" s="513">
        <f t="shared" si="32"/>
        <v>0</v>
      </c>
      <c r="AC85" s="514">
        <f t="shared" si="33"/>
        <v>0</v>
      </c>
      <c r="AD85" s="60">
        <f t="shared" si="34"/>
        <v>0</v>
      </c>
    </row>
    <row r="86" spans="1:30" ht="13" thickBot="1">
      <c r="A86" s="57">
        <v>3</v>
      </c>
      <c r="B86" s="55"/>
      <c r="C86" s="55"/>
      <c r="D86" s="55"/>
      <c r="E86" s="240"/>
      <c r="F86" s="34"/>
      <c r="G86" s="35"/>
      <c r="H86" s="240"/>
      <c r="I86" s="34"/>
      <c r="J86" s="35"/>
      <c r="K86" s="240"/>
      <c r="L86" s="34"/>
      <c r="M86" s="35"/>
      <c r="N86" s="240"/>
      <c r="O86" s="34"/>
      <c r="P86" s="35"/>
      <c r="Q86" s="240"/>
      <c r="R86" s="34"/>
      <c r="S86" s="35"/>
      <c r="T86" s="240"/>
      <c r="U86" s="34"/>
      <c r="V86" s="35"/>
      <c r="W86" s="240"/>
      <c r="X86" s="349"/>
      <c r="Y86" s="345"/>
      <c r="Z86" s="351"/>
      <c r="AA86" s="34">
        <f t="shared" si="28"/>
        <v>0</v>
      </c>
      <c r="AB86" s="35">
        <f t="shared" si="29"/>
        <v>0</v>
      </c>
      <c r="AC86" s="37">
        <f t="shared" si="30"/>
        <v>0</v>
      </c>
      <c r="AD86" s="60">
        <f t="shared" si="27"/>
        <v>0</v>
      </c>
    </row>
    <row r="87" spans="1:30" ht="13" thickBot="1">
      <c r="A87" s="57">
        <v>4</v>
      </c>
      <c r="B87" s="214" t="s">
        <v>115</v>
      </c>
      <c r="C87" s="55" t="s">
        <v>350</v>
      </c>
      <c r="D87" s="55" t="s">
        <v>118</v>
      </c>
      <c r="E87" s="351">
        <v>8</v>
      </c>
      <c r="F87" s="349">
        <v>7</v>
      </c>
      <c r="G87" s="345">
        <v>34</v>
      </c>
      <c r="H87" s="351">
        <v>0</v>
      </c>
      <c r="I87" s="494">
        <v>9</v>
      </c>
      <c r="J87" s="487">
        <v>21</v>
      </c>
      <c r="K87" s="496">
        <v>0</v>
      </c>
      <c r="L87" s="517">
        <v>5</v>
      </c>
      <c r="M87" s="513">
        <v>11</v>
      </c>
      <c r="N87" s="519">
        <v>0</v>
      </c>
      <c r="O87" s="517">
        <v>4</v>
      </c>
      <c r="P87" s="513">
        <v>7</v>
      </c>
      <c r="Q87" s="519">
        <v>0</v>
      </c>
      <c r="R87" s="36"/>
      <c r="S87" s="37"/>
      <c r="T87" s="242"/>
      <c r="U87" s="36"/>
      <c r="V87" s="37"/>
      <c r="W87" s="242"/>
      <c r="X87" s="350"/>
      <c r="Y87" s="346"/>
      <c r="Z87" s="352"/>
      <c r="AA87" s="34">
        <f t="shared" si="28"/>
        <v>25</v>
      </c>
      <c r="AB87" s="35">
        <f t="shared" si="29"/>
        <v>73</v>
      </c>
      <c r="AC87" s="37">
        <f t="shared" si="30"/>
        <v>0</v>
      </c>
      <c r="AD87" s="60">
        <f t="shared" si="27"/>
        <v>2.92</v>
      </c>
    </row>
    <row r="88" spans="1:30" ht="13" thickBot="1">
      <c r="A88" s="57">
        <v>4</v>
      </c>
      <c r="B88" s="342" t="s">
        <v>351</v>
      </c>
      <c r="C88" s="342" t="s">
        <v>352</v>
      </c>
      <c r="D88" s="55" t="s">
        <v>118</v>
      </c>
      <c r="E88" s="352">
        <v>10</v>
      </c>
      <c r="F88" s="350">
        <v>1</v>
      </c>
      <c r="G88" s="346">
        <v>2</v>
      </c>
      <c r="H88" s="352">
        <v>0</v>
      </c>
      <c r="I88" s="495"/>
      <c r="J88" s="488"/>
      <c r="K88" s="497"/>
      <c r="L88" s="518">
        <v>3</v>
      </c>
      <c r="M88" s="514">
        <v>41</v>
      </c>
      <c r="N88" s="520">
        <v>0</v>
      </c>
      <c r="O88" s="518"/>
      <c r="P88" s="514"/>
      <c r="Q88" s="520"/>
      <c r="R88" s="36"/>
      <c r="S88" s="37"/>
      <c r="T88" s="242"/>
      <c r="U88" s="36"/>
      <c r="V88" s="37"/>
      <c r="W88" s="242"/>
      <c r="X88" s="350"/>
      <c r="Y88" s="346"/>
      <c r="Z88" s="352"/>
      <c r="AA88" s="34">
        <f t="shared" si="28"/>
        <v>4</v>
      </c>
      <c r="AB88" s="35">
        <f t="shared" si="29"/>
        <v>43</v>
      </c>
      <c r="AC88" s="37">
        <f t="shared" si="30"/>
        <v>0</v>
      </c>
      <c r="AD88" s="60">
        <f t="shared" si="27"/>
        <v>10.75</v>
      </c>
    </row>
    <row r="89" spans="1:30" ht="13" thickBot="1">
      <c r="A89" s="57">
        <v>4</v>
      </c>
      <c r="B89" s="342" t="s">
        <v>360</v>
      </c>
      <c r="C89" s="342" t="s">
        <v>143</v>
      </c>
      <c r="D89" s="55" t="s">
        <v>118</v>
      </c>
      <c r="E89" s="352">
        <v>13</v>
      </c>
      <c r="F89" s="350">
        <v>2</v>
      </c>
      <c r="G89" s="346">
        <v>15</v>
      </c>
      <c r="H89" s="352">
        <v>1</v>
      </c>
      <c r="I89" s="495">
        <v>6</v>
      </c>
      <c r="J89" s="488">
        <v>59</v>
      </c>
      <c r="K89" s="497">
        <v>1</v>
      </c>
      <c r="L89" s="518">
        <v>4</v>
      </c>
      <c r="M89" s="514">
        <v>17</v>
      </c>
      <c r="N89" s="520">
        <v>1</v>
      </c>
      <c r="O89" s="518">
        <v>6</v>
      </c>
      <c r="P89" s="514">
        <v>67</v>
      </c>
      <c r="Q89" s="520">
        <v>1</v>
      </c>
      <c r="R89" s="36"/>
      <c r="S89" s="37"/>
      <c r="T89" s="242"/>
      <c r="U89" s="36"/>
      <c r="V89" s="37"/>
      <c r="W89" s="242"/>
      <c r="X89" s="350"/>
      <c r="Y89" s="346"/>
      <c r="Z89" s="352"/>
      <c r="AA89" s="34">
        <f t="shared" si="28"/>
        <v>18</v>
      </c>
      <c r="AB89" s="35">
        <f t="shared" si="29"/>
        <v>158</v>
      </c>
      <c r="AC89" s="37">
        <f t="shared" si="30"/>
        <v>4</v>
      </c>
      <c r="AD89" s="60">
        <f t="shared" si="27"/>
        <v>8.7777777777777786</v>
      </c>
    </row>
    <row r="90" spans="1:30" ht="13" thickBot="1">
      <c r="A90" s="57">
        <v>4</v>
      </c>
      <c r="B90" s="342" t="s">
        <v>346</v>
      </c>
      <c r="C90" s="342" t="s">
        <v>347</v>
      </c>
      <c r="D90" s="55" t="s">
        <v>118</v>
      </c>
      <c r="E90" s="352">
        <v>70</v>
      </c>
      <c r="F90" s="350">
        <v>4</v>
      </c>
      <c r="G90" s="346">
        <v>14</v>
      </c>
      <c r="H90" s="352">
        <v>0</v>
      </c>
      <c r="I90" s="495">
        <v>2</v>
      </c>
      <c r="J90" s="488">
        <v>6</v>
      </c>
      <c r="K90" s="497">
        <v>0</v>
      </c>
      <c r="L90" s="518">
        <v>1</v>
      </c>
      <c r="M90" s="514">
        <v>3</v>
      </c>
      <c r="N90" s="520">
        <v>0</v>
      </c>
      <c r="O90" s="518"/>
      <c r="P90" s="514"/>
      <c r="Q90" s="520"/>
      <c r="R90" s="36"/>
      <c r="S90" s="37"/>
      <c r="T90" s="242"/>
      <c r="U90" s="36"/>
      <c r="V90" s="37"/>
      <c r="W90" s="242"/>
      <c r="X90" s="350"/>
      <c r="Y90" s="346"/>
      <c r="Z90" s="352"/>
      <c r="AA90" s="34">
        <f t="shared" si="28"/>
        <v>7</v>
      </c>
      <c r="AB90" s="35">
        <f t="shared" si="29"/>
        <v>23</v>
      </c>
      <c r="AC90" s="37">
        <f t="shared" si="30"/>
        <v>0</v>
      </c>
      <c r="AD90" s="60">
        <f t="shared" si="27"/>
        <v>3.2857142857142856</v>
      </c>
    </row>
    <row r="91" spans="1:30" ht="13" thickBot="1">
      <c r="A91" s="57">
        <v>4</v>
      </c>
      <c r="B91" s="342" t="s">
        <v>358</v>
      </c>
      <c r="C91" s="343" t="s">
        <v>359</v>
      </c>
      <c r="D91" s="55" t="s">
        <v>118</v>
      </c>
      <c r="E91" s="352">
        <v>5</v>
      </c>
      <c r="F91" s="350">
        <v>2</v>
      </c>
      <c r="G91" s="346">
        <v>-16</v>
      </c>
      <c r="H91" s="352">
        <v>0</v>
      </c>
      <c r="I91" s="36"/>
      <c r="J91" s="37"/>
      <c r="K91" s="242"/>
      <c r="L91" s="518"/>
      <c r="M91" s="514"/>
      <c r="N91" s="520"/>
      <c r="O91" s="518"/>
      <c r="P91" s="514"/>
      <c r="Q91" s="520"/>
      <c r="R91" s="36"/>
      <c r="S91" s="37"/>
      <c r="T91" s="242"/>
      <c r="U91" s="36"/>
      <c r="V91" s="37"/>
      <c r="W91" s="242"/>
      <c r="X91" s="350"/>
      <c r="Y91" s="346"/>
      <c r="Z91" s="352"/>
      <c r="AA91" s="34">
        <f t="shared" si="28"/>
        <v>2</v>
      </c>
      <c r="AB91" s="35">
        <f t="shared" si="29"/>
        <v>-16</v>
      </c>
      <c r="AC91" s="37">
        <f t="shared" si="30"/>
        <v>0</v>
      </c>
      <c r="AD91" s="60">
        <f t="shared" si="27"/>
        <v>-8</v>
      </c>
    </row>
    <row r="92" spans="1:30" ht="13" thickBot="1">
      <c r="A92" s="57">
        <v>4</v>
      </c>
      <c r="B92" s="342" t="s">
        <v>113</v>
      </c>
      <c r="C92" s="342" t="s">
        <v>361</v>
      </c>
      <c r="D92" s="55" t="s">
        <v>118</v>
      </c>
      <c r="E92" s="352">
        <v>22</v>
      </c>
      <c r="F92" s="350">
        <v>1</v>
      </c>
      <c r="G92" s="346">
        <v>5</v>
      </c>
      <c r="H92" s="352">
        <v>0</v>
      </c>
      <c r="I92" s="36"/>
      <c r="J92" s="37"/>
      <c r="K92" s="242"/>
      <c r="L92" s="518">
        <v>1</v>
      </c>
      <c r="M92" s="514">
        <v>0</v>
      </c>
      <c r="N92" s="520">
        <v>0</v>
      </c>
      <c r="O92" s="518">
        <v>3</v>
      </c>
      <c r="P92" s="514">
        <v>-1</v>
      </c>
      <c r="Q92" s="520">
        <v>0</v>
      </c>
      <c r="R92" s="36"/>
      <c r="S92" s="37"/>
      <c r="T92" s="242"/>
      <c r="U92" s="36"/>
      <c r="V92" s="37"/>
      <c r="W92" s="242"/>
      <c r="X92" s="350"/>
      <c r="Y92" s="346"/>
      <c r="Z92" s="352"/>
      <c r="AA92" s="34">
        <f t="shared" si="28"/>
        <v>5</v>
      </c>
      <c r="AB92" s="35">
        <f t="shared" si="29"/>
        <v>4</v>
      </c>
      <c r="AC92" s="37">
        <f t="shared" si="30"/>
        <v>0</v>
      </c>
      <c r="AD92" s="60">
        <f t="shared" si="27"/>
        <v>0.8</v>
      </c>
    </row>
    <row r="93" spans="1:30" ht="13" thickBot="1">
      <c r="A93" s="57">
        <v>4</v>
      </c>
      <c r="B93" s="342" t="s">
        <v>362</v>
      </c>
      <c r="C93" s="342" t="s">
        <v>363</v>
      </c>
      <c r="D93" s="55" t="s">
        <v>118</v>
      </c>
      <c r="E93" s="352">
        <v>27</v>
      </c>
      <c r="F93" s="350">
        <v>1</v>
      </c>
      <c r="G93" s="346">
        <v>3</v>
      </c>
      <c r="H93" s="352">
        <v>0</v>
      </c>
      <c r="I93" s="36"/>
      <c r="J93" s="37"/>
      <c r="K93" s="242"/>
      <c r="L93" s="518"/>
      <c r="M93" s="514"/>
      <c r="N93" s="520"/>
      <c r="O93" s="36"/>
      <c r="P93" s="37"/>
      <c r="Q93" s="242"/>
      <c r="R93" s="36"/>
      <c r="S93" s="37"/>
      <c r="T93" s="242"/>
      <c r="U93" s="36"/>
      <c r="V93" s="37"/>
      <c r="W93" s="242"/>
      <c r="X93" s="350"/>
      <c r="Y93" s="346"/>
      <c r="Z93" s="352"/>
      <c r="AA93" s="34">
        <f t="shared" si="28"/>
        <v>1</v>
      </c>
      <c r="AB93" s="35">
        <f t="shared" si="29"/>
        <v>3</v>
      </c>
      <c r="AC93" s="37">
        <f t="shared" si="30"/>
        <v>0</v>
      </c>
      <c r="AD93" s="60">
        <f t="shared" si="27"/>
        <v>3</v>
      </c>
    </row>
    <row r="94" spans="1:30" ht="13" thickBot="1">
      <c r="A94" s="57">
        <v>4</v>
      </c>
      <c r="B94" s="15"/>
      <c r="C94" s="15"/>
      <c r="D94" s="55" t="s">
        <v>118</v>
      </c>
      <c r="E94" s="20"/>
      <c r="F94" s="20"/>
      <c r="G94" s="20"/>
      <c r="H94" s="59"/>
      <c r="I94" s="24"/>
      <c r="J94" s="20"/>
      <c r="K94" s="59"/>
      <c r="L94" s="24"/>
      <c r="M94" s="20"/>
      <c r="N94" s="59"/>
      <c r="O94" s="36"/>
      <c r="P94" s="37"/>
      <c r="Q94" s="38"/>
      <c r="R94" s="36"/>
      <c r="S94" s="37"/>
      <c r="T94" s="38"/>
      <c r="U94" s="36"/>
      <c r="V94" s="37"/>
      <c r="W94" s="38"/>
      <c r="X94" s="36"/>
      <c r="Y94" s="37"/>
      <c r="Z94" s="38"/>
      <c r="AA94" s="34">
        <f t="shared" si="28"/>
        <v>0</v>
      </c>
      <c r="AB94" s="35">
        <f t="shared" si="29"/>
        <v>0</v>
      </c>
      <c r="AC94" s="37">
        <f t="shared" si="30"/>
        <v>0</v>
      </c>
      <c r="AD94" s="60">
        <f t="shared" si="27"/>
        <v>0</v>
      </c>
    </row>
    <row r="95" spans="1:30" ht="13" thickBot="1">
      <c r="A95" s="57">
        <v>4</v>
      </c>
      <c r="B95" s="214"/>
      <c r="C95" s="55"/>
      <c r="D95" s="55" t="s">
        <v>118</v>
      </c>
      <c r="E95" s="240"/>
      <c r="F95" s="34"/>
      <c r="G95" s="35"/>
      <c r="H95" s="240"/>
      <c r="I95" s="34"/>
      <c r="J95" s="35"/>
      <c r="K95" s="240"/>
      <c r="L95" s="34"/>
      <c r="M95" s="35"/>
      <c r="N95" s="240"/>
      <c r="O95" s="34"/>
      <c r="P95" s="35"/>
      <c r="Q95" s="240"/>
      <c r="R95" s="34"/>
      <c r="S95" s="35"/>
      <c r="T95" s="240"/>
      <c r="U95" s="34"/>
      <c r="V95" s="35"/>
      <c r="W95" s="240"/>
      <c r="X95" s="349"/>
      <c r="Y95" s="345"/>
      <c r="Z95" s="351"/>
      <c r="AA95" s="34">
        <f t="shared" si="28"/>
        <v>0</v>
      </c>
      <c r="AB95" s="35">
        <f t="shared" si="29"/>
        <v>0</v>
      </c>
      <c r="AC95" s="37">
        <f t="shared" si="30"/>
        <v>0</v>
      </c>
      <c r="AD95" s="60">
        <f t="shared" si="27"/>
        <v>0</v>
      </c>
    </row>
    <row r="96" spans="1:30" ht="13" thickBot="1">
      <c r="A96" s="57">
        <v>4</v>
      </c>
      <c r="B96" s="3"/>
      <c r="C96" s="3"/>
      <c r="D96" s="55" t="s">
        <v>118</v>
      </c>
      <c r="E96" s="242"/>
      <c r="F96" s="36"/>
      <c r="G96" s="37"/>
      <c r="H96" s="242"/>
      <c r="I96" s="36"/>
      <c r="J96" s="37"/>
      <c r="K96" s="242"/>
      <c r="L96" s="36"/>
      <c r="M96" s="37"/>
      <c r="N96" s="242"/>
      <c r="O96" s="36"/>
      <c r="P96" s="37"/>
      <c r="Q96" s="242"/>
      <c r="R96" s="36"/>
      <c r="S96" s="37"/>
      <c r="T96" s="242"/>
      <c r="U96" s="36"/>
      <c r="V96" s="37"/>
      <c r="W96" s="242"/>
      <c r="X96" s="350"/>
      <c r="Y96" s="346"/>
      <c r="Z96" s="352"/>
      <c r="AA96" s="34">
        <f t="shared" si="28"/>
        <v>0</v>
      </c>
      <c r="AB96" s="35">
        <f t="shared" si="29"/>
        <v>0</v>
      </c>
      <c r="AC96" s="37">
        <f t="shared" si="30"/>
        <v>0</v>
      </c>
      <c r="AD96" s="60">
        <f t="shared" si="27"/>
        <v>0</v>
      </c>
    </row>
    <row r="97" spans="1:30" ht="13" thickBot="1">
      <c r="A97" s="57">
        <v>4</v>
      </c>
      <c r="B97" s="3"/>
      <c r="C97" s="3"/>
      <c r="D97" s="55"/>
      <c r="E97" s="242"/>
      <c r="F97" s="36"/>
      <c r="G97" s="37"/>
      <c r="H97" s="242"/>
      <c r="I97" s="36"/>
      <c r="J97" s="37"/>
      <c r="K97" s="242"/>
      <c r="L97" s="36"/>
      <c r="M97" s="37"/>
      <c r="N97" s="242"/>
      <c r="O97" s="36"/>
      <c r="P97" s="37"/>
      <c r="Q97" s="242"/>
      <c r="R97" s="36"/>
      <c r="S97" s="37"/>
      <c r="T97" s="242"/>
      <c r="U97" s="36"/>
      <c r="V97" s="37"/>
      <c r="W97" s="242"/>
      <c r="X97" s="350"/>
      <c r="Y97" s="346"/>
      <c r="Z97" s="352"/>
      <c r="AA97" s="34">
        <f t="shared" si="28"/>
        <v>0</v>
      </c>
      <c r="AB97" s="35">
        <f t="shared" si="29"/>
        <v>0</v>
      </c>
      <c r="AC97" s="37">
        <f t="shared" si="30"/>
        <v>0</v>
      </c>
      <c r="AD97" s="60">
        <f t="shared" si="27"/>
        <v>0</v>
      </c>
    </row>
    <row r="98" spans="1:30" ht="13" thickBot="1">
      <c r="A98" s="57">
        <v>4</v>
      </c>
      <c r="B98" s="499" t="s">
        <v>384</v>
      </c>
      <c r="C98" s="480" t="s">
        <v>385</v>
      </c>
      <c r="D98" s="480" t="s">
        <v>370</v>
      </c>
      <c r="E98" s="496">
        <v>25</v>
      </c>
      <c r="F98" s="494">
        <v>5</v>
      </c>
      <c r="G98" s="487">
        <v>31</v>
      </c>
      <c r="H98" s="496"/>
      <c r="I98" s="494">
        <v>8</v>
      </c>
      <c r="J98" s="487">
        <v>53</v>
      </c>
      <c r="K98" s="496">
        <v>1</v>
      </c>
      <c r="L98" s="517">
        <v>8</v>
      </c>
      <c r="M98" s="513">
        <v>54</v>
      </c>
      <c r="N98" s="519"/>
      <c r="O98" s="517">
        <v>10</v>
      </c>
      <c r="P98" s="513">
        <v>51</v>
      </c>
      <c r="Q98" s="519"/>
      <c r="R98" s="36"/>
      <c r="S98" s="37"/>
      <c r="T98" s="242"/>
      <c r="U98" s="36"/>
      <c r="V98" s="37"/>
      <c r="W98" s="242"/>
      <c r="X98" s="350"/>
      <c r="Y98" s="346"/>
      <c r="Z98" s="352"/>
      <c r="AA98" s="34">
        <f t="shared" si="28"/>
        <v>31</v>
      </c>
      <c r="AB98" s="35">
        <f t="shared" si="29"/>
        <v>189</v>
      </c>
      <c r="AC98" s="37">
        <f t="shared" si="30"/>
        <v>1</v>
      </c>
      <c r="AD98" s="60">
        <f t="shared" si="27"/>
        <v>6.096774193548387</v>
      </c>
    </row>
    <row r="99" spans="1:30" ht="13" thickBot="1">
      <c r="A99" s="57">
        <v>4</v>
      </c>
      <c r="B99" s="481" t="s">
        <v>400</v>
      </c>
      <c r="C99" s="481" t="s">
        <v>401</v>
      </c>
      <c r="D99" s="480" t="s">
        <v>370</v>
      </c>
      <c r="E99" s="497">
        <v>2</v>
      </c>
      <c r="F99" s="495">
        <v>3</v>
      </c>
      <c r="G99" s="488">
        <v>24</v>
      </c>
      <c r="H99" s="497"/>
      <c r="I99" s="495">
        <v>5</v>
      </c>
      <c r="J99" s="488">
        <v>20</v>
      </c>
      <c r="K99" s="497">
        <v>2</v>
      </c>
      <c r="L99" s="518">
        <v>5</v>
      </c>
      <c r="M99" s="514">
        <v>43</v>
      </c>
      <c r="N99" s="520"/>
      <c r="O99" s="518">
        <v>4</v>
      </c>
      <c r="P99" s="514">
        <v>5</v>
      </c>
      <c r="Q99" s="520">
        <v>1</v>
      </c>
      <c r="R99" s="36"/>
      <c r="S99" s="37"/>
      <c r="T99" s="242"/>
      <c r="U99" s="36"/>
      <c r="V99" s="37"/>
      <c r="W99" s="242"/>
      <c r="X99" s="350"/>
      <c r="Y99" s="346"/>
      <c r="Z99" s="352"/>
      <c r="AA99" s="34">
        <f t="shared" si="28"/>
        <v>17</v>
      </c>
      <c r="AB99" s="35">
        <f t="shared" si="29"/>
        <v>92</v>
      </c>
      <c r="AC99" s="37">
        <f t="shared" si="30"/>
        <v>3</v>
      </c>
      <c r="AD99" s="60">
        <f t="shared" si="27"/>
        <v>5.4117647058823533</v>
      </c>
    </row>
    <row r="100" spans="1:30" ht="13" thickBot="1">
      <c r="A100" s="57">
        <v>4</v>
      </c>
      <c r="B100" s="481" t="s">
        <v>391</v>
      </c>
      <c r="C100" s="481" t="s">
        <v>265</v>
      </c>
      <c r="D100" s="480" t="s">
        <v>370</v>
      </c>
      <c r="E100" s="497">
        <v>34</v>
      </c>
      <c r="F100" s="495">
        <v>5</v>
      </c>
      <c r="G100" s="488">
        <v>32</v>
      </c>
      <c r="H100" s="497"/>
      <c r="I100" s="495">
        <v>16</v>
      </c>
      <c r="J100" s="488">
        <v>101</v>
      </c>
      <c r="K100" s="497"/>
      <c r="L100" s="518">
        <v>4</v>
      </c>
      <c r="M100" s="514">
        <v>24</v>
      </c>
      <c r="N100" s="520"/>
      <c r="O100" s="518">
        <v>8</v>
      </c>
      <c r="P100" s="514">
        <v>75</v>
      </c>
      <c r="Q100" s="520"/>
      <c r="R100" s="36"/>
      <c r="S100" s="37"/>
      <c r="T100" s="242"/>
      <c r="U100" s="36"/>
      <c r="V100" s="37"/>
      <c r="W100" s="242"/>
      <c r="X100" s="350"/>
      <c r="Y100" s="346"/>
      <c r="Z100" s="352"/>
      <c r="AA100" s="34">
        <f t="shared" si="28"/>
        <v>33</v>
      </c>
      <c r="AB100" s="35">
        <f t="shared" si="29"/>
        <v>232</v>
      </c>
      <c r="AC100" s="37">
        <f t="shared" si="30"/>
        <v>0</v>
      </c>
      <c r="AD100" s="60">
        <f t="shared" si="27"/>
        <v>7.0303030303030303</v>
      </c>
    </row>
    <row r="101" spans="1:30" ht="13" thickBot="1">
      <c r="A101" s="57">
        <v>4</v>
      </c>
      <c r="B101" s="481" t="s">
        <v>781</v>
      </c>
      <c r="C101" s="481" t="s">
        <v>276</v>
      </c>
      <c r="D101" s="480" t="s">
        <v>370</v>
      </c>
      <c r="E101" s="497">
        <v>3</v>
      </c>
      <c r="F101" s="495"/>
      <c r="G101" s="488"/>
      <c r="H101" s="497"/>
      <c r="I101" s="495">
        <v>1</v>
      </c>
      <c r="J101" s="488">
        <v>2</v>
      </c>
      <c r="K101" s="497"/>
      <c r="L101" s="518"/>
      <c r="M101" s="514"/>
      <c r="N101" s="520"/>
      <c r="O101" s="518"/>
      <c r="P101" s="514"/>
      <c r="Q101" s="520"/>
      <c r="R101" s="36"/>
      <c r="S101" s="37"/>
      <c r="T101" s="242"/>
      <c r="U101" s="36"/>
      <c r="V101" s="37"/>
      <c r="W101" s="242"/>
      <c r="X101" s="350"/>
      <c r="Y101" s="346"/>
      <c r="Z101" s="352"/>
      <c r="AA101" s="34">
        <f t="shared" si="28"/>
        <v>1</v>
      </c>
      <c r="AB101" s="35">
        <f t="shared" si="29"/>
        <v>2</v>
      </c>
      <c r="AC101" s="37">
        <f t="shared" si="30"/>
        <v>0</v>
      </c>
      <c r="AD101" s="60">
        <f t="shared" si="27"/>
        <v>2</v>
      </c>
    </row>
    <row r="102" spans="1:30" ht="13" thickBot="1">
      <c r="A102" s="57">
        <v>4</v>
      </c>
      <c r="B102" s="481" t="s">
        <v>377</v>
      </c>
      <c r="C102" s="482" t="s">
        <v>378</v>
      </c>
      <c r="D102" s="480" t="s">
        <v>370</v>
      </c>
      <c r="E102" s="497">
        <v>13</v>
      </c>
      <c r="F102" s="495"/>
      <c r="G102" s="488"/>
      <c r="H102" s="497"/>
      <c r="I102" s="495">
        <v>1</v>
      </c>
      <c r="J102" s="488">
        <v>-9</v>
      </c>
      <c r="K102" s="497"/>
      <c r="L102" s="518">
        <v>1</v>
      </c>
      <c r="M102" s="514">
        <v>-5</v>
      </c>
      <c r="N102" s="520"/>
      <c r="O102" s="518"/>
      <c r="P102" s="514"/>
      <c r="Q102" s="520"/>
      <c r="R102" s="36"/>
      <c r="S102" s="37"/>
      <c r="T102" s="242"/>
      <c r="U102" s="36"/>
      <c r="V102" s="37"/>
      <c r="W102" s="242"/>
      <c r="X102" s="350"/>
      <c r="Y102" s="346"/>
      <c r="Z102" s="352"/>
      <c r="AA102" s="34">
        <f t="shared" si="28"/>
        <v>2</v>
      </c>
      <c r="AB102" s="35">
        <f t="shared" si="29"/>
        <v>-14</v>
      </c>
      <c r="AC102" s="37">
        <f t="shared" si="30"/>
        <v>0</v>
      </c>
      <c r="AD102" s="60">
        <f t="shared" si="27"/>
        <v>-7</v>
      </c>
    </row>
    <row r="103" spans="1:30" ht="13" thickBot="1">
      <c r="A103" s="57">
        <v>4</v>
      </c>
      <c r="B103" s="509" t="s">
        <v>395</v>
      </c>
      <c r="C103" s="509" t="s">
        <v>396</v>
      </c>
      <c r="D103" s="508" t="s">
        <v>370</v>
      </c>
      <c r="E103" s="520">
        <v>27</v>
      </c>
      <c r="F103" s="36"/>
      <c r="G103" s="37"/>
      <c r="H103" s="242"/>
      <c r="I103" s="36"/>
      <c r="J103" s="37"/>
      <c r="K103" s="242"/>
      <c r="L103" s="36"/>
      <c r="M103" s="37"/>
      <c r="N103" s="242"/>
      <c r="O103" s="518">
        <v>1</v>
      </c>
      <c r="P103" s="514">
        <v>3</v>
      </c>
      <c r="Q103" s="520"/>
      <c r="R103" s="36"/>
      <c r="S103" s="37"/>
      <c r="T103" s="242"/>
      <c r="U103" s="36"/>
      <c r="V103" s="37"/>
      <c r="W103" s="242"/>
      <c r="X103" s="350"/>
      <c r="Y103" s="346"/>
      <c r="Z103" s="352"/>
      <c r="AA103" s="34">
        <f t="shared" si="28"/>
        <v>1</v>
      </c>
      <c r="AB103" s="35">
        <f t="shared" si="29"/>
        <v>3</v>
      </c>
      <c r="AC103" s="37">
        <f t="shared" si="30"/>
        <v>0</v>
      </c>
      <c r="AD103" s="60">
        <f t="shared" si="27"/>
        <v>3</v>
      </c>
    </row>
    <row r="104" spans="1:30" ht="13" thickBot="1">
      <c r="A104" s="57">
        <v>4</v>
      </c>
      <c r="B104" s="259"/>
      <c r="C104" s="4"/>
      <c r="D104" s="55" t="s">
        <v>119</v>
      </c>
      <c r="E104" s="242"/>
      <c r="F104" s="36"/>
      <c r="G104" s="37"/>
      <c r="H104" s="242"/>
      <c r="I104" s="36"/>
      <c r="J104" s="37"/>
      <c r="K104" s="242"/>
      <c r="L104" s="36"/>
      <c r="M104" s="37"/>
      <c r="N104" s="242"/>
      <c r="O104" s="36"/>
      <c r="P104" s="37"/>
      <c r="Q104" s="242"/>
      <c r="R104" s="36"/>
      <c r="S104" s="37"/>
      <c r="T104" s="242"/>
      <c r="U104" s="36"/>
      <c r="V104" s="37"/>
      <c r="W104" s="242"/>
      <c r="X104" s="350"/>
      <c r="Y104" s="346"/>
      <c r="Z104" s="352"/>
      <c r="AA104" s="34">
        <f t="shared" si="28"/>
        <v>0</v>
      </c>
      <c r="AB104" s="35">
        <f t="shared" si="29"/>
        <v>0</v>
      </c>
      <c r="AC104" s="37">
        <f t="shared" si="30"/>
        <v>0</v>
      </c>
      <c r="AD104" s="60">
        <f t="shared" si="27"/>
        <v>0</v>
      </c>
    </row>
    <row r="105" spans="1:30" ht="13" thickBot="1">
      <c r="A105" s="57">
        <v>4</v>
      </c>
      <c r="B105" s="4"/>
      <c r="C105" s="4"/>
      <c r="D105" s="55" t="s">
        <v>119</v>
      </c>
      <c r="E105" s="242"/>
      <c r="F105" s="36"/>
      <c r="G105" s="37"/>
      <c r="H105" s="242"/>
      <c r="I105" s="36"/>
      <c r="J105" s="37"/>
      <c r="K105" s="242"/>
      <c r="L105" s="36"/>
      <c r="M105" s="37"/>
      <c r="N105" s="242"/>
      <c r="O105" s="36"/>
      <c r="P105" s="37"/>
      <c r="Q105" s="242"/>
      <c r="R105" s="36"/>
      <c r="S105" s="37"/>
      <c r="T105" s="242"/>
      <c r="U105" s="36"/>
      <c r="V105" s="37"/>
      <c r="W105" s="242"/>
      <c r="X105" s="350"/>
      <c r="Y105" s="346"/>
      <c r="Z105" s="352"/>
      <c r="AA105" s="34">
        <f t="shared" si="28"/>
        <v>0</v>
      </c>
      <c r="AB105" s="35">
        <f t="shared" si="29"/>
        <v>0</v>
      </c>
      <c r="AC105" s="37">
        <f t="shared" si="30"/>
        <v>0</v>
      </c>
      <c r="AD105" s="60">
        <f t="shared" si="27"/>
        <v>0</v>
      </c>
    </row>
    <row r="106" spans="1:30" ht="13" thickBot="1">
      <c r="A106" s="57">
        <v>4</v>
      </c>
      <c r="B106" s="4"/>
      <c r="C106" s="4"/>
      <c r="D106" s="55" t="s">
        <v>119</v>
      </c>
      <c r="E106" s="242"/>
      <c r="F106" s="36"/>
      <c r="G106" s="37"/>
      <c r="H106" s="242"/>
      <c r="I106" s="36"/>
      <c r="J106" s="37"/>
      <c r="K106" s="242"/>
      <c r="L106" s="36"/>
      <c r="M106" s="37"/>
      <c r="N106" s="242"/>
      <c r="O106" s="36"/>
      <c r="P106" s="37"/>
      <c r="Q106" s="242"/>
      <c r="R106" s="36"/>
      <c r="S106" s="37"/>
      <c r="T106" s="242"/>
      <c r="U106" s="36"/>
      <c r="V106" s="37"/>
      <c r="W106" s="242"/>
      <c r="X106" s="350"/>
      <c r="Y106" s="346"/>
      <c r="Z106" s="352"/>
      <c r="AA106" s="34">
        <f t="shared" ref="AA106" si="35">SUM(F106+I106+L106+O106+R106+U106+X106)</f>
        <v>0</v>
      </c>
      <c r="AB106" s="35">
        <f t="shared" ref="AB106" si="36">SUM(G106+J106+M106+P106+S106+V106+Y106)</f>
        <v>0</v>
      </c>
      <c r="AC106" s="37">
        <f t="shared" ref="AC106" si="37">SUM(H106+K106+N106+Q106+T106+W106+Z106)</f>
        <v>0</v>
      </c>
      <c r="AD106" s="60">
        <f t="shared" ref="AD106" si="38">IFERROR(AB106/AA106,0)</f>
        <v>0</v>
      </c>
    </row>
    <row r="107" spans="1:30" ht="13" thickBot="1">
      <c r="A107" s="57">
        <v>4</v>
      </c>
      <c r="B107" s="259"/>
      <c r="C107" s="259"/>
      <c r="D107" s="55" t="s">
        <v>119</v>
      </c>
      <c r="E107" s="316"/>
      <c r="F107" s="330"/>
      <c r="G107" s="208"/>
      <c r="H107" s="316"/>
      <c r="I107" s="330"/>
      <c r="J107" s="208"/>
      <c r="K107" s="316"/>
      <c r="L107" s="330"/>
      <c r="M107" s="208"/>
      <c r="N107" s="316"/>
      <c r="O107" s="330"/>
      <c r="P107" s="208"/>
      <c r="Q107" s="331"/>
      <c r="R107" s="335"/>
      <c r="S107" s="332"/>
      <c r="T107" s="336"/>
      <c r="U107" s="335"/>
      <c r="V107" s="332"/>
      <c r="W107" s="336"/>
      <c r="X107" s="335"/>
      <c r="Y107" s="208"/>
      <c r="Z107" s="331"/>
      <c r="AA107" s="34"/>
      <c r="AB107" s="35"/>
      <c r="AC107" s="37"/>
      <c r="AD107" s="60"/>
    </row>
    <row r="108" spans="1:30" ht="13" thickBot="1">
      <c r="A108" s="57">
        <v>4</v>
      </c>
      <c r="B108" s="55"/>
      <c r="C108" s="55"/>
      <c r="D108" s="55"/>
      <c r="E108" s="240"/>
      <c r="F108" s="34"/>
      <c r="G108" s="35"/>
      <c r="H108" s="240"/>
      <c r="I108" s="34"/>
      <c r="J108" s="35"/>
      <c r="K108" s="240"/>
      <c r="L108" s="34"/>
      <c r="M108" s="35"/>
      <c r="N108" s="240"/>
      <c r="O108" s="34"/>
      <c r="P108" s="35"/>
      <c r="Q108" s="240"/>
      <c r="R108" s="34"/>
      <c r="S108" s="35"/>
      <c r="T108" s="240"/>
      <c r="U108" s="35"/>
      <c r="V108" s="35"/>
      <c r="W108" s="35"/>
      <c r="X108" s="349"/>
      <c r="Y108" s="345"/>
      <c r="Z108" s="351"/>
      <c r="AA108" s="34">
        <f t="shared" si="28"/>
        <v>0</v>
      </c>
      <c r="AB108" s="35">
        <f t="shared" si="29"/>
        <v>0</v>
      </c>
      <c r="AC108" s="37">
        <f t="shared" si="30"/>
        <v>0</v>
      </c>
      <c r="AD108" s="60">
        <f t="shared" si="27"/>
        <v>0</v>
      </c>
    </row>
    <row r="109" spans="1:30" ht="13" thickBot="1">
      <c r="A109" s="57">
        <v>4</v>
      </c>
      <c r="B109" s="214" t="s">
        <v>255</v>
      </c>
      <c r="C109" s="128" t="s">
        <v>256</v>
      </c>
      <c r="D109" s="55" t="s">
        <v>120</v>
      </c>
      <c r="E109" s="351">
        <v>2</v>
      </c>
      <c r="F109" s="349">
        <v>2</v>
      </c>
      <c r="G109" s="345">
        <v>16</v>
      </c>
      <c r="H109" s="351"/>
      <c r="I109" s="432">
        <v>17</v>
      </c>
      <c r="J109" s="428">
        <v>118</v>
      </c>
      <c r="K109" s="434">
        <v>2</v>
      </c>
      <c r="L109" s="517">
        <v>6</v>
      </c>
      <c r="M109" s="513">
        <v>10</v>
      </c>
      <c r="N109" s="519"/>
      <c r="O109" s="517">
        <v>1</v>
      </c>
      <c r="P109" s="513">
        <v>6</v>
      </c>
      <c r="Q109" s="519"/>
      <c r="R109" s="36"/>
      <c r="S109" s="37"/>
      <c r="T109" s="242"/>
      <c r="U109" s="37"/>
      <c r="V109" s="37"/>
      <c r="W109" s="37"/>
      <c r="X109" s="350"/>
      <c r="Y109" s="346"/>
      <c r="Z109" s="352"/>
      <c r="AA109" s="34">
        <f t="shared" si="28"/>
        <v>26</v>
      </c>
      <c r="AB109" s="35">
        <f t="shared" si="29"/>
        <v>150</v>
      </c>
      <c r="AC109" s="37">
        <f t="shared" si="30"/>
        <v>2</v>
      </c>
      <c r="AD109" s="60">
        <f t="shared" si="27"/>
        <v>5.7692307692307692</v>
      </c>
    </row>
    <row r="110" spans="1:30" ht="13" thickBot="1">
      <c r="A110" s="57">
        <v>4</v>
      </c>
      <c r="B110" s="342" t="s">
        <v>293</v>
      </c>
      <c r="C110" s="342" t="s">
        <v>294</v>
      </c>
      <c r="D110" s="55" t="s">
        <v>120</v>
      </c>
      <c r="E110" s="352">
        <v>7</v>
      </c>
      <c r="F110" s="350">
        <v>1</v>
      </c>
      <c r="G110" s="346">
        <v>8</v>
      </c>
      <c r="H110" s="352"/>
      <c r="I110" s="433"/>
      <c r="J110" s="429"/>
      <c r="K110" s="435"/>
      <c r="L110" s="518"/>
      <c r="M110" s="514"/>
      <c r="N110" s="520"/>
      <c r="O110" s="518"/>
      <c r="P110" s="514"/>
      <c r="Q110" s="520"/>
      <c r="R110" s="36"/>
      <c r="S110" s="37"/>
      <c r="T110" s="242"/>
      <c r="U110" s="37"/>
      <c r="V110" s="37"/>
      <c r="W110" s="37"/>
      <c r="X110" s="350"/>
      <c r="Y110" s="346"/>
      <c r="Z110" s="352"/>
      <c r="AA110" s="34">
        <f t="shared" si="28"/>
        <v>1</v>
      </c>
      <c r="AB110" s="35">
        <f t="shared" si="29"/>
        <v>8</v>
      </c>
      <c r="AC110" s="37">
        <f t="shared" si="30"/>
        <v>0</v>
      </c>
      <c r="AD110" s="60">
        <f t="shared" si="27"/>
        <v>8</v>
      </c>
    </row>
    <row r="111" spans="1:30" ht="13" thickBot="1">
      <c r="A111" s="57">
        <v>4</v>
      </c>
      <c r="B111" s="342" t="s">
        <v>269</v>
      </c>
      <c r="C111" s="343" t="s">
        <v>270</v>
      </c>
      <c r="D111" s="55" t="s">
        <v>120</v>
      </c>
      <c r="E111" s="352">
        <v>17</v>
      </c>
      <c r="F111" s="350">
        <v>1</v>
      </c>
      <c r="G111" s="346">
        <v>1</v>
      </c>
      <c r="H111" s="352">
        <v>1</v>
      </c>
      <c r="I111" s="433">
        <v>3</v>
      </c>
      <c r="J111" s="429">
        <v>12</v>
      </c>
      <c r="K111" s="435"/>
      <c r="L111" s="518">
        <v>4</v>
      </c>
      <c r="M111" s="514">
        <v>40</v>
      </c>
      <c r="N111" s="520">
        <v>1</v>
      </c>
      <c r="O111" s="518">
        <v>5</v>
      </c>
      <c r="P111" s="514">
        <v>31</v>
      </c>
      <c r="Q111" s="520">
        <v>1</v>
      </c>
      <c r="R111" s="36"/>
      <c r="S111" s="37"/>
      <c r="T111" s="242"/>
      <c r="U111" s="37"/>
      <c r="V111" s="37"/>
      <c r="W111" s="37"/>
      <c r="X111" s="350"/>
      <c r="Y111" s="346"/>
      <c r="Z111" s="352"/>
      <c r="AA111" s="34">
        <f t="shared" si="28"/>
        <v>13</v>
      </c>
      <c r="AB111" s="35">
        <f t="shared" si="29"/>
        <v>84</v>
      </c>
      <c r="AC111" s="37">
        <f t="shared" si="30"/>
        <v>3</v>
      </c>
      <c r="AD111" s="60">
        <f t="shared" si="27"/>
        <v>6.4615384615384617</v>
      </c>
    </row>
    <row r="112" spans="1:30" ht="13" thickBot="1">
      <c r="A112" s="57">
        <v>4</v>
      </c>
      <c r="B112" s="342" t="s">
        <v>295</v>
      </c>
      <c r="C112" s="19" t="s">
        <v>296</v>
      </c>
      <c r="D112" s="55" t="s">
        <v>120</v>
      </c>
      <c r="E112" s="352">
        <v>30</v>
      </c>
      <c r="F112" s="350">
        <v>7</v>
      </c>
      <c r="G112" s="346">
        <v>9</v>
      </c>
      <c r="H112" s="352">
        <v>1</v>
      </c>
      <c r="I112" s="433">
        <v>3</v>
      </c>
      <c r="J112" s="429">
        <v>13</v>
      </c>
      <c r="K112" s="435"/>
      <c r="L112" s="518">
        <v>8</v>
      </c>
      <c r="M112" s="514">
        <v>29</v>
      </c>
      <c r="N112" s="520"/>
      <c r="O112" s="518">
        <v>10</v>
      </c>
      <c r="P112" s="514">
        <v>121</v>
      </c>
      <c r="Q112" s="520"/>
      <c r="R112" s="36"/>
      <c r="S112" s="37"/>
      <c r="T112" s="242"/>
      <c r="U112" s="37"/>
      <c r="V112" s="37"/>
      <c r="W112" s="37"/>
      <c r="X112" s="350"/>
      <c r="Y112" s="346"/>
      <c r="Z112" s="352"/>
      <c r="AA112" s="34">
        <f t="shared" si="28"/>
        <v>28</v>
      </c>
      <c r="AB112" s="35">
        <f t="shared" si="29"/>
        <v>172</v>
      </c>
      <c r="AC112" s="37">
        <f t="shared" si="30"/>
        <v>1</v>
      </c>
      <c r="AD112" s="60">
        <f t="shared" si="27"/>
        <v>6.1428571428571432</v>
      </c>
    </row>
    <row r="113" spans="1:30" ht="13" thickBot="1">
      <c r="A113" s="57">
        <v>4</v>
      </c>
      <c r="B113" s="342" t="s">
        <v>281</v>
      </c>
      <c r="C113" s="342" t="s">
        <v>282</v>
      </c>
      <c r="D113" s="55" t="s">
        <v>120</v>
      </c>
      <c r="E113" s="352">
        <v>32</v>
      </c>
      <c r="F113" s="350">
        <v>1</v>
      </c>
      <c r="G113" s="346">
        <v>10</v>
      </c>
      <c r="H113" s="352"/>
      <c r="I113" s="433"/>
      <c r="J113" s="429"/>
      <c r="K113" s="435"/>
      <c r="L113" s="518"/>
      <c r="M113" s="514"/>
      <c r="N113" s="520"/>
      <c r="O113" s="518">
        <v>1</v>
      </c>
      <c r="P113" s="514">
        <v>-4</v>
      </c>
      <c r="Q113" s="520"/>
      <c r="R113" s="36"/>
      <c r="S113" s="37"/>
      <c r="T113" s="242"/>
      <c r="U113" s="37"/>
      <c r="V113" s="37"/>
      <c r="W113" s="37"/>
      <c r="X113" s="350"/>
      <c r="Y113" s="346"/>
      <c r="Z113" s="352"/>
      <c r="AA113" s="34">
        <f t="shared" si="28"/>
        <v>2</v>
      </c>
      <c r="AB113" s="35">
        <f t="shared" si="29"/>
        <v>6</v>
      </c>
      <c r="AC113" s="37">
        <f t="shared" si="30"/>
        <v>0</v>
      </c>
      <c r="AD113" s="60">
        <f t="shared" si="27"/>
        <v>3</v>
      </c>
    </row>
    <row r="114" spans="1:30" ht="13" thickBot="1">
      <c r="A114" s="57">
        <v>4</v>
      </c>
      <c r="B114" s="342" t="s">
        <v>291</v>
      </c>
      <c r="C114" s="342" t="s">
        <v>292</v>
      </c>
      <c r="D114" s="55" t="s">
        <v>120</v>
      </c>
      <c r="E114" s="352">
        <v>99</v>
      </c>
      <c r="F114" s="350">
        <v>7</v>
      </c>
      <c r="G114" s="346">
        <v>18</v>
      </c>
      <c r="H114" s="352"/>
      <c r="I114" s="433"/>
      <c r="J114" s="429"/>
      <c r="K114" s="435"/>
      <c r="L114" s="518"/>
      <c r="M114" s="514"/>
      <c r="N114" s="520"/>
      <c r="O114" s="36"/>
      <c r="P114" s="37"/>
      <c r="Q114" s="242"/>
      <c r="R114" s="36"/>
      <c r="S114" s="37"/>
      <c r="T114" s="242"/>
      <c r="U114" s="36"/>
      <c r="V114" s="37"/>
      <c r="W114" s="38"/>
      <c r="X114" s="350"/>
      <c r="Y114" s="346"/>
      <c r="Z114" s="352"/>
      <c r="AA114" s="34">
        <f t="shared" si="28"/>
        <v>7</v>
      </c>
      <c r="AB114" s="35">
        <f t="shared" si="29"/>
        <v>18</v>
      </c>
      <c r="AC114" s="37">
        <f t="shared" si="30"/>
        <v>0</v>
      </c>
      <c r="AD114" s="60">
        <f t="shared" si="27"/>
        <v>2.5714285714285716</v>
      </c>
    </row>
    <row r="115" spans="1:30" ht="13" thickBot="1">
      <c r="A115" s="57">
        <v>4</v>
      </c>
      <c r="B115" s="3"/>
      <c r="C115" s="3"/>
      <c r="D115" s="55" t="s">
        <v>120</v>
      </c>
      <c r="E115" s="242"/>
      <c r="F115" s="36"/>
      <c r="G115" s="37"/>
      <c r="H115" s="242"/>
      <c r="I115" s="36"/>
      <c r="J115" s="37"/>
      <c r="K115" s="242"/>
      <c r="L115" s="36"/>
      <c r="M115" s="37"/>
      <c r="N115" s="242"/>
      <c r="O115" s="36"/>
      <c r="P115" s="37"/>
      <c r="Q115" s="242"/>
      <c r="R115" s="36"/>
      <c r="S115" s="37"/>
      <c r="T115" s="242"/>
      <c r="U115" s="36"/>
      <c r="V115" s="37"/>
      <c r="W115" s="38"/>
      <c r="X115" s="350"/>
      <c r="Y115" s="346"/>
      <c r="Z115" s="352"/>
      <c r="AA115" s="34">
        <f t="shared" si="28"/>
        <v>0</v>
      </c>
      <c r="AB115" s="35">
        <f t="shared" si="29"/>
        <v>0</v>
      </c>
      <c r="AC115" s="37">
        <f t="shared" si="30"/>
        <v>0</v>
      </c>
      <c r="AD115" s="60">
        <f t="shared" si="27"/>
        <v>0</v>
      </c>
    </row>
    <row r="116" spans="1:30" ht="13" thickBot="1">
      <c r="A116" s="57">
        <v>4</v>
      </c>
      <c r="B116" s="3"/>
      <c r="C116" s="3"/>
      <c r="D116" s="55" t="s">
        <v>120</v>
      </c>
      <c r="E116" s="242"/>
      <c r="F116" s="36"/>
      <c r="G116" s="37"/>
      <c r="H116" s="242"/>
      <c r="I116" s="36"/>
      <c r="J116" s="37"/>
      <c r="K116" s="242"/>
      <c r="L116" s="36"/>
      <c r="M116" s="37"/>
      <c r="N116" s="242"/>
      <c r="O116" s="36"/>
      <c r="P116" s="37"/>
      <c r="Q116" s="242"/>
      <c r="R116" s="36"/>
      <c r="S116" s="37"/>
      <c r="T116" s="242"/>
      <c r="U116" s="36"/>
      <c r="V116" s="37"/>
      <c r="W116" s="38"/>
      <c r="X116" s="350"/>
      <c r="Y116" s="346"/>
      <c r="Z116" s="352"/>
      <c r="AA116" s="34">
        <f t="shared" si="28"/>
        <v>0</v>
      </c>
      <c r="AB116" s="35">
        <f t="shared" si="29"/>
        <v>0</v>
      </c>
      <c r="AC116" s="37">
        <f t="shared" si="30"/>
        <v>0</v>
      </c>
      <c r="AD116" s="60">
        <f t="shared" si="27"/>
        <v>0</v>
      </c>
    </row>
    <row r="117" spans="1:30" ht="13" thickBot="1">
      <c r="A117" s="57">
        <v>4</v>
      </c>
      <c r="B117" s="4"/>
      <c r="C117" s="4"/>
      <c r="D117" s="55" t="s">
        <v>120</v>
      </c>
      <c r="E117" s="242"/>
      <c r="F117" s="36"/>
      <c r="G117" s="37"/>
      <c r="H117" s="242"/>
      <c r="I117" s="36"/>
      <c r="J117" s="37"/>
      <c r="K117" s="242"/>
      <c r="L117" s="36"/>
      <c r="M117" s="37"/>
      <c r="N117" s="242"/>
      <c r="O117" s="36"/>
      <c r="P117" s="37"/>
      <c r="Q117" s="242"/>
      <c r="R117" s="36"/>
      <c r="S117" s="37"/>
      <c r="T117" s="242"/>
      <c r="U117" s="36"/>
      <c r="V117" s="37"/>
      <c r="W117" s="38"/>
      <c r="X117" s="350"/>
      <c r="Y117" s="346"/>
      <c r="Z117" s="352"/>
      <c r="AA117" s="34">
        <f t="shared" si="28"/>
        <v>0</v>
      </c>
      <c r="AB117" s="35">
        <f t="shared" si="29"/>
        <v>0</v>
      </c>
      <c r="AC117" s="37">
        <f t="shared" si="30"/>
        <v>0</v>
      </c>
      <c r="AD117" s="60">
        <f t="shared" si="27"/>
        <v>0</v>
      </c>
    </row>
    <row r="118" spans="1:30" ht="13" thickBot="1">
      <c r="A118" s="57">
        <v>4</v>
      </c>
      <c r="B118" s="4"/>
      <c r="C118" s="4"/>
      <c r="D118" s="55" t="s">
        <v>120</v>
      </c>
      <c r="E118" s="242"/>
      <c r="F118" s="36"/>
      <c r="G118" s="37"/>
      <c r="H118" s="242"/>
      <c r="I118" s="36"/>
      <c r="J118" s="37"/>
      <c r="K118" s="242"/>
      <c r="L118" s="36"/>
      <c r="M118" s="37"/>
      <c r="N118" s="242"/>
      <c r="O118" s="36"/>
      <c r="P118" s="37"/>
      <c r="Q118" s="242"/>
      <c r="R118" s="36"/>
      <c r="S118" s="37"/>
      <c r="T118" s="243"/>
      <c r="U118" s="36"/>
      <c r="V118" s="37"/>
      <c r="W118" s="243"/>
      <c r="X118" s="36"/>
      <c r="Y118" s="37"/>
      <c r="Z118" s="243"/>
      <c r="AA118" s="517">
        <f t="shared" ref="AA118" si="39">SUM(F118+I118+L118+O118+R118+U118+X118)</f>
        <v>0</v>
      </c>
      <c r="AB118" s="513">
        <f t="shared" ref="AB118" si="40">SUM(G118+J118+M118+P118+S118+V118+Y118)</f>
        <v>0</v>
      </c>
      <c r="AC118" s="514">
        <f t="shared" ref="AC118" si="41">SUM(H118+K118+N118+Q118+T118+W118+Z118)</f>
        <v>0</v>
      </c>
      <c r="AD118" s="60">
        <f t="shared" ref="AD118" si="42">IFERROR(AB118/AA118,0)</f>
        <v>0</v>
      </c>
    </row>
    <row r="119" spans="1:30" ht="13" thickBot="1">
      <c r="A119" s="57">
        <v>4</v>
      </c>
      <c r="B119" s="342"/>
      <c r="C119" s="342"/>
      <c r="D119" s="55"/>
      <c r="E119" s="352"/>
      <c r="F119" s="350"/>
      <c r="G119" s="346"/>
      <c r="H119" s="352"/>
      <c r="I119" s="350"/>
      <c r="J119" s="346"/>
      <c r="K119" s="352"/>
      <c r="L119" s="350"/>
      <c r="M119" s="346"/>
      <c r="N119" s="352"/>
      <c r="O119" s="350"/>
      <c r="P119" s="346"/>
      <c r="Q119" s="352"/>
      <c r="R119" s="350"/>
      <c r="S119" s="346"/>
      <c r="T119" s="352"/>
      <c r="U119" s="350"/>
      <c r="V119" s="346"/>
      <c r="W119" s="352"/>
      <c r="X119" s="350"/>
      <c r="Y119" s="346"/>
      <c r="Z119" s="352"/>
      <c r="AA119" s="34">
        <f t="shared" si="28"/>
        <v>0</v>
      </c>
      <c r="AB119" s="35">
        <f t="shared" si="29"/>
        <v>0</v>
      </c>
      <c r="AC119" s="37">
        <f t="shared" si="30"/>
        <v>0</v>
      </c>
      <c r="AD119" s="60">
        <f t="shared" si="27"/>
        <v>0</v>
      </c>
    </row>
    <row r="120" spans="1:30" ht="13" thickBot="1">
      <c r="A120" s="57">
        <v>4</v>
      </c>
      <c r="B120" s="521" t="s">
        <v>610</v>
      </c>
      <c r="C120" s="508" t="s">
        <v>611</v>
      </c>
      <c r="D120" s="508" t="s">
        <v>115</v>
      </c>
      <c r="E120" s="519">
        <v>32</v>
      </c>
      <c r="F120" s="517">
        <v>9</v>
      </c>
      <c r="G120" s="513">
        <v>4</v>
      </c>
      <c r="H120" s="519">
        <v>1</v>
      </c>
      <c r="I120" s="517">
        <v>5</v>
      </c>
      <c r="J120" s="513">
        <v>31</v>
      </c>
      <c r="K120" s="519"/>
      <c r="L120" s="517">
        <v>6</v>
      </c>
      <c r="M120" s="513">
        <v>50</v>
      </c>
      <c r="N120" s="519">
        <v>1</v>
      </c>
      <c r="O120" s="517">
        <v>4</v>
      </c>
      <c r="P120" s="513">
        <v>10</v>
      </c>
      <c r="Q120" s="519"/>
      <c r="R120" s="350"/>
      <c r="S120" s="346"/>
      <c r="T120" s="352"/>
      <c r="U120" s="350"/>
      <c r="V120" s="346"/>
      <c r="W120" s="352"/>
      <c r="X120" s="350"/>
      <c r="Y120" s="346"/>
      <c r="Z120" s="352"/>
      <c r="AA120" s="34">
        <f t="shared" si="28"/>
        <v>24</v>
      </c>
      <c r="AB120" s="35">
        <f t="shared" si="29"/>
        <v>95</v>
      </c>
      <c r="AC120" s="37">
        <f t="shared" si="30"/>
        <v>2</v>
      </c>
      <c r="AD120" s="60">
        <f t="shared" si="27"/>
        <v>3.9583333333333335</v>
      </c>
    </row>
    <row r="121" spans="1:30" ht="13" thickBot="1">
      <c r="A121" s="57">
        <v>4</v>
      </c>
      <c r="B121" s="509" t="s">
        <v>637</v>
      </c>
      <c r="C121" s="509" t="s">
        <v>638</v>
      </c>
      <c r="D121" s="508" t="s">
        <v>115</v>
      </c>
      <c r="E121" s="520">
        <v>7</v>
      </c>
      <c r="F121" s="518">
        <v>2</v>
      </c>
      <c r="G121" s="514">
        <v>0</v>
      </c>
      <c r="H121" s="520"/>
      <c r="I121" s="518">
        <v>3</v>
      </c>
      <c r="J121" s="514">
        <v>20</v>
      </c>
      <c r="K121" s="520"/>
      <c r="L121" s="518">
        <v>2</v>
      </c>
      <c r="M121" s="514">
        <v>16</v>
      </c>
      <c r="N121" s="520"/>
      <c r="O121" s="518">
        <v>3</v>
      </c>
      <c r="P121" s="514">
        <v>9</v>
      </c>
      <c r="Q121" s="520">
        <v>1</v>
      </c>
      <c r="R121" s="350"/>
      <c r="S121" s="346"/>
      <c r="T121" s="352"/>
      <c r="U121" s="350"/>
      <c r="V121" s="346"/>
      <c r="W121" s="352"/>
      <c r="X121" s="350"/>
      <c r="Y121" s="346"/>
      <c r="Z121" s="352"/>
      <c r="AA121" s="34">
        <f t="shared" si="28"/>
        <v>10</v>
      </c>
      <c r="AB121" s="35">
        <f t="shared" si="29"/>
        <v>45</v>
      </c>
      <c r="AC121" s="37">
        <f t="shared" si="30"/>
        <v>1</v>
      </c>
      <c r="AD121" s="60">
        <f t="shared" si="27"/>
        <v>4.5</v>
      </c>
    </row>
    <row r="122" spans="1:30" ht="13" thickBot="1">
      <c r="A122" s="57">
        <v>4</v>
      </c>
      <c r="B122" s="509" t="s">
        <v>625</v>
      </c>
      <c r="C122" s="509" t="s">
        <v>626</v>
      </c>
      <c r="D122" s="508" t="s">
        <v>115</v>
      </c>
      <c r="E122" s="520">
        <v>3</v>
      </c>
      <c r="F122" s="518">
        <v>11</v>
      </c>
      <c r="G122" s="514">
        <v>45</v>
      </c>
      <c r="H122" s="520">
        <v>1</v>
      </c>
      <c r="I122" s="518">
        <v>7</v>
      </c>
      <c r="J122" s="514">
        <v>5</v>
      </c>
      <c r="K122" s="520"/>
      <c r="L122" s="518">
        <v>5</v>
      </c>
      <c r="M122" s="514">
        <v>32</v>
      </c>
      <c r="N122" s="520"/>
      <c r="O122" s="518">
        <v>10</v>
      </c>
      <c r="P122" s="514">
        <v>57</v>
      </c>
      <c r="Q122" s="520"/>
      <c r="R122" s="350"/>
      <c r="S122" s="346"/>
      <c r="T122" s="352"/>
      <c r="U122" s="350"/>
      <c r="V122" s="346"/>
      <c r="W122" s="352"/>
      <c r="X122" s="350"/>
      <c r="Y122" s="346"/>
      <c r="Z122" s="352"/>
      <c r="AA122" s="34">
        <f t="shared" si="28"/>
        <v>33</v>
      </c>
      <c r="AB122" s="35">
        <f t="shared" si="29"/>
        <v>139</v>
      </c>
      <c r="AC122" s="37">
        <f t="shared" si="30"/>
        <v>1</v>
      </c>
      <c r="AD122" s="60">
        <f t="shared" si="27"/>
        <v>4.2121212121212119</v>
      </c>
    </row>
    <row r="123" spans="1:30" ht="13" thickBot="1">
      <c r="A123" s="57">
        <v>4</v>
      </c>
      <c r="B123" s="509" t="s">
        <v>633</v>
      </c>
      <c r="C123" s="509" t="s">
        <v>634</v>
      </c>
      <c r="D123" s="508" t="s">
        <v>115</v>
      </c>
      <c r="E123" s="520">
        <v>88</v>
      </c>
      <c r="F123" s="518"/>
      <c r="G123" s="514"/>
      <c r="H123" s="520"/>
      <c r="I123" s="518"/>
      <c r="J123" s="514"/>
      <c r="K123" s="520"/>
      <c r="L123" s="518"/>
      <c r="M123" s="514"/>
      <c r="N123" s="520"/>
      <c r="O123" s="518">
        <v>1</v>
      </c>
      <c r="P123" s="514">
        <v>9</v>
      </c>
      <c r="Q123" s="520"/>
      <c r="R123" s="350"/>
      <c r="S123" s="346"/>
      <c r="T123" s="352"/>
      <c r="U123" s="350"/>
      <c r="V123" s="346"/>
      <c r="W123" s="352"/>
      <c r="X123" s="350"/>
      <c r="Y123" s="346"/>
      <c r="Z123" s="352"/>
      <c r="AA123" s="34">
        <f t="shared" si="28"/>
        <v>1</v>
      </c>
      <c r="AB123" s="35">
        <f t="shared" si="29"/>
        <v>9</v>
      </c>
      <c r="AC123" s="37">
        <f t="shared" si="30"/>
        <v>0</v>
      </c>
      <c r="AD123" s="60">
        <f t="shared" si="27"/>
        <v>9</v>
      </c>
    </row>
    <row r="124" spans="1:30" ht="13" thickBot="1">
      <c r="A124" s="57">
        <v>4</v>
      </c>
      <c r="B124" s="509" t="s">
        <v>608</v>
      </c>
      <c r="C124" s="510" t="s">
        <v>609</v>
      </c>
      <c r="D124" s="508" t="s">
        <v>115</v>
      </c>
      <c r="E124" s="520">
        <v>2</v>
      </c>
      <c r="F124" s="518">
        <v>1</v>
      </c>
      <c r="G124" s="514">
        <v>6</v>
      </c>
      <c r="H124" s="520"/>
      <c r="I124" s="518">
        <v>2</v>
      </c>
      <c r="J124" s="514">
        <v>5</v>
      </c>
      <c r="K124" s="520"/>
      <c r="L124" s="518">
        <v>4</v>
      </c>
      <c r="M124" s="514">
        <v>26</v>
      </c>
      <c r="N124" s="520"/>
      <c r="O124" s="518">
        <v>3</v>
      </c>
      <c r="P124" s="514">
        <v>13</v>
      </c>
      <c r="Q124" s="520"/>
      <c r="R124" s="350"/>
      <c r="S124" s="346"/>
      <c r="T124" s="352"/>
      <c r="U124" s="350"/>
      <c r="V124" s="346"/>
      <c r="W124" s="352"/>
      <c r="X124" s="350"/>
      <c r="Y124" s="346"/>
      <c r="Z124" s="352"/>
      <c r="AA124" s="34">
        <f t="shared" si="28"/>
        <v>10</v>
      </c>
      <c r="AB124" s="35">
        <f t="shared" si="29"/>
        <v>50</v>
      </c>
      <c r="AC124" s="37">
        <f t="shared" si="30"/>
        <v>0</v>
      </c>
      <c r="AD124" s="60">
        <f t="shared" si="27"/>
        <v>5</v>
      </c>
    </row>
    <row r="125" spans="1:30" ht="13" thickBot="1">
      <c r="A125" s="57">
        <v>4</v>
      </c>
      <c r="B125" s="509" t="s">
        <v>635</v>
      </c>
      <c r="C125" s="509" t="s">
        <v>636</v>
      </c>
      <c r="D125" s="508" t="s">
        <v>115</v>
      </c>
      <c r="E125" s="520">
        <v>8</v>
      </c>
      <c r="F125" s="518">
        <v>3</v>
      </c>
      <c r="G125" s="514">
        <v>20</v>
      </c>
      <c r="H125" s="520">
        <v>1</v>
      </c>
      <c r="I125" s="518">
        <v>2</v>
      </c>
      <c r="J125" s="514">
        <v>8</v>
      </c>
      <c r="K125" s="520">
        <v>1</v>
      </c>
      <c r="L125" s="518">
        <v>6</v>
      </c>
      <c r="M125" s="514">
        <v>95</v>
      </c>
      <c r="N125" s="520">
        <v>1</v>
      </c>
      <c r="O125" s="518">
        <v>3</v>
      </c>
      <c r="P125" s="514">
        <v>28</v>
      </c>
      <c r="Q125" s="520"/>
      <c r="R125" s="350"/>
      <c r="S125" s="346"/>
      <c r="T125" s="352"/>
      <c r="U125" s="350"/>
      <c r="V125" s="346"/>
      <c r="W125" s="352"/>
      <c r="X125" s="350"/>
      <c r="Y125" s="346"/>
      <c r="Z125" s="352"/>
      <c r="AA125" s="34">
        <f t="shared" si="28"/>
        <v>14</v>
      </c>
      <c r="AB125" s="35">
        <f t="shared" si="29"/>
        <v>151</v>
      </c>
      <c r="AC125" s="37">
        <f t="shared" si="30"/>
        <v>3</v>
      </c>
      <c r="AD125" s="60">
        <f t="shared" si="27"/>
        <v>10.785714285714286</v>
      </c>
    </row>
    <row r="126" spans="1:30" ht="13" thickBot="1">
      <c r="A126" s="57">
        <v>4</v>
      </c>
      <c r="B126" s="509" t="s">
        <v>629</v>
      </c>
      <c r="C126" s="509" t="s">
        <v>630</v>
      </c>
      <c r="D126" s="508" t="s">
        <v>115</v>
      </c>
      <c r="E126" s="520">
        <v>10</v>
      </c>
      <c r="F126" s="518">
        <v>1</v>
      </c>
      <c r="G126" s="514">
        <v>7</v>
      </c>
      <c r="H126" s="520"/>
      <c r="I126" s="518"/>
      <c r="J126" s="514"/>
      <c r="K126" s="520"/>
      <c r="L126" s="518">
        <v>2</v>
      </c>
      <c r="M126" s="514">
        <v>22</v>
      </c>
      <c r="N126" s="520"/>
      <c r="O126" s="518">
        <v>2</v>
      </c>
      <c r="P126" s="514">
        <v>0</v>
      </c>
      <c r="Q126" s="520"/>
      <c r="R126" s="350"/>
      <c r="S126" s="346"/>
      <c r="T126" s="352"/>
      <c r="U126" s="350"/>
      <c r="V126" s="346"/>
      <c r="W126" s="352"/>
      <c r="X126" s="350"/>
      <c r="Y126" s="346"/>
      <c r="Z126" s="352"/>
      <c r="AA126" s="34">
        <f t="shared" si="28"/>
        <v>5</v>
      </c>
      <c r="AB126" s="35">
        <f t="shared" si="29"/>
        <v>29</v>
      </c>
      <c r="AC126" s="37">
        <f t="shared" si="30"/>
        <v>0</v>
      </c>
      <c r="AD126" s="60">
        <f t="shared" si="27"/>
        <v>5.8</v>
      </c>
    </row>
    <row r="127" spans="1:30" ht="13" thickBot="1">
      <c r="A127" s="57">
        <v>4</v>
      </c>
      <c r="B127" s="334" t="s">
        <v>802</v>
      </c>
      <c r="C127" s="509" t="s">
        <v>605</v>
      </c>
      <c r="D127" s="508" t="s">
        <v>115</v>
      </c>
      <c r="E127" s="520">
        <v>82</v>
      </c>
      <c r="F127" s="518"/>
      <c r="G127" s="514"/>
      <c r="H127" s="520"/>
      <c r="I127" s="518"/>
      <c r="J127" s="514"/>
      <c r="K127" s="520"/>
      <c r="L127" s="518">
        <v>1</v>
      </c>
      <c r="M127" s="514">
        <v>7</v>
      </c>
      <c r="N127" s="520"/>
      <c r="O127" s="518">
        <v>1</v>
      </c>
      <c r="P127" s="514">
        <v>5</v>
      </c>
      <c r="Q127" s="520"/>
      <c r="R127" s="350"/>
      <c r="S127" s="346"/>
      <c r="T127" s="352"/>
      <c r="U127" s="350"/>
      <c r="V127" s="346"/>
      <c r="W127" s="352"/>
      <c r="X127" s="350"/>
      <c r="Y127" s="346"/>
      <c r="Z127" s="352"/>
      <c r="AA127" s="34">
        <f t="shared" si="28"/>
        <v>2</v>
      </c>
      <c r="AB127" s="35">
        <f t="shared" si="29"/>
        <v>12</v>
      </c>
      <c r="AC127" s="37">
        <f t="shared" si="30"/>
        <v>0</v>
      </c>
      <c r="AD127" s="60">
        <f t="shared" si="27"/>
        <v>6</v>
      </c>
    </row>
    <row r="128" spans="1:30" ht="13" thickBot="1">
      <c r="A128" s="57">
        <v>4</v>
      </c>
      <c r="B128" s="343" t="s">
        <v>852</v>
      </c>
      <c r="C128" s="343" t="s">
        <v>189</v>
      </c>
      <c r="D128" s="55" t="s">
        <v>115</v>
      </c>
      <c r="E128" s="352">
        <v>22</v>
      </c>
      <c r="F128" s="350"/>
      <c r="G128" s="346"/>
      <c r="H128" s="352"/>
      <c r="I128" s="350"/>
      <c r="J128" s="346"/>
      <c r="K128" s="352"/>
      <c r="L128" s="350"/>
      <c r="M128" s="346"/>
      <c r="N128" s="352"/>
      <c r="O128" s="518">
        <v>2</v>
      </c>
      <c r="P128" s="514">
        <v>8</v>
      </c>
      <c r="Q128" s="520"/>
      <c r="R128" s="350"/>
      <c r="S128" s="346"/>
      <c r="T128" s="352"/>
      <c r="U128" s="350"/>
      <c r="V128" s="346"/>
      <c r="W128" s="352"/>
      <c r="X128" s="350"/>
      <c r="Y128" s="346"/>
      <c r="Z128" s="352"/>
      <c r="AA128" s="349">
        <f t="shared" ref="AA128" si="43">SUM(F128+I128+L128+O128+R128+U128+X128)</f>
        <v>2</v>
      </c>
      <c r="AB128" s="345">
        <f t="shared" ref="AB128" si="44">SUM(G128+J128+M128+P128+S128+V128+Y128)</f>
        <v>8</v>
      </c>
      <c r="AC128" s="346">
        <f t="shared" ref="AC128" si="45">SUM(H128+K128+N128+Q128+T128+W128+Z128)</f>
        <v>0</v>
      </c>
      <c r="AD128" s="60">
        <f t="shared" ref="AD128" si="46">IFERROR(AB128/AA128,0)</f>
        <v>4</v>
      </c>
    </row>
    <row r="129" spans="1:30" ht="13" thickBot="1">
      <c r="A129" s="57">
        <v>4</v>
      </c>
      <c r="B129" s="4"/>
      <c r="C129" s="4"/>
      <c r="D129" s="55" t="s">
        <v>115</v>
      </c>
      <c r="E129" s="37"/>
      <c r="F129" s="37"/>
      <c r="G129" s="37"/>
      <c r="H129" s="38"/>
      <c r="I129" s="36"/>
      <c r="J129" s="37"/>
      <c r="K129" s="38"/>
      <c r="L129" s="36"/>
      <c r="M129" s="37"/>
      <c r="N129" s="38"/>
      <c r="O129" s="36"/>
      <c r="P129" s="37"/>
      <c r="Q129" s="38"/>
      <c r="R129" s="36"/>
      <c r="S129" s="37"/>
      <c r="T129" s="38"/>
      <c r="U129" s="36"/>
      <c r="V129" s="37"/>
      <c r="W129" s="38"/>
      <c r="X129" s="36"/>
      <c r="Y129" s="37"/>
      <c r="Z129" s="38"/>
      <c r="AA129" s="34">
        <f t="shared" si="28"/>
        <v>0</v>
      </c>
      <c r="AB129" s="35">
        <f t="shared" si="29"/>
        <v>0</v>
      </c>
      <c r="AC129" s="37">
        <f t="shared" si="30"/>
        <v>0</v>
      </c>
      <c r="AD129" s="60">
        <f t="shared" si="27"/>
        <v>0</v>
      </c>
    </row>
    <row r="130" spans="1:30" ht="13" thickBot="1">
      <c r="A130" s="57">
        <v>4</v>
      </c>
      <c r="B130" s="128"/>
      <c r="C130" s="128"/>
      <c r="D130" s="55"/>
      <c r="E130" s="240"/>
      <c r="F130" s="34"/>
      <c r="G130" s="35"/>
      <c r="H130" s="240"/>
      <c r="I130" s="34"/>
      <c r="J130" s="35"/>
      <c r="K130" s="240"/>
      <c r="L130" s="34"/>
      <c r="M130" s="35"/>
      <c r="N130" s="240"/>
      <c r="O130" s="34"/>
      <c r="P130" s="35"/>
      <c r="Q130" s="240"/>
      <c r="R130" s="34"/>
      <c r="S130" s="35"/>
      <c r="T130" s="240"/>
      <c r="U130" s="34"/>
      <c r="V130" s="35"/>
      <c r="W130" s="240"/>
      <c r="X130" s="36"/>
      <c r="Y130" s="37"/>
      <c r="Z130" s="38"/>
      <c r="AA130" s="34">
        <f t="shared" si="28"/>
        <v>0</v>
      </c>
      <c r="AB130" s="35">
        <f t="shared" si="29"/>
        <v>0</v>
      </c>
      <c r="AC130" s="37">
        <f t="shared" si="30"/>
        <v>0</v>
      </c>
      <c r="AD130" s="60">
        <f t="shared" si="27"/>
        <v>0</v>
      </c>
    </row>
    <row r="131" spans="1:30" ht="13" thickBot="1">
      <c r="A131" s="57">
        <v>4</v>
      </c>
      <c r="B131" s="499" t="s">
        <v>568</v>
      </c>
      <c r="C131" s="480" t="s">
        <v>569</v>
      </c>
      <c r="D131" s="480" t="s">
        <v>116</v>
      </c>
      <c r="E131" s="496">
        <v>3</v>
      </c>
      <c r="F131" s="494">
        <v>4</v>
      </c>
      <c r="G131" s="487">
        <v>32</v>
      </c>
      <c r="H131" s="496"/>
      <c r="I131" s="494">
        <v>5</v>
      </c>
      <c r="J131" s="487">
        <v>13</v>
      </c>
      <c r="K131" s="496"/>
      <c r="L131" s="517">
        <v>4</v>
      </c>
      <c r="M131" s="513">
        <v>23</v>
      </c>
      <c r="N131" s="519"/>
      <c r="O131" s="517">
        <v>1</v>
      </c>
      <c r="P131" s="513">
        <v>20</v>
      </c>
      <c r="Q131" s="519"/>
      <c r="R131" s="36"/>
      <c r="S131" s="37"/>
      <c r="T131" s="242"/>
      <c r="U131" s="36"/>
      <c r="V131" s="37"/>
      <c r="W131" s="242"/>
      <c r="X131" s="36"/>
      <c r="Y131" s="37"/>
      <c r="Z131" s="38"/>
      <c r="AA131" s="34">
        <f t="shared" si="28"/>
        <v>14</v>
      </c>
      <c r="AB131" s="35">
        <f t="shared" si="29"/>
        <v>88</v>
      </c>
      <c r="AC131" s="37">
        <f t="shared" si="30"/>
        <v>0</v>
      </c>
      <c r="AD131" s="60">
        <f t="shared" si="27"/>
        <v>6.2857142857142856</v>
      </c>
    </row>
    <row r="132" spans="1:30" ht="13" thickBot="1">
      <c r="A132" s="57">
        <v>4</v>
      </c>
      <c r="B132" s="481" t="s">
        <v>570</v>
      </c>
      <c r="C132" s="481" t="s">
        <v>308</v>
      </c>
      <c r="D132" s="480" t="s">
        <v>116</v>
      </c>
      <c r="E132" s="497">
        <v>9</v>
      </c>
      <c r="F132" s="495">
        <v>8</v>
      </c>
      <c r="G132" s="488">
        <v>50</v>
      </c>
      <c r="H132" s="497"/>
      <c r="I132" s="495">
        <v>12</v>
      </c>
      <c r="J132" s="488">
        <v>67</v>
      </c>
      <c r="K132" s="497"/>
      <c r="L132" s="518">
        <v>9</v>
      </c>
      <c r="M132" s="514">
        <v>24</v>
      </c>
      <c r="N132" s="520"/>
      <c r="O132" s="518">
        <v>6</v>
      </c>
      <c r="P132" s="514">
        <v>90</v>
      </c>
      <c r="Q132" s="520">
        <v>1</v>
      </c>
      <c r="R132" s="36"/>
      <c r="S132" s="37"/>
      <c r="T132" s="242"/>
      <c r="U132" s="36"/>
      <c r="V132" s="37"/>
      <c r="W132" s="242"/>
      <c r="X132" s="24"/>
      <c r="Y132" s="20"/>
      <c r="Z132" s="59"/>
      <c r="AA132" s="34">
        <f t="shared" si="28"/>
        <v>35</v>
      </c>
      <c r="AB132" s="35">
        <f t="shared" si="29"/>
        <v>231</v>
      </c>
      <c r="AC132" s="37">
        <f t="shared" si="30"/>
        <v>1</v>
      </c>
      <c r="AD132" s="60">
        <f t="shared" si="27"/>
        <v>6.6</v>
      </c>
    </row>
    <row r="133" spans="1:30" ht="13" thickBot="1">
      <c r="A133" s="57">
        <v>4</v>
      </c>
      <c r="B133" s="481" t="s">
        <v>545</v>
      </c>
      <c r="C133" s="481" t="s">
        <v>546</v>
      </c>
      <c r="D133" s="480" t="s">
        <v>116</v>
      </c>
      <c r="E133" s="497">
        <v>15</v>
      </c>
      <c r="F133" s="495">
        <v>2</v>
      </c>
      <c r="G133" s="488">
        <v>7</v>
      </c>
      <c r="H133" s="497"/>
      <c r="I133" s="495">
        <v>7</v>
      </c>
      <c r="J133" s="488">
        <v>16</v>
      </c>
      <c r="K133" s="497"/>
      <c r="L133" s="518">
        <v>4</v>
      </c>
      <c r="M133" s="514">
        <v>7</v>
      </c>
      <c r="N133" s="520"/>
      <c r="O133" s="518">
        <v>3</v>
      </c>
      <c r="P133" s="514">
        <v>10</v>
      </c>
      <c r="Q133" s="520"/>
      <c r="R133" s="36"/>
      <c r="S133" s="37"/>
      <c r="T133" s="242"/>
      <c r="U133" s="36"/>
      <c r="V133" s="37"/>
      <c r="W133" s="242"/>
      <c r="X133" s="24"/>
      <c r="Y133" s="20"/>
      <c r="Z133" s="59"/>
      <c r="AA133" s="34">
        <f t="shared" si="28"/>
        <v>16</v>
      </c>
      <c r="AB133" s="35">
        <f t="shared" si="29"/>
        <v>40</v>
      </c>
      <c r="AC133" s="37">
        <f t="shared" si="30"/>
        <v>0</v>
      </c>
      <c r="AD133" s="60">
        <f t="shared" si="27"/>
        <v>2.5</v>
      </c>
    </row>
    <row r="134" spans="1:30" ht="13" thickBot="1">
      <c r="A134" s="57">
        <v>4</v>
      </c>
      <c r="B134" s="481" t="s">
        <v>538</v>
      </c>
      <c r="C134" s="481" t="s">
        <v>539</v>
      </c>
      <c r="D134" s="480" t="s">
        <v>116</v>
      </c>
      <c r="E134" s="497">
        <v>5</v>
      </c>
      <c r="F134" s="495">
        <v>1</v>
      </c>
      <c r="G134" s="488">
        <v>1</v>
      </c>
      <c r="H134" s="497"/>
      <c r="I134" s="495"/>
      <c r="J134" s="488"/>
      <c r="K134" s="497"/>
      <c r="L134" s="518"/>
      <c r="M134" s="514"/>
      <c r="N134" s="520"/>
      <c r="O134" s="518"/>
      <c r="P134" s="514"/>
      <c r="Q134" s="520"/>
      <c r="R134" s="36"/>
      <c r="S134" s="37"/>
      <c r="T134" s="242"/>
      <c r="U134" s="36"/>
      <c r="V134" s="37"/>
      <c r="W134" s="242"/>
      <c r="X134" s="24"/>
      <c r="Y134" s="20"/>
      <c r="Z134" s="59"/>
      <c r="AA134" s="34">
        <f t="shared" si="28"/>
        <v>1</v>
      </c>
      <c r="AB134" s="35">
        <f t="shared" si="29"/>
        <v>1</v>
      </c>
      <c r="AC134" s="37">
        <f t="shared" si="30"/>
        <v>0</v>
      </c>
      <c r="AD134" s="60">
        <f t="shared" si="27"/>
        <v>1</v>
      </c>
    </row>
    <row r="135" spans="1:30" ht="13" thickBot="1">
      <c r="A135" s="57">
        <v>4</v>
      </c>
      <c r="B135" s="481" t="s">
        <v>547</v>
      </c>
      <c r="C135" s="482" t="s">
        <v>357</v>
      </c>
      <c r="D135" s="480" t="s">
        <v>116</v>
      </c>
      <c r="E135" s="497">
        <v>17</v>
      </c>
      <c r="F135" s="495">
        <v>1</v>
      </c>
      <c r="G135" s="488">
        <v>-1</v>
      </c>
      <c r="H135" s="497"/>
      <c r="I135" s="495"/>
      <c r="J135" s="488"/>
      <c r="K135" s="497"/>
      <c r="L135" s="518"/>
      <c r="M135" s="514"/>
      <c r="N135" s="520"/>
      <c r="O135" s="518"/>
      <c r="P135" s="514"/>
      <c r="Q135" s="520"/>
      <c r="R135" s="36"/>
      <c r="S135" s="37"/>
      <c r="T135" s="242"/>
      <c r="U135" s="36"/>
      <c r="V135" s="37"/>
      <c r="W135" s="242"/>
      <c r="X135" s="24"/>
      <c r="Y135" s="20"/>
      <c r="Z135" s="59"/>
      <c r="AA135" s="34">
        <f t="shared" si="28"/>
        <v>1</v>
      </c>
      <c r="AB135" s="35">
        <f t="shared" si="29"/>
        <v>-1</v>
      </c>
      <c r="AC135" s="37">
        <f t="shared" si="30"/>
        <v>0</v>
      </c>
      <c r="AD135" s="60">
        <f t="shared" ref="AD135:AD155" si="47">IFERROR(AB135/AA135,0)</f>
        <v>-1</v>
      </c>
    </row>
    <row r="136" spans="1:30" ht="13" thickBot="1">
      <c r="A136" s="57">
        <v>4</v>
      </c>
      <c r="B136" s="481" t="s">
        <v>552</v>
      </c>
      <c r="C136" s="481" t="s">
        <v>393</v>
      </c>
      <c r="D136" s="480" t="s">
        <v>116</v>
      </c>
      <c r="E136" s="497">
        <v>25</v>
      </c>
      <c r="F136" s="495">
        <v>5</v>
      </c>
      <c r="G136" s="488">
        <v>-9</v>
      </c>
      <c r="H136" s="497"/>
      <c r="I136" s="495"/>
      <c r="J136" s="488"/>
      <c r="K136" s="497"/>
      <c r="L136" s="518"/>
      <c r="M136" s="514"/>
      <c r="N136" s="520"/>
      <c r="O136" s="518"/>
      <c r="P136" s="514"/>
      <c r="Q136" s="520"/>
      <c r="R136" s="36"/>
      <c r="S136" s="37"/>
      <c r="T136" s="242"/>
      <c r="U136" s="36"/>
      <c r="V136" s="37"/>
      <c r="W136" s="242"/>
      <c r="X136" s="24"/>
      <c r="Y136" s="20"/>
      <c r="Z136" s="59"/>
      <c r="AA136" s="34">
        <f t="shared" si="28"/>
        <v>5</v>
      </c>
      <c r="AB136" s="35">
        <f t="shared" si="29"/>
        <v>-9</v>
      </c>
      <c r="AC136" s="37">
        <f t="shared" si="30"/>
        <v>0</v>
      </c>
      <c r="AD136" s="60">
        <f t="shared" si="47"/>
        <v>-1.8</v>
      </c>
    </row>
    <row r="137" spans="1:30" ht="13" thickBot="1">
      <c r="A137" s="57">
        <v>4</v>
      </c>
      <c r="B137" s="481" t="s">
        <v>766</v>
      </c>
      <c r="C137" s="481" t="s">
        <v>767</v>
      </c>
      <c r="D137" s="480" t="s">
        <v>116</v>
      </c>
      <c r="E137" s="497">
        <v>35</v>
      </c>
      <c r="F137" s="495"/>
      <c r="G137" s="488"/>
      <c r="H137" s="497"/>
      <c r="I137" s="495">
        <v>2</v>
      </c>
      <c r="J137" s="488">
        <v>5</v>
      </c>
      <c r="K137" s="497"/>
      <c r="L137" s="518">
        <v>4</v>
      </c>
      <c r="M137" s="514">
        <v>18</v>
      </c>
      <c r="N137" s="520"/>
      <c r="O137" s="518"/>
      <c r="P137" s="514"/>
      <c r="Q137" s="520"/>
      <c r="R137" s="350"/>
      <c r="S137" s="346"/>
      <c r="T137" s="352"/>
      <c r="U137" s="350"/>
      <c r="V137" s="346"/>
      <c r="W137" s="352"/>
      <c r="X137" s="24"/>
      <c r="Y137" s="20"/>
      <c r="Z137" s="59"/>
      <c r="AA137" s="349">
        <f t="shared" si="28"/>
        <v>6</v>
      </c>
      <c r="AB137" s="345">
        <f t="shared" si="29"/>
        <v>23</v>
      </c>
      <c r="AC137" s="346">
        <f t="shared" si="30"/>
        <v>0</v>
      </c>
      <c r="AD137" s="60">
        <f t="shared" ref="AD137:AD153" si="48">IFERROR(AB137/AA137,0)</f>
        <v>3.8333333333333335</v>
      </c>
    </row>
    <row r="138" spans="1:30" ht="13" thickBot="1">
      <c r="A138" s="57">
        <v>4</v>
      </c>
      <c r="B138" s="342"/>
      <c r="C138" s="342"/>
      <c r="D138" s="55" t="s">
        <v>116</v>
      </c>
      <c r="E138" s="352"/>
      <c r="F138" s="350"/>
      <c r="G138" s="346"/>
      <c r="H138" s="352"/>
      <c r="I138" s="350"/>
      <c r="J138" s="346"/>
      <c r="K138" s="352"/>
      <c r="L138" s="350"/>
      <c r="M138" s="346"/>
      <c r="N138" s="352"/>
      <c r="O138" s="350"/>
      <c r="P138" s="346"/>
      <c r="Q138" s="352"/>
      <c r="R138" s="350"/>
      <c r="S138" s="346"/>
      <c r="T138" s="352"/>
      <c r="U138" s="350"/>
      <c r="V138" s="346"/>
      <c r="W138" s="352"/>
      <c r="X138" s="24"/>
      <c r="Y138" s="20"/>
      <c r="Z138" s="59"/>
      <c r="AA138" s="349">
        <f t="shared" si="28"/>
        <v>0</v>
      </c>
      <c r="AB138" s="345">
        <f t="shared" si="29"/>
        <v>0</v>
      </c>
      <c r="AC138" s="346">
        <f t="shared" si="30"/>
        <v>0</v>
      </c>
      <c r="AD138" s="60">
        <f t="shared" si="48"/>
        <v>0</v>
      </c>
    </row>
    <row r="139" spans="1:30" ht="13" thickBot="1">
      <c r="A139" s="57">
        <v>4</v>
      </c>
      <c r="B139" s="342"/>
      <c r="C139" s="342"/>
      <c r="D139" s="55" t="s">
        <v>116</v>
      </c>
      <c r="E139" s="352"/>
      <c r="F139" s="350"/>
      <c r="G139" s="346"/>
      <c r="H139" s="352"/>
      <c r="I139" s="350"/>
      <c r="J139" s="346"/>
      <c r="K139" s="352"/>
      <c r="L139" s="350"/>
      <c r="M139" s="346"/>
      <c r="N139" s="352"/>
      <c r="O139" s="350"/>
      <c r="P139" s="346"/>
      <c r="Q139" s="352"/>
      <c r="R139" s="350"/>
      <c r="S139" s="346"/>
      <c r="T139" s="352"/>
      <c r="U139" s="350"/>
      <c r="V139" s="346"/>
      <c r="W139" s="352"/>
      <c r="X139" s="24"/>
      <c r="Y139" s="20"/>
      <c r="Z139" s="59"/>
      <c r="AA139" s="349">
        <f t="shared" si="28"/>
        <v>0</v>
      </c>
      <c r="AB139" s="345">
        <f t="shared" si="29"/>
        <v>0</v>
      </c>
      <c r="AC139" s="346">
        <f t="shared" si="30"/>
        <v>0</v>
      </c>
      <c r="AD139" s="60">
        <f t="shared" si="48"/>
        <v>0</v>
      </c>
    </row>
    <row r="140" spans="1:30" ht="13" thickBot="1">
      <c r="A140" s="57">
        <v>4</v>
      </c>
      <c r="B140" s="342"/>
      <c r="C140" s="342"/>
      <c r="D140" s="55" t="s">
        <v>116</v>
      </c>
      <c r="E140" s="352"/>
      <c r="F140" s="350"/>
      <c r="G140" s="346"/>
      <c r="H140" s="352"/>
      <c r="I140" s="350"/>
      <c r="J140" s="346"/>
      <c r="K140" s="352"/>
      <c r="L140" s="350"/>
      <c r="M140" s="346"/>
      <c r="N140" s="352"/>
      <c r="O140" s="350"/>
      <c r="P140" s="346"/>
      <c r="Q140" s="352"/>
      <c r="R140" s="350"/>
      <c r="S140" s="346"/>
      <c r="T140" s="352"/>
      <c r="U140" s="350"/>
      <c r="V140" s="346"/>
      <c r="W140" s="352"/>
      <c r="X140" s="24"/>
      <c r="Y140" s="20"/>
      <c r="Z140" s="59"/>
      <c r="AA140" s="349">
        <f t="shared" si="28"/>
        <v>0</v>
      </c>
      <c r="AB140" s="345">
        <f t="shared" si="29"/>
        <v>0</v>
      </c>
      <c r="AC140" s="346">
        <f t="shared" si="30"/>
        <v>0</v>
      </c>
      <c r="AD140" s="60">
        <f t="shared" si="48"/>
        <v>0</v>
      </c>
    </row>
    <row r="141" spans="1:30" ht="13" thickBot="1">
      <c r="A141" s="57">
        <v>4</v>
      </c>
      <c r="B141" s="342"/>
      <c r="C141" s="342"/>
      <c r="D141" s="55"/>
      <c r="E141" s="352"/>
      <c r="F141" s="350"/>
      <c r="G141" s="346"/>
      <c r="H141" s="352"/>
      <c r="I141" s="350"/>
      <c r="J141" s="346"/>
      <c r="K141" s="352"/>
      <c r="L141" s="350"/>
      <c r="M141" s="346"/>
      <c r="N141" s="352"/>
      <c r="O141" s="350"/>
      <c r="P141" s="346"/>
      <c r="Q141" s="352"/>
      <c r="R141" s="350"/>
      <c r="S141" s="346"/>
      <c r="T141" s="352"/>
      <c r="U141" s="350"/>
      <c r="V141" s="346"/>
      <c r="W141" s="352"/>
      <c r="X141" s="24"/>
      <c r="Y141" s="20"/>
      <c r="Z141" s="59"/>
      <c r="AA141" s="349">
        <f t="shared" si="28"/>
        <v>0</v>
      </c>
      <c r="AB141" s="345">
        <f t="shared" si="29"/>
        <v>0</v>
      </c>
      <c r="AC141" s="346">
        <f t="shared" si="30"/>
        <v>0</v>
      </c>
      <c r="AD141" s="60">
        <f t="shared" si="48"/>
        <v>0</v>
      </c>
    </row>
    <row r="142" spans="1:30" ht="13" thickBot="1">
      <c r="A142" s="57">
        <v>4</v>
      </c>
      <c r="B142" s="499" t="s">
        <v>586</v>
      </c>
      <c r="C142" s="480" t="s">
        <v>388</v>
      </c>
      <c r="D142" s="480" t="s">
        <v>121</v>
      </c>
      <c r="E142" s="496">
        <v>8</v>
      </c>
      <c r="F142" s="494">
        <v>14</v>
      </c>
      <c r="G142" s="487">
        <v>99</v>
      </c>
      <c r="H142" s="496">
        <v>1</v>
      </c>
      <c r="I142" s="494">
        <v>9</v>
      </c>
      <c r="J142" s="487">
        <v>83</v>
      </c>
      <c r="K142" s="496"/>
      <c r="L142" s="517">
        <v>14</v>
      </c>
      <c r="M142" s="513">
        <v>143</v>
      </c>
      <c r="N142" s="519">
        <v>1</v>
      </c>
      <c r="O142" s="517">
        <v>23</v>
      </c>
      <c r="P142" s="513">
        <v>86</v>
      </c>
      <c r="Q142" s="519"/>
      <c r="R142" s="350"/>
      <c r="S142" s="346"/>
      <c r="T142" s="352"/>
      <c r="U142" s="350"/>
      <c r="V142" s="346"/>
      <c r="W142" s="352"/>
      <c r="X142" s="24"/>
      <c r="Y142" s="20"/>
      <c r="Z142" s="59"/>
      <c r="AA142" s="349">
        <f t="shared" si="28"/>
        <v>60</v>
      </c>
      <c r="AB142" s="345">
        <f t="shared" si="29"/>
        <v>411</v>
      </c>
      <c r="AC142" s="346">
        <f t="shared" si="30"/>
        <v>2</v>
      </c>
      <c r="AD142" s="60">
        <f t="shared" si="48"/>
        <v>6.85</v>
      </c>
    </row>
    <row r="143" spans="1:30" ht="13" thickBot="1">
      <c r="A143" s="57">
        <v>4</v>
      </c>
      <c r="B143" s="481" t="s">
        <v>578</v>
      </c>
      <c r="C143" s="481" t="s">
        <v>579</v>
      </c>
      <c r="D143" s="480" t="s">
        <v>121</v>
      </c>
      <c r="E143" s="497">
        <v>16</v>
      </c>
      <c r="F143" s="495">
        <v>3</v>
      </c>
      <c r="G143" s="488">
        <v>13</v>
      </c>
      <c r="H143" s="497"/>
      <c r="I143" s="495">
        <v>3</v>
      </c>
      <c r="J143" s="488">
        <v>12</v>
      </c>
      <c r="K143" s="497"/>
      <c r="L143" s="518">
        <v>1</v>
      </c>
      <c r="M143" s="514">
        <v>8</v>
      </c>
      <c r="N143" s="520"/>
      <c r="O143" s="518">
        <v>1</v>
      </c>
      <c r="P143" s="514">
        <v>10</v>
      </c>
      <c r="Q143" s="520"/>
      <c r="R143" s="350"/>
      <c r="S143" s="346"/>
      <c r="T143" s="352"/>
      <c r="U143" s="350"/>
      <c r="V143" s="346"/>
      <c r="W143" s="352"/>
      <c r="X143" s="24"/>
      <c r="Y143" s="20"/>
      <c r="Z143" s="59"/>
      <c r="AA143" s="349">
        <f t="shared" si="28"/>
        <v>8</v>
      </c>
      <c r="AB143" s="345">
        <f t="shared" si="29"/>
        <v>43</v>
      </c>
      <c r="AC143" s="346">
        <f t="shared" si="30"/>
        <v>0</v>
      </c>
      <c r="AD143" s="60">
        <f t="shared" si="48"/>
        <v>5.375</v>
      </c>
    </row>
    <row r="144" spans="1:30" ht="13" thickBot="1">
      <c r="A144" s="57">
        <v>4</v>
      </c>
      <c r="B144" s="481" t="s">
        <v>320</v>
      </c>
      <c r="C144" s="481" t="s">
        <v>598</v>
      </c>
      <c r="D144" s="480" t="s">
        <v>121</v>
      </c>
      <c r="E144" s="497">
        <v>5</v>
      </c>
      <c r="F144" s="495">
        <v>1</v>
      </c>
      <c r="G144" s="488">
        <v>8</v>
      </c>
      <c r="H144" s="497"/>
      <c r="I144" s="495">
        <v>2</v>
      </c>
      <c r="J144" s="488">
        <v>11</v>
      </c>
      <c r="K144" s="497"/>
      <c r="L144" s="518">
        <v>1</v>
      </c>
      <c r="M144" s="514">
        <v>17</v>
      </c>
      <c r="N144" s="520"/>
      <c r="O144" s="518"/>
      <c r="P144" s="514"/>
      <c r="Q144" s="520"/>
      <c r="R144" s="350"/>
      <c r="S144" s="346"/>
      <c r="T144" s="352"/>
      <c r="U144" s="350"/>
      <c r="V144" s="346"/>
      <c r="W144" s="352"/>
      <c r="X144" s="24"/>
      <c r="Y144" s="20"/>
      <c r="Z144" s="59"/>
      <c r="AA144" s="349">
        <f t="shared" si="28"/>
        <v>4</v>
      </c>
      <c r="AB144" s="345">
        <f t="shared" si="29"/>
        <v>36</v>
      </c>
      <c r="AC144" s="346">
        <f t="shared" si="30"/>
        <v>0</v>
      </c>
      <c r="AD144" s="60">
        <f t="shared" si="48"/>
        <v>9</v>
      </c>
    </row>
    <row r="145" spans="1:30" ht="13" thickBot="1">
      <c r="A145" s="57">
        <v>4</v>
      </c>
      <c r="B145" s="481" t="s">
        <v>599</v>
      </c>
      <c r="C145" s="481" t="s">
        <v>409</v>
      </c>
      <c r="D145" s="480" t="s">
        <v>121</v>
      </c>
      <c r="E145" s="497">
        <v>7</v>
      </c>
      <c r="F145" s="495">
        <v>28</v>
      </c>
      <c r="G145" s="488">
        <v>6</v>
      </c>
      <c r="H145" s="497">
        <v>1</v>
      </c>
      <c r="I145" s="495">
        <v>4</v>
      </c>
      <c r="J145" s="488">
        <v>14</v>
      </c>
      <c r="K145" s="497">
        <v>2</v>
      </c>
      <c r="L145" s="518"/>
      <c r="M145" s="514"/>
      <c r="N145" s="520"/>
      <c r="O145" s="518"/>
      <c r="P145" s="514"/>
      <c r="Q145" s="520"/>
      <c r="R145" s="350"/>
      <c r="S145" s="346"/>
      <c r="T145" s="352"/>
      <c r="U145" s="350"/>
      <c r="V145" s="346"/>
      <c r="W145" s="352"/>
      <c r="X145" s="24"/>
      <c r="Y145" s="20"/>
      <c r="Z145" s="59"/>
      <c r="AA145" s="349">
        <f t="shared" si="28"/>
        <v>32</v>
      </c>
      <c r="AB145" s="345">
        <f t="shared" si="29"/>
        <v>20</v>
      </c>
      <c r="AC145" s="346">
        <f t="shared" si="30"/>
        <v>3</v>
      </c>
      <c r="AD145" s="60">
        <f t="shared" si="48"/>
        <v>0.625</v>
      </c>
    </row>
    <row r="146" spans="1:30" ht="13" thickBot="1">
      <c r="A146" s="57">
        <v>4</v>
      </c>
      <c r="B146" s="481" t="s">
        <v>753</v>
      </c>
      <c r="C146" s="482" t="s">
        <v>750</v>
      </c>
      <c r="D146" s="480" t="s">
        <v>121</v>
      </c>
      <c r="E146" s="497">
        <v>6</v>
      </c>
      <c r="F146" s="495"/>
      <c r="G146" s="488"/>
      <c r="H146" s="497"/>
      <c r="I146" s="495">
        <v>5</v>
      </c>
      <c r="J146" s="488">
        <v>5</v>
      </c>
      <c r="K146" s="497"/>
      <c r="L146" s="518">
        <v>8</v>
      </c>
      <c r="M146" s="514">
        <v>48</v>
      </c>
      <c r="N146" s="520"/>
      <c r="O146" s="518"/>
      <c r="P146" s="514"/>
      <c r="Q146" s="520"/>
      <c r="R146" s="350"/>
      <c r="S146" s="346"/>
      <c r="T146" s="352"/>
      <c r="U146" s="350"/>
      <c r="V146" s="346"/>
      <c r="W146" s="352"/>
      <c r="X146" s="24"/>
      <c r="Y146" s="20"/>
      <c r="Z146" s="59"/>
      <c r="AA146" s="349">
        <f t="shared" si="28"/>
        <v>13</v>
      </c>
      <c r="AB146" s="345">
        <f t="shared" si="29"/>
        <v>53</v>
      </c>
      <c r="AC146" s="346">
        <f t="shared" si="30"/>
        <v>0</v>
      </c>
      <c r="AD146" s="60">
        <f t="shared" si="48"/>
        <v>4.0769230769230766</v>
      </c>
    </row>
    <row r="147" spans="1:30" ht="13" thickBot="1">
      <c r="A147" s="57">
        <v>4</v>
      </c>
      <c r="B147" s="481"/>
      <c r="C147" s="481"/>
      <c r="D147" s="480" t="s">
        <v>121</v>
      </c>
      <c r="E147" s="497"/>
      <c r="F147" s="495"/>
      <c r="G147" s="488"/>
      <c r="H147" s="497"/>
      <c r="I147" s="495"/>
      <c r="J147" s="488"/>
      <c r="K147" s="497"/>
      <c r="L147" s="350"/>
      <c r="M147" s="346"/>
      <c r="N147" s="352"/>
      <c r="O147" s="350"/>
      <c r="P147" s="346"/>
      <c r="Q147" s="352"/>
      <c r="R147" s="350"/>
      <c r="S147" s="346"/>
      <c r="T147" s="352"/>
      <c r="U147" s="350"/>
      <c r="V147" s="346"/>
      <c r="W147" s="352"/>
      <c r="X147" s="24"/>
      <c r="Y147" s="20"/>
      <c r="Z147" s="59"/>
      <c r="AA147" s="349">
        <f t="shared" si="28"/>
        <v>0</v>
      </c>
      <c r="AB147" s="345">
        <f t="shared" si="29"/>
        <v>0</v>
      </c>
      <c r="AC147" s="346">
        <f t="shared" si="30"/>
        <v>0</v>
      </c>
      <c r="AD147" s="60">
        <f t="shared" si="48"/>
        <v>0</v>
      </c>
    </row>
    <row r="148" spans="1:30" ht="13" thickBot="1">
      <c r="A148" s="57">
        <v>4</v>
      </c>
      <c r="B148" s="342"/>
      <c r="C148" s="342"/>
      <c r="D148" s="55" t="s">
        <v>121</v>
      </c>
      <c r="E148" s="352"/>
      <c r="F148" s="350"/>
      <c r="G148" s="346"/>
      <c r="H148" s="352"/>
      <c r="I148" s="350"/>
      <c r="J148" s="346"/>
      <c r="K148" s="352"/>
      <c r="L148" s="350"/>
      <c r="M148" s="346"/>
      <c r="N148" s="352"/>
      <c r="O148" s="350"/>
      <c r="P148" s="346"/>
      <c r="Q148" s="352"/>
      <c r="R148" s="350"/>
      <c r="S148" s="346"/>
      <c r="T148" s="352"/>
      <c r="U148" s="350"/>
      <c r="V148" s="346"/>
      <c r="W148" s="352"/>
      <c r="X148" s="24"/>
      <c r="Y148" s="20"/>
      <c r="Z148" s="59"/>
      <c r="AA148" s="349">
        <f t="shared" si="28"/>
        <v>0</v>
      </c>
      <c r="AB148" s="345">
        <f t="shared" si="29"/>
        <v>0</v>
      </c>
      <c r="AC148" s="346">
        <f t="shared" si="30"/>
        <v>0</v>
      </c>
      <c r="AD148" s="60">
        <f t="shared" si="48"/>
        <v>0</v>
      </c>
    </row>
    <row r="149" spans="1:30" ht="13" thickBot="1">
      <c r="A149" s="57">
        <v>4</v>
      </c>
      <c r="B149" s="342"/>
      <c r="C149" s="342"/>
      <c r="D149" s="55" t="s">
        <v>121</v>
      </c>
      <c r="E149" s="352"/>
      <c r="F149" s="350"/>
      <c r="G149" s="346"/>
      <c r="H149" s="352"/>
      <c r="I149" s="350"/>
      <c r="J149" s="346"/>
      <c r="K149" s="352"/>
      <c r="L149" s="350"/>
      <c r="M149" s="346"/>
      <c r="N149" s="352"/>
      <c r="O149" s="350"/>
      <c r="P149" s="346"/>
      <c r="Q149" s="352"/>
      <c r="R149" s="350"/>
      <c r="S149" s="346"/>
      <c r="T149" s="352"/>
      <c r="U149" s="350"/>
      <c r="V149" s="346"/>
      <c r="W149" s="352"/>
      <c r="X149" s="24"/>
      <c r="Y149" s="20"/>
      <c r="Z149" s="59"/>
      <c r="AA149" s="349">
        <f t="shared" si="28"/>
        <v>0</v>
      </c>
      <c r="AB149" s="345">
        <f t="shared" si="29"/>
        <v>0</v>
      </c>
      <c r="AC149" s="346">
        <f t="shared" si="30"/>
        <v>0</v>
      </c>
      <c r="AD149" s="60">
        <f t="shared" si="48"/>
        <v>0</v>
      </c>
    </row>
    <row r="150" spans="1:30" ht="13" thickBot="1">
      <c r="A150" s="57">
        <v>4</v>
      </c>
      <c r="B150" s="342"/>
      <c r="C150" s="342"/>
      <c r="D150" s="55" t="s">
        <v>121</v>
      </c>
      <c r="E150" s="352"/>
      <c r="F150" s="350"/>
      <c r="G150" s="346"/>
      <c r="H150" s="352"/>
      <c r="I150" s="350"/>
      <c r="J150" s="346"/>
      <c r="K150" s="352"/>
      <c r="L150" s="350"/>
      <c r="M150" s="346"/>
      <c r="N150" s="352"/>
      <c r="O150" s="350"/>
      <c r="P150" s="346"/>
      <c r="Q150" s="352"/>
      <c r="R150" s="350"/>
      <c r="S150" s="346"/>
      <c r="T150" s="352"/>
      <c r="U150" s="350"/>
      <c r="V150" s="346"/>
      <c r="W150" s="352"/>
      <c r="X150" s="24"/>
      <c r="Y150" s="20"/>
      <c r="Z150" s="59"/>
      <c r="AA150" s="349">
        <f t="shared" si="28"/>
        <v>0</v>
      </c>
      <c r="AB150" s="345">
        <f t="shared" si="29"/>
        <v>0</v>
      </c>
      <c r="AC150" s="346">
        <f t="shared" si="30"/>
        <v>0</v>
      </c>
      <c r="AD150" s="60">
        <f t="shared" si="48"/>
        <v>0</v>
      </c>
    </row>
    <row r="151" spans="1:30" ht="13" thickBot="1">
      <c r="A151" s="57">
        <v>4</v>
      </c>
      <c r="B151" s="342"/>
      <c r="C151" s="342"/>
      <c r="D151" s="55" t="s">
        <v>121</v>
      </c>
      <c r="E151" s="352"/>
      <c r="F151" s="350"/>
      <c r="G151" s="346"/>
      <c r="H151" s="352"/>
      <c r="I151" s="350"/>
      <c r="J151" s="346"/>
      <c r="K151" s="352"/>
      <c r="L151" s="350"/>
      <c r="M151" s="346"/>
      <c r="N151" s="352"/>
      <c r="O151" s="350"/>
      <c r="P151" s="346"/>
      <c r="Q151" s="352"/>
      <c r="R151" s="350"/>
      <c r="S151" s="346"/>
      <c r="T151" s="352"/>
      <c r="U151" s="350"/>
      <c r="V151" s="346"/>
      <c r="W151" s="352"/>
      <c r="X151" s="24"/>
      <c r="Y151" s="20"/>
      <c r="Z151" s="59"/>
      <c r="AA151" s="349">
        <f t="shared" si="28"/>
        <v>0</v>
      </c>
      <c r="AB151" s="345">
        <f t="shared" si="29"/>
        <v>0</v>
      </c>
      <c r="AC151" s="346">
        <f t="shared" si="30"/>
        <v>0</v>
      </c>
      <c r="AD151" s="60">
        <f t="shared" si="48"/>
        <v>0</v>
      </c>
    </row>
    <row r="152" spans="1:30" ht="13" thickBot="1">
      <c r="A152" s="57">
        <v>4</v>
      </c>
      <c r="B152" s="342"/>
      <c r="C152" s="342"/>
      <c r="D152" s="55"/>
      <c r="E152" s="352"/>
      <c r="F152" s="350"/>
      <c r="G152" s="346"/>
      <c r="H152" s="352"/>
      <c r="I152" s="350"/>
      <c r="J152" s="346"/>
      <c r="K152" s="352"/>
      <c r="L152" s="350"/>
      <c r="M152" s="346"/>
      <c r="N152" s="352"/>
      <c r="O152" s="350"/>
      <c r="P152" s="346"/>
      <c r="Q152" s="352"/>
      <c r="R152" s="350"/>
      <c r="S152" s="346"/>
      <c r="T152" s="352"/>
      <c r="U152" s="350"/>
      <c r="V152" s="346"/>
      <c r="W152" s="352"/>
      <c r="X152" s="24"/>
      <c r="Y152" s="20"/>
      <c r="Z152" s="59"/>
      <c r="AA152" s="349">
        <f t="shared" si="28"/>
        <v>0</v>
      </c>
      <c r="AB152" s="345">
        <f t="shared" si="29"/>
        <v>0</v>
      </c>
      <c r="AC152" s="346">
        <f t="shared" si="30"/>
        <v>0</v>
      </c>
      <c r="AD152" s="60">
        <f t="shared" si="48"/>
        <v>0</v>
      </c>
    </row>
    <row r="153" spans="1:30" ht="13" thickBot="1">
      <c r="A153" s="57">
        <v>4</v>
      </c>
      <c r="B153" s="3"/>
      <c r="C153" s="3"/>
      <c r="D153" s="55"/>
      <c r="E153" s="242"/>
      <c r="F153" s="36"/>
      <c r="G153" s="37"/>
      <c r="H153" s="242"/>
      <c r="I153" s="36"/>
      <c r="J153" s="37"/>
      <c r="K153" s="242"/>
      <c r="L153" s="36"/>
      <c r="M153" s="37"/>
      <c r="N153" s="242"/>
      <c r="O153" s="36"/>
      <c r="P153" s="37"/>
      <c r="Q153" s="242"/>
      <c r="R153" s="36"/>
      <c r="S153" s="37"/>
      <c r="T153" s="242"/>
      <c r="U153" s="36"/>
      <c r="V153" s="37"/>
      <c r="W153" s="242"/>
      <c r="X153" s="24"/>
      <c r="Y153" s="20"/>
      <c r="Z153" s="59"/>
      <c r="AA153" s="349">
        <f t="shared" si="28"/>
        <v>0</v>
      </c>
      <c r="AB153" s="345">
        <f t="shared" si="29"/>
        <v>0</v>
      </c>
      <c r="AC153" s="346">
        <f t="shared" si="30"/>
        <v>0</v>
      </c>
      <c r="AD153" s="60">
        <f t="shared" si="48"/>
        <v>0</v>
      </c>
    </row>
    <row r="154" spans="1:30" ht="13" thickBot="1">
      <c r="A154" s="57">
        <v>4</v>
      </c>
      <c r="B154" s="4"/>
      <c r="C154" s="4"/>
      <c r="D154" s="55"/>
      <c r="E154" s="37"/>
      <c r="F154" s="20"/>
      <c r="G154" s="20"/>
      <c r="H154" s="59"/>
      <c r="I154" s="24"/>
      <c r="J154" s="20"/>
      <c r="K154" s="59"/>
      <c r="L154" s="24"/>
      <c r="M154" s="20"/>
      <c r="N154" s="59"/>
      <c r="O154" s="24"/>
      <c r="P154" s="20"/>
      <c r="Q154" s="59"/>
      <c r="R154" s="37"/>
      <c r="S154" s="37"/>
      <c r="T154" s="37"/>
      <c r="U154" s="37"/>
      <c r="V154" s="37"/>
      <c r="W154" s="37"/>
      <c r="X154" s="24"/>
      <c r="Y154" s="20"/>
      <c r="Z154" s="59"/>
      <c r="AA154" s="34">
        <f t="shared" ref="AA154:AC154" si="49">SUM(F154+I154+L154+O154+R154+U154+X154)</f>
        <v>0</v>
      </c>
      <c r="AB154" s="35">
        <f t="shared" si="49"/>
        <v>0</v>
      </c>
      <c r="AC154" s="37">
        <f t="shared" si="49"/>
        <v>0</v>
      </c>
      <c r="AD154" s="60">
        <f t="shared" si="47"/>
        <v>0</v>
      </c>
    </row>
    <row r="155" spans="1:30">
      <c r="A155" s="210">
        <v>4</v>
      </c>
      <c r="B155" s="3"/>
      <c r="C155" s="3"/>
      <c r="D155" s="55"/>
      <c r="E155" s="37"/>
      <c r="U155" s="37"/>
      <c r="V155" s="37"/>
      <c r="W155" s="37"/>
      <c r="AA155" s="34">
        <f t="shared" ref="AA155" si="50">SUM(F155+I155+L155+O155+R155+U155+X155)</f>
        <v>0</v>
      </c>
      <c r="AB155" s="35">
        <f t="shared" ref="AB155" si="51">SUM(G155+J155+M155+P155+S155+V155+Y155)</f>
        <v>0</v>
      </c>
      <c r="AC155" s="37">
        <f t="shared" ref="AC155" si="52">SUM(H155+K155+N155+Q155+T155+W155+Z155)</f>
        <v>0</v>
      </c>
      <c r="AD155" s="60">
        <f t="shared" si="47"/>
        <v>0</v>
      </c>
    </row>
    <row r="156" spans="1:30">
      <c r="E156" s="52"/>
    </row>
    <row r="157" spans="1:30">
      <c r="E157" s="52"/>
    </row>
    <row r="158" spans="1:30">
      <c r="E158" s="52"/>
    </row>
    <row r="159" spans="1:30">
      <c r="E159" s="52"/>
    </row>
    <row r="160" spans="1:30">
      <c r="E160" s="52"/>
    </row>
    <row r="161" spans="5:5">
      <c r="E161" s="52"/>
    </row>
    <row r="162" spans="5:5">
      <c r="E162" s="52"/>
    </row>
    <row r="163" spans="5:5">
      <c r="E163" s="52"/>
    </row>
    <row r="164" spans="5:5">
      <c r="E164" s="52"/>
    </row>
    <row r="165" spans="5:5">
      <c r="E165" s="52"/>
    </row>
    <row r="166" spans="5:5">
      <c r="E166" s="52"/>
    </row>
    <row r="167" spans="5:5">
      <c r="E167" s="52"/>
    </row>
    <row r="168" spans="5:5">
      <c r="E168" s="52"/>
    </row>
    <row r="169" spans="5:5">
      <c r="E169" s="52"/>
    </row>
    <row r="170" spans="5:5">
      <c r="E170" s="52"/>
    </row>
    <row r="171" spans="5:5">
      <c r="E171" s="52"/>
    </row>
    <row r="172" spans="5:5">
      <c r="E172" s="52"/>
    </row>
    <row r="173" spans="5:5">
      <c r="E173" s="52"/>
    </row>
    <row r="174" spans="5:5">
      <c r="E174" s="52"/>
    </row>
    <row r="175" spans="5:5">
      <c r="E175" s="52"/>
    </row>
    <row r="176" spans="5:5">
      <c r="E176" s="52"/>
    </row>
    <row r="177" spans="5:5">
      <c r="E177" s="52"/>
    </row>
    <row r="178" spans="5:5">
      <c r="E178" s="52"/>
    </row>
    <row r="179" spans="5:5">
      <c r="E179" s="52"/>
    </row>
    <row r="180" spans="5:5">
      <c r="E180" s="52"/>
    </row>
    <row r="181" spans="5:5">
      <c r="E181" s="52"/>
    </row>
    <row r="182" spans="5:5">
      <c r="E182" s="52"/>
    </row>
    <row r="183" spans="5:5">
      <c r="E183" s="52"/>
    </row>
    <row r="184" spans="5:5">
      <c r="E184" s="52"/>
    </row>
    <row r="185" spans="5:5">
      <c r="E185" s="52"/>
    </row>
    <row r="186" spans="5:5">
      <c r="E186" s="52"/>
    </row>
    <row r="187" spans="5:5">
      <c r="E187" s="52"/>
    </row>
    <row r="188" spans="5:5">
      <c r="E188" s="52"/>
    </row>
    <row r="189" spans="5:5">
      <c r="E189" s="52"/>
    </row>
    <row r="190" spans="5:5">
      <c r="E190" s="52"/>
    </row>
    <row r="191" spans="5:5">
      <c r="E191" s="52"/>
    </row>
    <row r="192" spans="5:5">
      <c r="E192" s="52"/>
    </row>
    <row r="193" spans="5:5">
      <c r="E193" s="52"/>
    </row>
    <row r="194" spans="5:5">
      <c r="E194" s="52"/>
    </row>
  </sheetData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Y2985"/>
  <sheetViews>
    <sheetView zoomScale="75" workbookViewId="0">
      <pane xSplit="5" ySplit="2" topLeftCell="BL3" activePane="bottomRight" state="frozen"/>
      <selection pane="topRight" activeCell="F1" sqref="F1"/>
      <selection pane="bottomLeft" activeCell="A3" sqref="A3"/>
      <selection pane="bottomRight" activeCell="BL1" sqref="BL1"/>
    </sheetView>
  </sheetViews>
  <sheetFormatPr baseColWidth="10" defaultColWidth="8.83203125" defaultRowHeight="12" x14ac:dyDescent="0"/>
  <cols>
    <col min="2" max="2" width="16.1640625" customWidth="1"/>
    <col min="3" max="3" width="23.83203125" customWidth="1"/>
    <col min="4" max="4" width="7.5" customWidth="1"/>
    <col min="5" max="5" width="15.1640625" customWidth="1"/>
    <col min="6" max="6" width="15" customWidth="1"/>
    <col min="7" max="7" width="16.83203125" customWidth="1"/>
    <col min="8" max="8" width="17" customWidth="1"/>
    <col min="9" max="9" width="18.83203125" customWidth="1"/>
    <col min="10" max="10" width="18.5" customWidth="1"/>
    <col min="11" max="11" width="18.83203125" customWidth="1"/>
    <col min="12" max="12" width="17.83203125" customWidth="1"/>
    <col min="13" max="13" width="19.5" customWidth="1"/>
    <col min="14" max="14" width="17.83203125" customWidth="1"/>
    <col min="15" max="15" width="19.5" customWidth="1"/>
    <col min="16" max="16" width="17.83203125" customWidth="1"/>
    <col min="17" max="17" width="18" customWidth="1"/>
    <col min="18" max="18" width="17.5" customWidth="1"/>
    <col min="19" max="19" width="17" customWidth="1"/>
    <col min="20" max="20" width="16.5" customWidth="1"/>
    <col min="21" max="21" width="22" customWidth="1"/>
    <col min="22" max="22" width="14.1640625" customWidth="1"/>
    <col min="23" max="23" width="16" customWidth="1"/>
    <col min="24" max="24" width="17.1640625" customWidth="1"/>
    <col min="25" max="25" width="18" customWidth="1"/>
    <col min="26" max="26" width="17" customWidth="1"/>
    <col min="27" max="27" width="14.83203125" customWidth="1"/>
    <col min="28" max="28" width="16.5" customWidth="1"/>
    <col min="29" max="29" width="23.5" customWidth="1"/>
    <col min="30" max="31" width="15.1640625" customWidth="1"/>
    <col min="32" max="32" width="16.83203125" customWidth="1"/>
    <col min="33" max="33" width="17.83203125" customWidth="1"/>
    <col min="34" max="34" width="16.5" customWidth="1"/>
    <col min="35" max="35" width="15.83203125" customWidth="1"/>
    <col min="36" max="36" width="16.83203125" customWidth="1"/>
    <col min="37" max="37" width="21.5" customWidth="1"/>
    <col min="38" max="38" width="16" customWidth="1"/>
    <col min="39" max="39" width="15.83203125" customWidth="1"/>
    <col min="40" max="40" width="17" customWidth="1"/>
    <col min="41" max="41" width="18.5" customWidth="1"/>
    <col min="42" max="42" width="18" customWidth="1"/>
    <col min="43" max="43" width="15.83203125" customWidth="1"/>
    <col min="44" max="44" width="16.83203125" customWidth="1"/>
    <col min="45" max="45" width="21.83203125" customWidth="1"/>
    <col min="46" max="46" width="15.1640625" customWidth="1"/>
    <col min="47" max="47" width="16.83203125" customWidth="1"/>
    <col min="48" max="48" width="17.1640625" customWidth="1"/>
    <col min="49" max="49" width="18" customWidth="1"/>
    <col min="50" max="50" width="18.1640625" customWidth="1"/>
    <col min="51" max="51" width="16.1640625" customWidth="1"/>
    <col min="52" max="52" width="17.83203125" customWidth="1"/>
    <col min="53" max="53" width="19.83203125" customWidth="1"/>
    <col min="54" max="54" width="14.83203125" customWidth="1"/>
    <col min="55" max="55" width="15.5" customWidth="1"/>
    <col min="56" max="56" width="16.1640625" customWidth="1"/>
    <col min="57" max="58" width="18.5" customWidth="1"/>
    <col min="59" max="59" width="16.83203125" customWidth="1"/>
    <col min="60" max="60" width="17.5" customWidth="1"/>
    <col min="61" max="68" width="21.1640625" customWidth="1"/>
    <col min="69" max="69" width="18.83203125" customWidth="1"/>
    <col min="70" max="70" width="16" customWidth="1"/>
    <col min="71" max="71" width="17.83203125" customWidth="1"/>
    <col min="72" max="72" width="19" customWidth="1"/>
    <col min="73" max="73" width="18" customWidth="1"/>
    <col min="74" max="74" width="16" customWidth="1"/>
    <col min="75" max="75" width="17.1640625" customWidth="1"/>
    <col min="76" max="76" width="14.83203125" customWidth="1"/>
    <col min="77" max="77" width="19" customWidth="1"/>
  </cols>
  <sheetData>
    <row r="1" spans="1:77" ht="18">
      <c r="B1" s="6"/>
      <c r="C1" s="6"/>
      <c r="D1" s="6"/>
      <c r="E1" s="6"/>
      <c r="F1" s="100" t="s">
        <v>87</v>
      </c>
      <c r="G1" s="105"/>
      <c r="H1" s="105"/>
      <c r="I1" s="105"/>
      <c r="J1" s="105"/>
      <c r="K1" s="105"/>
      <c r="L1" s="105"/>
      <c r="M1" s="106"/>
      <c r="N1" s="100" t="s">
        <v>88</v>
      </c>
      <c r="O1" s="103"/>
      <c r="P1" s="103"/>
      <c r="Q1" s="103"/>
      <c r="R1" s="103"/>
      <c r="S1" s="103"/>
      <c r="T1" s="103"/>
      <c r="U1" s="104"/>
      <c r="V1" s="100"/>
      <c r="W1" s="103" t="s">
        <v>89</v>
      </c>
      <c r="X1" s="103"/>
      <c r="Y1" s="103"/>
      <c r="Z1" s="103"/>
      <c r="AA1" s="103"/>
      <c r="AB1" s="103"/>
      <c r="AC1" s="104"/>
      <c r="AE1" s="100" t="s">
        <v>90</v>
      </c>
      <c r="AF1" s="103"/>
      <c r="AG1" s="103"/>
      <c r="AH1" s="103"/>
      <c r="AI1" s="103"/>
      <c r="AJ1" s="103"/>
      <c r="AK1" s="104"/>
      <c r="AL1" s="100" t="s">
        <v>91</v>
      </c>
      <c r="AM1" s="101"/>
      <c r="AN1" s="101"/>
      <c r="AO1" s="101"/>
      <c r="AP1" s="101"/>
      <c r="AQ1" s="101"/>
      <c r="AR1" s="101"/>
      <c r="AS1" s="102"/>
      <c r="AT1" s="100" t="s">
        <v>92</v>
      </c>
      <c r="AU1" s="103"/>
      <c r="AV1" s="103"/>
      <c r="AW1" s="103"/>
      <c r="AX1" s="103"/>
      <c r="AY1" s="103"/>
      <c r="AZ1" s="103"/>
      <c r="BA1" s="104"/>
      <c r="BB1" s="100"/>
      <c r="BC1" s="103" t="s">
        <v>93</v>
      </c>
      <c r="BD1" s="103"/>
      <c r="BE1" s="103"/>
      <c r="BF1" s="103"/>
      <c r="BG1" s="103"/>
      <c r="BH1" s="103"/>
      <c r="BI1" s="104"/>
      <c r="BJ1" s="107"/>
      <c r="BK1" s="107"/>
      <c r="BL1" s="107" t="s">
        <v>142</v>
      </c>
      <c r="BM1" s="107"/>
      <c r="BN1" s="107"/>
      <c r="BO1" s="107"/>
      <c r="BP1" s="107"/>
      <c r="BQ1" s="107"/>
    </row>
    <row r="2" spans="1:77" ht="16" thickBot="1">
      <c r="A2" s="146" t="s">
        <v>101</v>
      </c>
      <c r="B2" s="147" t="s">
        <v>84</v>
      </c>
      <c r="C2" s="7" t="s">
        <v>85</v>
      </c>
      <c r="D2" s="7" t="s">
        <v>76</v>
      </c>
      <c r="E2" s="7" t="s">
        <v>14</v>
      </c>
      <c r="F2" s="151" t="s">
        <v>77</v>
      </c>
      <c r="G2" s="153" t="s">
        <v>78</v>
      </c>
      <c r="H2" s="153" t="s">
        <v>79</v>
      </c>
      <c r="I2" s="153" t="s">
        <v>80</v>
      </c>
      <c r="J2" s="153" t="s">
        <v>81</v>
      </c>
      <c r="K2" s="153" t="s">
        <v>82</v>
      </c>
      <c r="L2" s="153" t="s">
        <v>83</v>
      </c>
      <c r="M2" s="154" t="s">
        <v>94</v>
      </c>
      <c r="N2" s="151" t="s">
        <v>77</v>
      </c>
      <c r="O2" s="153" t="s">
        <v>78</v>
      </c>
      <c r="P2" s="153" t="s">
        <v>79</v>
      </c>
      <c r="Q2" s="153" t="s">
        <v>80</v>
      </c>
      <c r="R2" s="153" t="s">
        <v>81</v>
      </c>
      <c r="S2" s="153" t="s">
        <v>82</v>
      </c>
      <c r="T2" s="153" t="s">
        <v>83</v>
      </c>
      <c r="U2" s="154" t="s">
        <v>95</v>
      </c>
      <c r="V2" s="151" t="s">
        <v>77</v>
      </c>
      <c r="W2" s="153" t="s">
        <v>78</v>
      </c>
      <c r="X2" s="153" t="s">
        <v>79</v>
      </c>
      <c r="Y2" s="153" t="s">
        <v>80</v>
      </c>
      <c r="Z2" s="153" t="s">
        <v>81</v>
      </c>
      <c r="AA2" s="153" t="s">
        <v>82</v>
      </c>
      <c r="AB2" s="153" t="s">
        <v>83</v>
      </c>
      <c r="AC2" s="154" t="s">
        <v>96</v>
      </c>
      <c r="AD2" s="151" t="s">
        <v>77</v>
      </c>
      <c r="AE2" s="153" t="s">
        <v>78</v>
      </c>
      <c r="AF2" s="153" t="s">
        <v>79</v>
      </c>
      <c r="AG2" s="153" t="s">
        <v>80</v>
      </c>
      <c r="AH2" s="153" t="s">
        <v>81</v>
      </c>
      <c r="AI2" s="153" t="s">
        <v>82</v>
      </c>
      <c r="AJ2" s="153" t="s">
        <v>83</v>
      </c>
      <c r="AK2" s="154" t="s">
        <v>97</v>
      </c>
      <c r="AL2" s="151" t="s">
        <v>77</v>
      </c>
      <c r="AM2" s="153" t="s">
        <v>78</v>
      </c>
      <c r="AN2" s="153" t="s">
        <v>79</v>
      </c>
      <c r="AO2" s="153" t="s">
        <v>80</v>
      </c>
      <c r="AP2" s="153" t="s">
        <v>81</v>
      </c>
      <c r="AQ2" s="153" t="s">
        <v>82</v>
      </c>
      <c r="AR2" s="153" t="s">
        <v>83</v>
      </c>
      <c r="AS2" s="154" t="s">
        <v>98</v>
      </c>
      <c r="AT2" s="151" t="s">
        <v>77</v>
      </c>
      <c r="AU2" s="153" t="s">
        <v>78</v>
      </c>
      <c r="AV2" s="153" t="s">
        <v>79</v>
      </c>
      <c r="AW2" s="153" t="s">
        <v>80</v>
      </c>
      <c r="AX2" s="153" t="s">
        <v>81</v>
      </c>
      <c r="AY2" s="153" t="s">
        <v>82</v>
      </c>
      <c r="AZ2" s="153" t="s">
        <v>83</v>
      </c>
      <c r="BA2" s="154" t="s">
        <v>99</v>
      </c>
      <c r="BB2" s="151" t="s">
        <v>77</v>
      </c>
      <c r="BC2" s="153" t="s">
        <v>78</v>
      </c>
      <c r="BD2" s="153" t="s">
        <v>79</v>
      </c>
      <c r="BE2" s="153" t="s">
        <v>80</v>
      </c>
      <c r="BF2" s="153" t="s">
        <v>81</v>
      </c>
      <c r="BG2" s="153" t="s">
        <v>82</v>
      </c>
      <c r="BH2" s="153" t="s">
        <v>83</v>
      </c>
      <c r="BI2" s="154" t="s">
        <v>100</v>
      </c>
      <c r="BJ2" s="7" t="s">
        <v>104</v>
      </c>
      <c r="BK2" s="7" t="s">
        <v>105</v>
      </c>
      <c r="BL2" s="7" t="s">
        <v>106</v>
      </c>
      <c r="BM2" s="7" t="s">
        <v>107</v>
      </c>
      <c r="BN2" s="7" t="s">
        <v>108</v>
      </c>
      <c r="BO2" s="7" t="s">
        <v>109</v>
      </c>
      <c r="BP2" s="7" t="s">
        <v>110</v>
      </c>
      <c r="BQ2" s="98" t="s">
        <v>111</v>
      </c>
      <c r="BR2" s="7"/>
      <c r="BS2" s="7"/>
      <c r="BT2" s="7"/>
      <c r="BU2" s="7"/>
      <c r="BV2" s="7"/>
      <c r="BW2" s="7"/>
      <c r="BX2" s="7"/>
    </row>
    <row r="3" spans="1:77" ht="17" thickTop="1" thickBot="1">
      <c r="A3" s="4"/>
      <c r="B3" s="486" t="s">
        <v>642</v>
      </c>
      <c r="C3" s="504" t="s">
        <v>219</v>
      </c>
      <c r="D3" s="512">
        <v>35</v>
      </c>
      <c r="E3" s="511" t="s">
        <v>124</v>
      </c>
      <c r="F3" s="512">
        <v>7</v>
      </c>
      <c r="G3" s="512"/>
      <c r="H3" s="512">
        <v>1</v>
      </c>
      <c r="I3" s="512"/>
      <c r="J3" s="512"/>
      <c r="K3" s="512"/>
      <c r="L3" s="512"/>
      <c r="M3" s="461">
        <f t="shared" ref="M3:M66" si="0">2*(F3)+5*(G3)+3*(H3)+5*(I3)+5*(J3)+5*(K3)+5*(L3)</f>
        <v>17</v>
      </c>
      <c r="N3" s="512">
        <v>2</v>
      </c>
      <c r="O3" s="512"/>
      <c r="P3" s="512">
        <v>1</v>
      </c>
      <c r="Q3" s="512"/>
      <c r="R3" s="512"/>
      <c r="S3" s="512"/>
      <c r="T3" s="512"/>
      <c r="U3" s="461">
        <f t="shared" ref="U3:U66" si="1">2*(N3)+5*(O3)+3*(P3)+5*(Q3)+5*(R3)+5*(S3)+5*(T3)</f>
        <v>7</v>
      </c>
      <c r="V3" s="512">
        <v>6</v>
      </c>
      <c r="W3" s="512"/>
      <c r="X3" s="512"/>
      <c r="Y3" s="512"/>
      <c r="Z3" s="512">
        <v>1</v>
      </c>
      <c r="AA3" s="512"/>
      <c r="AB3" s="512"/>
      <c r="AC3" s="461">
        <f t="shared" ref="AC3:AC66" si="2">2*(V3)+5*(W3)+3*(X3)+5*(Y3)+5*(Z3)+5*(AA3)+5*(AB3)</f>
        <v>17</v>
      </c>
      <c r="AD3" s="512">
        <v>5</v>
      </c>
      <c r="AE3" s="512"/>
      <c r="AF3" s="512">
        <v>2</v>
      </c>
      <c r="AG3" s="512"/>
      <c r="AH3" s="512">
        <v>1</v>
      </c>
      <c r="AI3" s="512"/>
      <c r="AJ3" s="512"/>
      <c r="AK3" s="461">
        <f t="shared" ref="AK3:AK66" si="3">2*(AD3)+5*(AE3)+3*(AF3)+5*(AG3)+5*(AH3)+5*(AI3)+5*(AJ3)</f>
        <v>21</v>
      </c>
      <c r="AL3" s="512">
        <v>10</v>
      </c>
      <c r="AM3" s="512"/>
      <c r="AN3" s="512"/>
      <c r="AO3" s="512"/>
      <c r="AP3" s="512">
        <v>1</v>
      </c>
      <c r="AQ3" s="512"/>
      <c r="AR3" s="512"/>
      <c r="AS3" s="461">
        <f t="shared" ref="AS3:AS13" si="4">2*(AL3)+5*(AM3)+3*(AN3)+5*(AO3)+5*(AP3)+5*(AQ3)+5*(AR3)</f>
        <v>25</v>
      </c>
      <c r="AT3" s="512"/>
      <c r="AU3" s="511"/>
      <c r="AV3" s="511"/>
      <c r="AW3" s="511"/>
      <c r="AX3" s="511"/>
      <c r="AY3" s="511"/>
      <c r="AZ3" s="511"/>
      <c r="BA3" s="61">
        <f t="shared" ref="BA3:BA13" si="5">2*(AT3)+5*(AU3)+3*(AV3)+5*(AW3)+5*(AX3)+5*(AY3)+5*(AZ3)</f>
        <v>0</v>
      </c>
      <c r="BB3" s="461"/>
      <c r="BC3" s="511"/>
      <c r="BD3" s="511"/>
      <c r="BE3" s="511"/>
      <c r="BF3" s="511"/>
      <c r="BG3" s="511"/>
      <c r="BH3" s="511"/>
      <c r="BI3" s="160">
        <f t="shared" ref="BI3:BI66" si="6">2*BB3+5*BC3+3*BD3+5*BE3+5*BF3+5*BG3+5*BH3</f>
        <v>0</v>
      </c>
      <c r="BJ3" s="357">
        <f t="shared" ref="BJ3:BJ66" si="7">F3+N3+V3+AD3+AL3+AT3+BB3</f>
        <v>30</v>
      </c>
      <c r="BK3" s="218">
        <f t="shared" ref="BK3:BK66" si="8">G3+O3+W3+AE3+AM3+AU3+BC3</f>
        <v>0</v>
      </c>
      <c r="BL3" s="218">
        <f t="shared" ref="BL3:BL66" si="9">H3+P3+X3+AF3+AN3+AV3+BD3</f>
        <v>4</v>
      </c>
      <c r="BM3" s="218">
        <f t="shared" ref="BM3:BM66" si="10">I3+Q3+Y3+AG3+AO3+AW3+BE3</f>
        <v>0</v>
      </c>
      <c r="BN3" s="218">
        <f t="shared" ref="BN3:BN66" si="11">J3+R3+Z3+AH3+AP3+AX3+BF3</f>
        <v>3</v>
      </c>
      <c r="BO3" s="218">
        <f t="shared" ref="BO3:BO66" si="12">K3+S3+AA3+AI3+AQ3+AY3+BG3</f>
        <v>0</v>
      </c>
      <c r="BP3" s="218">
        <f t="shared" ref="BP3:BP66" si="13">L3+T3+AB3+AJ3+AR3+AZ3+BH3</f>
        <v>0</v>
      </c>
      <c r="BQ3" s="358">
        <f t="shared" ref="BQ3:BQ66" si="14">M3+U3+AC3+AK3+AS3+BA3+BI3</f>
        <v>87</v>
      </c>
      <c r="BR3" s="7"/>
      <c r="BS3" s="7"/>
      <c r="BT3" s="7"/>
      <c r="BU3" s="7"/>
      <c r="BV3" s="7"/>
      <c r="BW3" s="7"/>
      <c r="BX3" s="7"/>
    </row>
    <row r="4" spans="1:77" ht="16" thickBot="1">
      <c r="A4" s="57"/>
      <c r="B4" s="486" t="s">
        <v>672</v>
      </c>
      <c r="C4" s="504" t="s">
        <v>331</v>
      </c>
      <c r="D4" s="512">
        <v>21</v>
      </c>
      <c r="E4" s="511" t="s">
        <v>122</v>
      </c>
      <c r="F4" s="512"/>
      <c r="G4" s="512"/>
      <c r="H4" s="512"/>
      <c r="I4" s="512"/>
      <c r="J4" s="512"/>
      <c r="K4" s="512"/>
      <c r="L4" s="512"/>
      <c r="M4" s="461">
        <f t="shared" si="0"/>
        <v>0</v>
      </c>
      <c r="N4" s="512">
        <v>13</v>
      </c>
      <c r="O4" s="512">
        <v>1</v>
      </c>
      <c r="P4" s="512">
        <v>1</v>
      </c>
      <c r="Q4" s="512"/>
      <c r="R4" s="512"/>
      <c r="S4" s="512"/>
      <c r="T4" s="512"/>
      <c r="U4" s="461">
        <f t="shared" si="1"/>
        <v>34</v>
      </c>
      <c r="V4" s="512">
        <v>5</v>
      </c>
      <c r="W4" s="512">
        <v>1</v>
      </c>
      <c r="X4" s="512"/>
      <c r="Y4" s="512"/>
      <c r="Z4" s="512"/>
      <c r="AA4" s="512"/>
      <c r="AB4" s="512"/>
      <c r="AC4" s="461">
        <f t="shared" si="2"/>
        <v>15</v>
      </c>
      <c r="AD4" s="512">
        <v>5</v>
      </c>
      <c r="AE4" s="512"/>
      <c r="AF4" s="512">
        <v>1</v>
      </c>
      <c r="AG4" s="512">
        <v>1</v>
      </c>
      <c r="AH4" s="512"/>
      <c r="AI4" s="512"/>
      <c r="AJ4" s="512"/>
      <c r="AK4" s="461">
        <f t="shared" si="3"/>
        <v>18</v>
      </c>
      <c r="AL4" s="512">
        <v>4</v>
      </c>
      <c r="AM4" s="512"/>
      <c r="AN4" s="512"/>
      <c r="AO4" s="512"/>
      <c r="AP4" s="512"/>
      <c r="AQ4" s="512"/>
      <c r="AR4" s="512"/>
      <c r="AS4" s="461">
        <f t="shared" si="4"/>
        <v>8</v>
      </c>
      <c r="AT4" s="142"/>
      <c r="AU4" s="142"/>
      <c r="AV4" s="142"/>
      <c r="AW4" s="142"/>
      <c r="AX4" s="142"/>
      <c r="AY4" s="142"/>
      <c r="AZ4" s="142"/>
      <c r="BA4" s="61">
        <f t="shared" si="5"/>
        <v>0</v>
      </c>
      <c r="BB4" s="213"/>
      <c r="BC4" s="142"/>
      <c r="BD4" s="142"/>
      <c r="BE4" s="142"/>
      <c r="BF4" s="142"/>
      <c r="BG4" s="142"/>
      <c r="BH4" s="142"/>
      <c r="BI4" s="110">
        <f t="shared" si="6"/>
        <v>0</v>
      </c>
      <c r="BJ4" s="219">
        <f t="shared" si="7"/>
        <v>27</v>
      </c>
      <c r="BK4" s="217">
        <f t="shared" si="8"/>
        <v>2</v>
      </c>
      <c r="BL4" s="217">
        <f t="shared" si="9"/>
        <v>2</v>
      </c>
      <c r="BM4" s="217">
        <f t="shared" si="10"/>
        <v>1</v>
      </c>
      <c r="BN4" s="217">
        <f t="shared" si="11"/>
        <v>0</v>
      </c>
      <c r="BO4" s="217">
        <f t="shared" si="12"/>
        <v>0</v>
      </c>
      <c r="BP4" s="217">
        <f t="shared" si="13"/>
        <v>0</v>
      </c>
      <c r="BQ4" s="220">
        <f t="shared" si="14"/>
        <v>75</v>
      </c>
      <c r="BR4" s="25"/>
    </row>
    <row r="5" spans="1:77" ht="16" thickBot="1">
      <c r="A5" s="57"/>
      <c r="B5" s="486" t="s">
        <v>402</v>
      </c>
      <c r="C5" s="504" t="s">
        <v>403</v>
      </c>
      <c r="D5" s="512">
        <v>88</v>
      </c>
      <c r="E5" s="511" t="s">
        <v>117</v>
      </c>
      <c r="F5" s="512">
        <v>2.5</v>
      </c>
      <c r="G5" s="512"/>
      <c r="H5" s="512">
        <v>1</v>
      </c>
      <c r="I5" s="512">
        <v>1</v>
      </c>
      <c r="J5" s="512"/>
      <c r="K5" s="512"/>
      <c r="L5" s="512">
        <v>1</v>
      </c>
      <c r="M5" s="461">
        <f t="shared" si="0"/>
        <v>18</v>
      </c>
      <c r="N5" s="512">
        <v>4</v>
      </c>
      <c r="O5" s="512"/>
      <c r="P5" s="512"/>
      <c r="Q5" s="512">
        <v>1</v>
      </c>
      <c r="R5" s="512"/>
      <c r="S5" s="512"/>
      <c r="T5" s="512"/>
      <c r="U5" s="461">
        <f t="shared" si="1"/>
        <v>13</v>
      </c>
      <c r="V5" s="512">
        <v>5.5</v>
      </c>
      <c r="W5" s="512"/>
      <c r="X5" s="512"/>
      <c r="Y5" s="512"/>
      <c r="Z5" s="512"/>
      <c r="AA5" s="512"/>
      <c r="AB5" s="512"/>
      <c r="AC5" s="461">
        <f t="shared" si="2"/>
        <v>11</v>
      </c>
      <c r="AD5" s="512">
        <v>2</v>
      </c>
      <c r="AE5" s="512"/>
      <c r="AF5" s="512"/>
      <c r="AG5" s="512"/>
      <c r="AH5" s="512"/>
      <c r="AI5" s="512"/>
      <c r="AJ5" s="512"/>
      <c r="AK5" s="461">
        <f t="shared" si="3"/>
        <v>4</v>
      </c>
      <c r="AL5" s="512">
        <v>5.5</v>
      </c>
      <c r="AM5" s="512"/>
      <c r="AN5" s="512"/>
      <c r="AO5" s="512"/>
      <c r="AP5" s="512">
        <v>2</v>
      </c>
      <c r="AQ5" s="512"/>
      <c r="AR5" s="512">
        <v>1</v>
      </c>
      <c r="AS5" s="173">
        <f t="shared" si="4"/>
        <v>26</v>
      </c>
      <c r="AT5" s="427"/>
      <c r="AU5" s="512"/>
      <c r="AV5" s="512"/>
      <c r="AW5" s="512"/>
      <c r="AX5" s="512"/>
      <c r="AY5" s="512"/>
      <c r="AZ5" s="512"/>
      <c r="BA5" s="61">
        <f t="shared" si="5"/>
        <v>0</v>
      </c>
      <c r="BB5" s="461"/>
      <c r="BC5" s="512"/>
      <c r="BD5" s="512"/>
      <c r="BE5" s="512"/>
      <c r="BF5" s="512"/>
      <c r="BG5" s="512"/>
      <c r="BH5" s="512"/>
      <c r="BI5" s="110">
        <f t="shared" si="6"/>
        <v>0</v>
      </c>
      <c r="BJ5" s="219">
        <f t="shared" si="7"/>
        <v>19.5</v>
      </c>
      <c r="BK5" s="217">
        <f t="shared" si="8"/>
        <v>0</v>
      </c>
      <c r="BL5" s="217">
        <f t="shared" si="9"/>
        <v>1</v>
      </c>
      <c r="BM5" s="217">
        <f t="shared" si="10"/>
        <v>2</v>
      </c>
      <c r="BN5" s="217">
        <f t="shared" si="11"/>
        <v>2</v>
      </c>
      <c r="BO5" s="217">
        <f t="shared" si="12"/>
        <v>0</v>
      </c>
      <c r="BP5" s="217">
        <f t="shared" si="13"/>
        <v>2</v>
      </c>
      <c r="BQ5" s="220">
        <f t="shared" si="14"/>
        <v>72</v>
      </c>
    </row>
    <row r="6" spans="1:77" ht="16" thickBot="1">
      <c r="A6" s="57"/>
      <c r="B6" s="486" t="s">
        <v>406</v>
      </c>
      <c r="C6" s="504" t="s">
        <v>388</v>
      </c>
      <c r="D6" s="512">
        <v>21</v>
      </c>
      <c r="E6" s="511" t="s">
        <v>117</v>
      </c>
      <c r="F6" s="512">
        <v>2</v>
      </c>
      <c r="G6" s="512">
        <v>1</v>
      </c>
      <c r="H6" s="512">
        <v>1</v>
      </c>
      <c r="I6" s="512"/>
      <c r="J6" s="512"/>
      <c r="K6" s="512"/>
      <c r="L6" s="512"/>
      <c r="M6" s="461">
        <f t="shared" si="0"/>
        <v>12</v>
      </c>
      <c r="N6" s="512">
        <v>7.5</v>
      </c>
      <c r="O6" s="512"/>
      <c r="P6" s="512"/>
      <c r="Q6" s="512"/>
      <c r="R6" s="512"/>
      <c r="S6" s="512"/>
      <c r="T6" s="512"/>
      <c r="U6" s="461">
        <f t="shared" si="1"/>
        <v>15</v>
      </c>
      <c r="V6" s="512">
        <v>4</v>
      </c>
      <c r="W6" s="512">
        <v>1</v>
      </c>
      <c r="X6" s="512"/>
      <c r="Y6" s="512"/>
      <c r="Z6" s="512"/>
      <c r="AA6" s="512"/>
      <c r="AB6" s="512"/>
      <c r="AC6" s="461">
        <f t="shared" si="2"/>
        <v>13</v>
      </c>
      <c r="AD6" s="512">
        <v>9</v>
      </c>
      <c r="AE6" s="512"/>
      <c r="AF6" s="512"/>
      <c r="AG6" s="512"/>
      <c r="AH6" s="512"/>
      <c r="AI6" s="512"/>
      <c r="AJ6" s="512"/>
      <c r="AK6" s="461">
        <f t="shared" si="3"/>
        <v>18</v>
      </c>
      <c r="AL6" s="512">
        <v>5</v>
      </c>
      <c r="AM6" s="512"/>
      <c r="AN6" s="512"/>
      <c r="AO6" s="512"/>
      <c r="AP6" s="512"/>
      <c r="AQ6" s="512"/>
      <c r="AR6" s="512"/>
      <c r="AS6" s="461">
        <f t="shared" si="4"/>
        <v>10</v>
      </c>
      <c r="AT6" s="512"/>
      <c r="AU6" s="512"/>
      <c r="AV6" s="512"/>
      <c r="AW6" s="512"/>
      <c r="AX6" s="512"/>
      <c r="AY6" s="512"/>
      <c r="AZ6" s="512"/>
      <c r="BA6" s="61">
        <f t="shared" si="5"/>
        <v>0</v>
      </c>
      <c r="BB6" s="461"/>
      <c r="BC6" s="512"/>
      <c r="BD6" s="512"/>
      <c r="BE6" s="512"/>
      <c r="BF6" s="512"/>
      <c r="BG6" s="512"/>
      <c r="BH6" s="512"/>
      <c r="BI6" s="110">
        <f t="shared" si="6"/>
        <v>0</v>
      </c>
      <c r="BJ6" s="219">
        <f t="shared" si="7"/>
        <v>27.5</v>
      </c>
      <c r="BK6" s="217">
        <f t="shared" si="8"/>
        <v>2</v>
      </c>
      <c r="BL6" s="217">
        <f t="shared" si="9"/>
        <v>1</v>
      </c>
      <c r="BM6" s="217">
        <f t="shared" si="10"/>
        <v>0</v>
      </c>
      <c r="BN6" s="217">
        <f t="shared" si="11"/>
        <v>0</v>
      </c>
      <c r="BO6" s="217">
        <f t="shared" si="12"/>
        <v>0</v>
      </c>
      <c r="BP6" s="217">
        <f t="shared" si="13"/>
        <v>0</v>
      </c>
      <c r="BQ6" s="220">
        <f t="shared" si="14"/>
        <v>68</v>
      </c>
      <c r="BR6" s="7"/>
      <c r="BS6" s="7"/>
      <c r="BT6" s="7"/>
      <c r="BU6" s="7"/>
      <c r="BV6" s="7"/>
      <c r="BW6" s="7"/>
      <c r="BX6" s="7"/>
    </row>
    <row r="7" spans="1:77" ht="16" thickBot="1">
      <c r="A7" s="57"/>
      <c r="B7" s="486" t="s">
        <v>499</v>
      </c>
      <c r="C7" s="504" t="s">
        <v>500</v>
      </c>
      <c r="D7" s="512">
        <v>21</v>
      </c>
      <c r="E7" s="511" t="s">
        <v>144</v>
      </c>
      <c r="F7" s="512">
        <v>10</v>
      </c>
      <c r="G7" s="512"/>
      <c r="H7" s="512"/>
      <c r="I7" s="512"/>
      <c r="J7" s="512"/>
      <c r="K7" s="512"/>
      <c r="L7" s="512"/>
      <c r="M7" s="461">
        <f t="shared" si="0"/>
        <v>20</v>
      </c>
      <c r="N7" s="512">
        <v>5.5</v>
      </c>
      <c r="O7" s="512"/>
      <c r="P7" s="512"/>
      <c r="Q7" s="512"/>
      <c r="R7" s="512"/>
      <c r="S7" s="512"/>
      <c r="T7" s="512"/>
      <c r="U7" s="461">
        <f t="shared" si="1"/>
        <v>11</v>
      </c>
      <c r="V7" s="512"/>
      <c r="W7" s="512"/>
      <c r="X7" s="512"/>
      <c r="Y7" s="512"/>
      <c r="Z7" s="512"/>
      <c r="AA7" s="512"/>
      <c r="AB7" s="512"/>
      <c r="AC7" s="461">
        <f t="shared" si="2"/>
        <v>0</v>
      </c>
      <c r="AD7" s="512">
        <v>5.5</v>
      </c>
      <c r="AE7" s="512"/>
      <c r="AF7" s="512"/>
      <c r="AG7" s="512">
        <v>1</v>
      </c>
      <c r="AH7" s="512"/>
      <c r="AI7" s="512"/>
      <c r="AJ7" s="512"/>
      <c r="AK7" s="461">
        <f t="shared" si="3"/>
        <v>16</v>
      </c>
      <c r="AL7" s="512">
        <v>5</v>
      </c>
      <c r="AM7" s="512">
        <v>1</v>
      </c>
      <c r="AN7" s="512"/>
      <c r="AO7" s="512"/>
      <c r="AP7" s="512">
        <v>1</v>
      </c>
      <c r="AQ7" s="512"/>
      <c r="AR7" s="512"/>
      <c r="AS7" s="461">
        <f t="shared" si="4"/>
        <v>20</v>
      </c>
      <c r="AT7" s="512"/>
      <c r="AU7" s="512"/>
      <c r="AV7" s="512"/>
      <c r="AW7" s="512"/>
      <c r="AX7" s="512"/>
      <c r="AY7" s="512"/>
      <c r="AZ7" s="512"/>
      <c r="BA7" s="61">
        <f t="shared" si="5"/>
        <v>0</v>
      </c>
      <c r="BB7" s="461"/>
      <c r="BC7" s="512"/>
      <c r="BD7" s="512"/>
      <c r="BE7" s="512"/>
      <c r="BF7" s="512"/>
      <c r="BG7" s="512"/>
      <c r="BH7" s="512"/>
      <c r="BI7" s="110">
        <f t="shared" si="6"/>
        <v>0</v>
      </c>
      <c r="BJ7" s="219">
        <f t="shared" si="7"/>
        <v>26</v>
      </c>
      <c r="BK7" s="217">
        <f t="shared" si="8"/>
        <v>1</v>
      </c>
      <c r="BL7" s="217">
        <f t="shared" si="9"/>
        <v>0</v>
      </c>
      <c r="BM7" s="217">
        <f t="shared" si="10"/>
        <v>1</v>
      </c>
      <c r="BN7" s="217">
        <f t="shared" si="11"/>
        <v>1</v>
      </c>
      <c r="BO7" s="217">
        <f t="shared" si="12"/>
        <v>0</v>
      </c>
      <c r="BP7" s="217">
        <f t="shared" si="13"/>
        <v>0</v>
      </c>
      <c r="BQ7" s="220">
        <f t="shared" si="14"/>
        <v>67</v>
      </c>
    </row>
    <row r="8" spans="1:77" ht="16" thickBot="1">
      <c r="A8" s="57"/>
      <c r="B8" s="486" t="s">
        <v>517</v>
      </c>
      <c r="C8" s="504" t="s">
        <v>518</v>
      </c>
      <c r="D8" s="512">
        <v>45</v>
      </c>
      <c r="E8" s="511" t="s">
        <v>123</v>
      </c>
      <c r="F8" s="512">
        <v>2</v>
      </c>
      <c r="G8" s="512"/>
      <c r="H8" s="512"/>
      <c r="I8" s="512"/>
      <c r="J8" s="512"/>
      <c r="K8" s="512"/>
      <c r="L8" s="512"/>
      <c r="M8" s="461">
        <f t="shared" si="0"/>
        <v>4</v>
      </c>
      <c r="N8" s="512"/>
      <c r="O8" s="512"/>
      <c r="P8" s="512"/>
      <c r="Q8" s="512"/>
      <c r="R8" s="512"/>
      <c r="S8" s="512"/>
      <c r="T8" s="512"/>
      <c r="U8" s="461">
        <f t="shared" si="1"/>
        <v>0</v>
      </c>
      <c r="V8" s="512">
        <v>4</v>
      </c>
      <c r="W8" s="512">
        <v>2</v>
      </c>
      <c r="X8" s="512"/>
      <c r="Y8" s="512"/>
      <c r="Z8" s="512"/>
      <c r="AA8" s="512"/>
      <c r="AB8" s="512"/>
      <c r="AC8" s="461">
        <f t="shared" si="2"/>
        <v>18</v>
      </c>
      <c r="AD8" s="512">
        <v>7</v>
      </c>
      <c r="AE8" s="512">
        <v>2</v>
      </c>
      <c r="AF8" s="512"/>
      <c r="AG8" s="512"/>
      <c r="AH8" s="512"/>
      <c r="AI8" s="512">
        <v>1</v>
      </c>
      <c r="AJ8" s="512"/>
      <c r="AK8" s="461">
        <f t="shared" si="3"/>
        <v>29</v>
      </c>
      <c r="AL8" s="512">
        <v>5</v>
      </c>
      <c r="AM8" s="512"/>
      <c r="AN8" s="512"/>
      <c r="AO8" s="512"/>
      <c r="AP8" s="512"/>
      <c r="AQ8" s="512"/>
      <c r="AR8" s="512"/>
      <c r="AS8" s="461">
        <f t="shared" si="4"/>
        <v>10</v>
      </c>
      <c r="AT8" s="512"/>
      <c r="AU8" s="512"/>
      <c r="AV8" s="512"/>
      <c r="AW8" s="512"/>
      <c r="AX8" s="512"/>
      <c r="AY8" s="512"/>
      <c r="AZ8" s="512"/>
      <c r="BA8" s="61">
        <f t="shared" si="5"/>
        <v>0</v>
      </c>
      <c r="BB8" s="461"/>
      <c r="BC8" s="512"/>
      <c r="BD8" s="512"/>
      <c r="BE8" s="512"/>
      <c r="BF8" s="512"/>
      <c r="BG8" s="512"/>
      <c r="BH8" s="512"/>
      <c r="BI8" s="110">
        <f t="shared" si="6"/>
        <v>0</v>
      </c>
      <c r="BJ8" s="219">
        <f t="shared" si="7"/>
        <v>18</v>
      </c>
      <c r="BK8" s="217">
        <f t="shared" si="8"/>
        <v>4</v>
      </c>
      <c r="BL8" s="217">
        <f t="shared" si="9"/>
        <v>0</v>
      </c>
      <c r="BM8" s="217">
        <f t="shared" si="10"/>
        <v>0</v>
      </c>
      <c r="BN8" s="217">
        <f t="shared" si="11"/>
        <v>0</v>
      </c>
      <c r="BO8" s="217">
        <f t="shared" si="12"/>
        <v>1</v>
      </c>
      <c r="BP8" s="217">
        <f t="shared" si="13"/>
        <v>0</v>
      </c>
      <c r="BQ8" s="220">
        <f t="shared" si="14"/>
        <v>61</v>
      </c>
      <c r="BR8" s="26"/>
      <c r="BS8" s="26"/>
      <c r="BT8" s="26"/>
      <c r="BU8" s="26"/>
      <c r="BV8" s="26"/>
      <c r="BW8" s="26"/>
      <c r="BX8" s="26"/>
      <c r="BY8" s="26"/>
    </row>
    <row r="9" spans="1:77" ht="16" thickBot="1">
      <c r="A9" s="57"/>
      <c r="B9" s="486" t="s">
        <v>404</v>
      </c>
      <c r="C9" s="504" t="s">
        <v>405</v>
      </c>
      <c r="D9" s="512">
        <v>13</v>
      </c>
      <c r="E9" s="511" t="s">
        <v>117</v>
      </c>
      <c r="F9" s="512">
        <v>1.5</v>
      </c>
      <c r="G9" s="512">
        <v>0.5</v>
      </c>
      <c r="H9" s="512">
        <v>1</v>
      </c>
      <c r="I9" s="512"/>
      <c r="J9" s="512"/>
      <c r="K9" s="512"/>
      <c r="L9" s="512"/>
      <c r="M9" s="461">
        <f t="shared" si="0"/>
        <v>8.5</v>
      </c>
      <c r="N9" s="512">
        <v>0.5</v>
      </c>
      <c r="O9" s="512"/>
      <c r="P9" s="512">
        <v>1</v>
      </c>
      <c r="Q9" s="512"/>
      <c r="R9" s="512"/>
      <c r="S9" s="512"/>
      <c r="T9" s="512"/>
      <c r="U9" s="461">
        <f t="shared" si="1"/>
        <v>4</v>
      </c>
      <c r="V9" s="512">
        <v>6.5</v>
      </c>
      <c r="W9" s="512"/>
      <c r="X9" s="512">
        <v>2</v>
      </c>
      <c r="Y9" s="512"/>
      <c r="Z9" s="512"/>
      <c r="AA9" s="512"/>
      <c r="AB9" s="512"/>
      <c r="AC9" s="461">
        <f t="shared" si="2"/>
        <v>19</v>
      </c>
      <c r="AD9" s="512">
        <v>2.5</v>
      </c>
      <c r="AE9" s="512"/>
      <c r="AF9" s="512"/>
      <c r="AG9" s="512"/>
      <c r="AH9" s="512"/>
      <c r="AI9" s="512"/>
      <c r="AJ9" s="512"/>
      <c r="AK9" s="461">
        <f t="shared" si="3"/>
        <v>5</v>
      </c>
      <c r="AL9" s="512">
        <v>11.5</v>
      </c>
      <c r="AM9" s="512"/>
      <c r="AN9" s="512"/>
      <c r="AO9" s="512"/>
      <c r="AP9" s="512"/>
      <c r="AQ9" s="512"/>
      <c r="AR9" s="512"/>
      <c r="AS9" s="461">
        <f t="shared" si="4"/>
        <v>23</v>
      </c>
      <c r="AT9" s="512"/>
      <c r="AU9" s="512"/>
      <c r="AV9" s="512"/>
      <c r="AW9" s="512"/>
      <c r="AX9" s="512"/>
      <c r="AY9" s="512"/>
      <c r="AZ9" s="512"/>
      <c r="BA9" s="61">
        <f t="shared" si="5"/>
        <v>0</v>
      </c>
      <c r="BB9" s="213"/>
      <c r="BC9" s="142"/>
      <c r="BD9" s="142"/>
      <c r="BE9" s="142"/>
      <c r="BF9" s="142"/>
      <c r="BG9" s="142"/>
      <c r="BH9" s="142"/>
      <c r="BI9" s="110">
        <f t="shared" si="6"/>
        <v>0</v>
      </c>
      <c r="BJ9" s="219">
        <f t="shared" si="7"/>
        <v>22.5</v>
      </c>
      <c r="BK9" s="217">
        <f t="shared" si="8"/>
        <v>0.5</v>
      </c>
      <c r="BL9" s="217">
        <f t="shared" si="9"/>
        <v>4</v>
      </c>
      <c r="BM9" s="217">
        <f t="shared" si="10"/>
        <v>0</v>
      </c>
      <c r="BN9" s="217">
        <f t="shared" si="11"/>
        <v>0</v>
      </c>
      <c r="BO9" s="217">
        <f t="shared" si="12"/>
        <v>0</v>
      </c>
      <c r="BP9" s="217">
        <f t="shared" si="13"/>
        <v>0</v>
      </c>
      <c r="BQ9" s="220">
        <f t="shared" si="14"/>
        <v>59.5</v>
      </c>
    </row>
    <row r="10" spans="1:77" ht="16" thickBot="1">
      <c r="A10" s="57"/>
      <c r="B10" s="486" t="s">
        <v>639</v>
      </c>
      <c r="C10" s="504" t="s">
        <v>641</v>
      </c>
      <c r="D10" s="512">
        <v>21</v>
      </c>
      <c r="E10" s="511" t="s">
        <v>124</v>
      </c>
      <c r="F10" s="512">
        <v>5</v>
      </c>
      <c r="G10" s="512"/>
      <c r="H10" s="512">
        <v>1</v>
      </c>
      <c r="I10" s="512"/>
      <c r="J10" s="512"/>
      <c r="K10" s="512"/>
      <c r="L10" s="512"/>
      <c r="M10" s="461">
        <f t="shared" si="0"/>
        <v>13</v>
      </c>
      <c r="N10" s="512">
        <v>3</v>
      </c>
      <c r="O10" s="512"/>
      <c r="P10" s="512"/>
      <c r="Q10" s="512">
        <v>1</v>
      </c>
      <c r="R10" s="512"/>
      <c r="S10" s="512"/>
      <c r="T10" s="512"/>
      <c r="U10" s="461">
        <f t="shared" si="1"/>
        <v>11</v>
      </c>
      <c r="V10" s="512">
        <v>3</v>
      </c>
      <c r="W10" s="512"/>
      <c r="X10" s="512"/>
      <c r="Y10" s="512"/>
      <c r="Z10" s="512">
        <v>3</v>
      </c>
      <c r="AA10" s="512"/>
      <c r="AB10" s="512"/>
      <c r="AC10" s="461">
        <f t="shared" si="2"/>
        <v>21</v>
      </c>
      <c r="AD10" s="512">
        <v>3</v>
      </c>
      <c r="AE10" s="512"/>
      <c r="AF10" s="512"/>
      <c r="AG10" s="512"/>
      <c r="AH10" s="512">
        <v>1</v>
      </c>
      <c r="AI10" s="512"/>
      <c r="AJ10" s="512"/>
      <c r="AK10" s="461">
        <f t="shared" si="3"/>
        <v>11</v>
      </c>
      <c r="AL10" s="512"/>
      <c r="AM10" s="512"/>
      <c r="AN10" s="512"/>
      <c r="AO10" s="512"/>
      <c r="AP10" s="512"/>
      <c r="AQ10" s="512"/>
      <c r="AR10" s="512"/>
      <c r="AS10" s="461">
        <f t="shared" si="4"/>
        <v>0</v>
      </c>
      <c r="AT10" s="512"/>
      <c r="AU10" s="512"/>
      <c r="AV10" s="512"/>
      <c r="AW10" s="512"/>
      <c r="AX10" s="512"/>
      <c r="AY10" s="512"/>
      <c r="AZ10" s="512"/>
      <c r="BA10" s="61">
        <f t="shared" si="5"/>
        <v>0</v>
      </c>
      <c r="BB10" s="461"/>
      <c r="BC10" s="512"/>
      <c r="BD10" s="512"/>
      <c r="BE10" s="512"/>
      <c r="BF10" s="512"/>
      <c r="BG10" s="512"/>
      <c r="BH10" s="512"/>
      <c r="BI10" s="110">
        <f t="shared" si="6"/>
        <v>0</v>
      </c>
      <c r="BJ10" s="219">
        <f t="shared" si="7"/>
        <v>14</v>
      </c>
      <c r="BK10" s="217">
        <f t="shared" si="8"/>
        <v>0</v>
      </c>
      <c r="BL10" s="217">
        <f t="shared" si="9"/>
        <v>1</v>
      </c>
      <c r="BM10" s="217">
        <f t="shared" si="10"/>
        <v>1</v>
      </c>
      <c r="BN10" s="217">
        <f t="shared" si="11"/>
        <v>4</v>
      </c>
      <c r="BO10" s="217">
        <f t="shared" si="12"/>
        <v>0</v>
      </c>
      <c r="BP10" s="217">
        <f t="shared" si="13"/>
        <v>0</v>
      </c>
      <c r="BQ10" s="220">
        <f t="shared" si="14"/>
        <v>56</v>
      </c>
      <c r="BR10" s="25"/>
    </row>
    <row r="11" spans="1:77" ht="16" thickBot="1">
      <c r="A11" s="57"/>
      <c r="B11" s="486" t="s">
        <v>651</v>
      </c>
      <c r="C11" s="504" t="s">
        <v>556</v>
      </c>
      <c r="D11" s="512">
        <v>30</v>
      </c>
      <c r="E11" s="511" t="s">
        <v>124</v>
      </c>
      <c r="F11" s="512">
        <v>4</v>
      </c>
      <c r="G11" s="512"/>
      <c r="H11" s="512">
        <v>1</v>
      </c>
      <c r="I11" s="512"/>
      <c r="J11" s="512"/>
      <c r="K11" s="512"/>
      <c r="L11" s="512"/>
      <c r="M11" s="461">
        <f t="shared" si="0"/>
        <v>11</v>
      </c>
      <c r="N11" s="512">
        <v>5</v>
      </c>
      <c r="O11" s="512"/>
      <c r="P11" s="512"/>
      <c r="Q11" s="512">
        <v>1</v>
      </c>
      <c r="R11" s="512"/>
      <c r="S11" s="512"/>
      <c r="T11" s="512"/>
      <c r="U11" s="461">
        <f t="shared" si="1"/>
        <v>15</v>
      </c>
      <c r="V11" s="512">
        <v>3</v>
      </c>
      <c r="W11" s="512"/>
      <c r="X11" s="512">
        <v>1</v>
      </c>
      <c r="Y11" s="512"/>
      <c r="Z11" s="512"/>
      <c r="AA11" s="512"/>
      <c r="AB11" s="512">
        <v>1</v>
      </c>
      <c r="AC11" s="461">
        <f t="shared" si="2"/>
        <v>14</v>
      </c>
      <c r="AD11" s="512">
        <v>2</v>
      </c>
      <c r="AE11" s="512"/>
      <c r="AF11" s="512"/>
      <c r="AG11" s="512"/>
      <c r="AH11" s="512">
        <v>1</v>
      </c>
      <c r="AI11" s="512"/>
      <c r="AJ11" s="512"/>
      <c r="AK11" s="461">
        <f t="shared" si="3"/>
        <v>9</v>
      </c>
      <c r="AL11" s="512">
        <v>1</v>
      </c>
      <c r="AM11" s="512"/>
      <c r="AN11" s="512"/>
      <c r="AO11" s="512"/>
      <c r="AP11" s="512">
        <v>1</v>
      </c>
      <c r="AQ11" s="512"/>
      <c r="AR11" s="512"/>
      <c r="AS11" s="461">
        <f t="shared" si="4"/>
        <v>7</v>
      </c>
      <c r="AT11" s="510"/>
      <c r="AU11" s="510"/>
      <c r="AV11" s="510"/>
      <c r="AW11" s="510"/>
      <c r="AX11" s="510"/>
      <c r="AY11" s="510"/>
      <c r="AZ11" s="510"/>
      <c r="BA11" s="61">
        <f t="shared" si="5"/>
        <v>0</v>
      </c>
      <c r="BB11" s="461"/>
      <c r="BC11" s="512"/>
      <c r="BD11" s="512"/>
      <c r="BE11" s="512"/>
      <c r="BF11" s="512"/>
      <c r="BG11" s="512"/>
      <c r="BH11" s="512"/>
      <c r="BI11" s="110">
        <f t="shared" si="6"/>
        <v>0</v>
      </c>
      <c r="BJ11" s="219">
        <f t="shared" si="7"/>
        <v>15</v>
      </c>
      <c r="BK11" s="217">
        <f t="shared" si="8"/>
        <v>0</v>
      </c>
      <c r="BL11" s="217">
        <f t="shared" si="9"/>
        <v>2</v>
      </c>
      <c r="BM11" s="217">
        <f t="shared" si="10"/>
        <v>1</v>
      </c>
      <c r="BN11" s="217">
        <f t="shared" si="11"/>
        <v>2</v>
      </c>
      <c r="BO11" s="217">
        <f t="shared" si="12"/>
        <v>0</v>
      </c>
      <c r="BP11" s="217">
        <f t="shared" si="13"/>
        <v>1</v>
      </c>
      <c r="BQ11" s="220">
        <f t="shared" si="14"/>
        <v>56</v>
      </c>
    </row>
    <row r="12" spans="1:77" ht="16" thickBot="1">
      <c r="A12" s="57"/>
      <c r="B12" s="486" t="s">
        <v>168</v>
      </c>
      <c r="C12" s="504" t="s">
        <v>169</v>
      </c>
      <c r="D12" s="512">
        <v>10</v>
      </c>
      <c r="E12" s="511" t="s">
        <v>122</v>
      </c>
      <c r="F12" s="512">
        <v>12</v>
      </c>
      <c r="G12" s="512"/>
      <c r="H12" s="512"/>
      <c r="I12" s="512"/>
      <c r="J12" s="512"/>
      <c r="K12" s="512"/>
      <c r="L12" s="512"/>
      <c r="M12" s="461">
        <f t="shared" si="0"/>
        <v>24</v>
      </c>
      <c r="N12" s="512">
        <v>2</v>
      </c>
      <c r="O12" s="512"/>
      <c r="P12" s="512"/>
      <c r="Q12" s="512"/>
      <c r="R12" s="512"/>
      <c r="S12" s="512"/>
      <c r="T12" s="512"/>
      <c r="U12" s="461">
        <f t="shared" si="1"/>
        <v>4</v>
      </c>
      <c r="V12" s="512">
        <v>1</v>
      </c>
      <c r="W12" s="512"/>
      <c r="X12" s="512"/>
      <c r="Y12" s="512"/>
      <c r="Z12" s="512">
        <v>1</v>
      </c>
      <c r="AA12" s="512"/>
      <c r="AB12" s="512"/>
      <c r="AC12" s="461">
        <f t="shared" si="2"/>
        <v>7</v>
      </c>
      <c r="AD12" s="512">
        <v>5</v>
      </c>
      <c r="AE12" s="512"/>
      <c r="AF12" s="512"/>
      <c r="AG12" s="512"/>
      <c r="AH12" s="512"/>
      <c r="AI12" s="512"/>
      <c r="AJ12" s="512"/>
      <c r="AK12" s="461">
        <f t="shared" si="3"/>
        <v>10</v>
      </c>
      <c r="AL12" s="512">
        <v>4.5</v>
      </c>
      <c r="AM12" s="512"/>
      <c r="AN12" s="512"/>
      <c r="AO12" s="512"/>
      <c r="AP12" s="512"/>
      <c r="AQ12" s="512"/>
      <c r="AR12" s="512"/>
      <c r="AS12" s="461">
        <f t="shared" si="4"/>
        <v>9</v>
      </c>
      <c r="AT12" s="512"/>
      <c r="AU12" s="512"/>
      <c r="AV12" s="512"/>
      <c r="AW12" s="512"/>
      <c r="AX12" s="512"/>
      <c r="AY12" s="512"/>
      <c r="AZ12" s="512"/>
      <c r="BA12" s="61">
        <f t="shared" si="5"/>
        <v>0</v>
      </c>
      <c r="BB12" s="404"/>
      <c r="BC12" s="13"/>
      <c r="BD12" s="13"/>
      <c r="BE12" s="13"/>
      <c r="BF12" s="13"/>
      <c r="BG12" s="13"/>
      <c r="BH12" s="13"/>
      <c r="BI12" s="110">
        <f t="shared" si="6"/>
        <v>0</v>
      </c>
      <c r="BJ12" s="219">
        <f t="shared" si="7"/>
        <v>24.5</v>
      </c>
      <c r="BK12" s="217">
        <f t="shared" si="8"/>
        <v>0</v>
      </c>
      <c r="BL12" s="217">
        <f t="shared" si="9"/>
        <v>0</v>
      </c>
      <c r="BM12" s="217">
        <f t="shared" si="10"/>
        <v>0</v>
      </c>
      <c r="BN12" s="217">
        <f t="shared" si="11"/>
        <v>1</v>
      </c>
      <c r="BO12" s="217">
        <f t="shared" si="12"/>
        <v>0</v>
      </c>
      <c r="BP12" s="217">
        <f t="shared" si="13"/>
        <v>0</v>
      </c>
      <c r="BQ12" s="220">
        <f t="shared" si="14"/>
        <v>54</v>
      </c>
    </row>
    <row r="13" spans="1:77" ht="16" thickBot="1">
      <c r="A13" s="57"/>
      <c r="B13" s="486" t="s">
        <v>647</v>
      </c>
      <c r="C13" s="504" t="s">
        <v>648</v>
      </c>
      <c r="D13" s="512">
        <v>10</v>
      </c>
      <c r="E13" s="511" t="s">
        <v>124</v>
      </c>
      <c r="F13" s="512">
        <v>4</v>
      </c>
      <c r="G13" s="512"/>
      <c r="H13" s="512"/>
      <c r="I13" s="512"/>
      <c r="J13" s="512"/>
      <c r="K13" s="512">
        <v>1</v>
      </c>
      <c r="L13" s="512"/>
      <c r="M13" s="461">
        <f t="shared" si="0"/>
        <v>13</v>
      </c>
      <c r="N13" s="512">
        <v>2</v>
      </c>
      <c r="O13" s="512">
        <v>1</v>
      </c>
      <c r="P13" s="512"/>
      <c r="Q13" s="512"/>
      <c r="R13" s="512"/>
      <c r="S13" s="512"/>
      <c r="T13" s="512"/>
      <c r="U13" s="461">
        <f t="shared" si="1"/>
        <v>9</v>
      </c>
      <c r="V13" s="512">
        <v>5</v>
      </c>
      <c r="W13" s="512">
        <v>1</v>
      </c>
      <c r="X13" s="512"/>
      <c r="Y13" s="512"/>
      <c r="Z13" s="512"/>
      <c r="AA13" s="512"/>
      <c r="AB13" s="512"/>
      <c r="AC13" s="461">
        <f t="shared" si="2"/>
        <v>15</v>
      </c>
      <c r="AD13" s="512">
        <v>2</v>
      </c>
      <c r="AE13" s="512"/>
      <c r="AF13" s="512"/>
      <c r="AG13" s="512"/>
      <c r="AH13" s="512"/>
      <c r="AI13" s="512"/>
      <c r="AJ13" s="512"/>
      <c r="AK13" s="461">
        <f t="shared" si="3"/>
        <v>4</v>
      </c>
      <c r="AL13" s="512">
        <v>5</v>
      </c>
      <c r="AM13" s="512"/>
      <c r="AN13" s="512"/>
      <c r="AO13" s="512"/>
      <c r="AP13" s="512"/>
      <c r="AQ13" s="512"/>
      <c r="AR13" s="512"/>
      <c r="AS13" s="461">
        <f t="shared" si="4"/>
        <v>10</v>
      </c>
      <c r="AT13" s="512"/>
      <c r="AU13" s="512"/>
      <c r="AV13" s="512"/>
      <c r="AW13" s="512"/>
      <c r="AX13" s="512"/>
      <c r="AY13" s="512"/>
      <c r="AZ13" s="512"/>
      <c r="BA13" s="61">
        <f t="shared" si="5"/>
        <v>0</v>
      </c>
      <c r="BB13" s="461"/>
      <c r="BC13" s="512"/>
      <c r="BD13" s="512"/>
      <c r="BE13" s="512"/>
      <c r="BF13" s="512"/>
      <c r="BG13" s="512"/>
      <c r="BH13" s="512"/>
      <c r="BI13" s="110">
        <f t="shared" si="6"/>
        <v>0</v>
      </c>
      <c r="BJ13" s="219">
        <f t="shared" si="7"/>
        <v>18</v>
      </c>
      <c r="BK13" s="217">
        <f t="shared" si="8"/>
        <v>2</v>
      </c>
      <c r="BL13" s="217">
        <f t="shared" si="9"/>
        <v>0</v>
      </c>
      <c r="BM13" s="217">
        <f t="shared" si="10"/>
        <v>0</v>
      </c>
      <c r="BN13" s="217">
        <f t="shared" si="11"/>
        <v>0</v>
      </c>
      <c r="BO13" s="217">
        <f t="shared" si="12"/>
        <v>1</v>
      </c>
      <c r="BP13" s="217">
        <f t="shared" si="13"/>
        <v>0</v>
      </c>
      <c r="BQ13" s="220">
        <f t="shared" si="14"/>
        <v>51</v>
      </c>
    </row>
    <row r="14" spans="1:77" ht="16" thickBot="1">
      <c r="A14" s="57"/>
      <c r="B14" s="401" t="s">
        <v>202</v>
      </c>
      <c r="C14" s="402" t="s">
        <v>203</v>
      </c>
      <c r="D14" s="382">
        <v>17</v>
      </c>
      <c r="E14" s="511" t="s">
        <v>114</v>
      </c>
      <c r="F14" s="512">
        <v>1</v>
      </c>
      <c r="G14" s="512"/>
      <c r="H14" s="512"/>
      <c r="I14" s="512"/>
      <c r="J14" s="512"/>
      <c r="K14" s="512"/>
      <c r="L14" s="512"/>
      <c r="M14" s="461">
        <f t="shared" si="0"/>
        <v>2</v>
      </c>
      <c r="N14" s="512">
        <v>2</v>
      </c>
      <c r="O14" s="512"/>
      <c r="P14" s="512"/>
      <c r="Q14" s="512"/>
      <c r="R14" s="512"/>
      <c r="S14" s="512"/>
      <c r="T14" s="512"/>
      <c r="U14" s="461">
        <f t="shared" si="1"/>
        <v>4</v>
      </c>
      <c r="V14" s="512">
        <v>6</v>
      </c>
      <c r="W14" s="512"/>
      <c r="X14" s="512"/>
      <c r="Y14" s="512"/>
      <c r="Z14" s="512"/>
      <c r="AA14" s="512"/>
      <c r="AB14" s="512"/>
      <c r="AC14" s="461">
        <f t="shared" si="2"/>
        <v>12</v>
      </c>
      <c r="AD14" s="512">
        <v>7</v>
      </c>
      <c r="AE14" s="512">
        <v>1</v>
      </c>
      <c r="AF14" s="512"/>
      <c r="AG14" s="512"/>
      <c r="AH14" s="512"/>
      <c r="AI14" s="512"/>
      <c r="AJ14" s="512"/>
      <c r="AK14" s="461">
        <f t="shared" si="3"/>
        <v>19</v>
      </c>
      <c r="AL14" s="512">
        <v>7</v>
      </c>
      <c r="AM14" s="512"/>
      <c r="AN14" s="512"/>
      <c r="AO14" s="512"/>
      <c r="AP14" s="512"/>
      <c r="AQ14" s="512"/>
      <c r="AR14" s="512"/>
      <c r="AS14" s="404">
        <f>2*AL14+5*AM14+3*AN14+5*AO14+5*AP14+5*AQ14+5*AR14</f>
        <v>14</v>
      </c>
      <c r="AT14" s="512"/>
      <c r="AU14" s="512"/>
      <c r="AV14" s="512"/>
      <c r="AW14" s="512"/>
      <c r="AX14" s="512"/>
      <c r="AY14" s="512"/>
      <c r="AZ14" s="512"/>
      <c r="BA14" s="45">
        <f>2*AT14+5*AU14+3*AV14+5*AW14+5*AX14+5*AY14+5*AZ14</f>
        <v>0</v>
      </c>
      <c r="BB14" s="461"/>
      <c r="BC14" s="512"/>
      <c r="BD14" s="512"/>
      <c r="BE14" s="512"/>
      <c r="BF14" s="512"/>
      <c r="BG14" s="512"/>
      <c r="BH14" s="512"/>
      <c r="BI14" s="110">
        <f t="shared" si="6"/>
        <v>0</v>
      </c>
      <c r="BJ14" s="109">
        <f t="shared" si="7"/>
        <v>23</v>
      </c>
      <c r="BK14" s="108">
        <f t="shared" si="8"/>
        <v>1</v>
      </c>
      <c r="BL14" s="108">
        <f t="shared" si="9"/>
        <v>0</v>
      </c>
      <c r="BM14" s="108">
        <f t="shared" si="10"/>
        <v>0</v>
      </c>
      <c r="BN14" s="108">
        <f t="shared" si="11"/>
        <v>0</v>
      </c>
      <c r="BO14" s="108">
        <f t="shared" si="12"/>
        <v>0</v>
      </c>
      <c r="BP14" s="108">
        <f t="shared" si="13"/>
        <v>0</v>
      </c>
      <c r="BQ14" s="72">
        <f t="shared" si="14"/>
        <v>51</v>
      </c>
    </row>
    <row r="15" spans="1:77" ht="16" thickBot="1">
      <c r="A15" s="57"/>
      <c r="B15" s="486" t="s">
        <v>352</v>
      </c>
      <c r="C15" s="504" t="s">
        <v>239</v>
      </c>
      <c r="D15" s="512">
        <v>14</v>
      </c>
      <c r="E15" s="511" t="s">
        <v>124</v>
      </c>
      <c r="F15" s="512">
        <v>5</v>
      </c>
      <c r="G15" s="512"/>
      <c r="H15" s="512"/>
      <c r="I15" s="512"/>
      <c r="J15" s="512">
        <v>1</v>
      </c>
      <c r="K15" s="512"/>
      <c r="L15" s="512"/>
      <c r="M15" s="461">
        <f t="shared" si="0"/>
        <v>15</v>
      </c>
      <c r="N15" s="512">
        <v>3</v>
      </c>
      <c r="O15" s="512"/>
      <c r="P15" s="512"/>
      <c r="Q15" s="512">
        <v>1</v>
      </c>
      <c r="R15" s="512"/>
      <c r="S15" s="512"/>
      <c r="T15" s="512"/>
      <c r="U15" s="461">
        <f t="shared" si="1"/>
        <v>11</v>
      </c>
      <c r="V15" s="512">
        <v>6</v>
      </c>
      <c r="W15" s="512"/>
      <c r="X15" s="512">
        <v>1</v>
      </c>
      <c r="Y15" s="512"/>
      <c r="Z15" s="512"/>
      <c r="AA15" s="512"/>
      <c r="AB15" s="512"/>
      <c r="AC15" s="461">
        <f t="shared" si="2"/>
        <v>15</v>
      </c>
      <c r="AD15" s="512">
        <v>4</v>
      </c>
      <c r="AE15" s="512"/>
      <c r="AF15" s="512"/>
      <c r="AG15" s="512"/>
      <c r="AH15" s="512"/>
      <c r="AI15" s="512"/>
      <c r="AJ15" s="512"/>
      <c r="AK15" s="461">
        <f t="shared" si="3"/>
        <v>8</v>
      </c>
      <c r="AL15" s="512"/>
      <c r="AM15" s="512"/>
      <c r="AN15" s="512"/>
      <c r="AO15" s="512"/>
      <c r="AP15" s="512"/>
      <c r="AQ15" s="512"/>
      <c r="AR15" s="512"/>
      <c r="AS15" s="404">
        <f>2*AL15+5*AM15+3*AN15+5*AO15+5*AP15+5*AQ15+5*AR15</f>
        <v>0</v>
      </c>
      <c r="AT15" s="13"/>
      <c r="AU15" s="13"/>
      <c r="AV15" s="13"/>
      <c r="AW15" s="13"/>
      <c r="AX15" s="13"/>
      <c r="AY15" s="13"/>
      <c r="AZ15" s="13"/>
      <c r="BA15" s="45">
        <f>2*AT15+5*AU15+3*AV15+5*AW15+5*AX15+5*AY15+5*AZ15</f>
        <v>0</v>
      </c>
      <c r="BB15" s="404"/>
      <c r="BC15" s="13"/>
      <c r="BD15" s="13"/>
      <c r="BE15" s="13"/>
      <c r="BF15" s="13"/>
      <c r="BG15" s="13"/>
      <c r="BH15" s="13"/>
      <c r="BI15" s="110">
        <f t="shared" si="6"/>
        <v>0</v>
      </c>
      <c r="BJ15" s="109">
        <f t="shared" si="7"/>
        <v>18</v>
      </c>
      <c r="BK15" s="108">
        <f t="shared" si="8"/>
        <v>0</v>
      </c>
      <c r="BL15" s="108">
        <f t="shared" si="9"/>
        <v>1</v>
      </c>
      <c r="BM15" s="108">
        <f t="shared" si="10"/>
        <v>1</v>
      </c>
      <c r="BN15" s="108">
        <f t="shared" si="11"/>
        <v>1</v>
      </c>
      <c r="BO15" s="108">
        <f t="shared" si="12"/>
        <v>0</v>
      </c>
      <c r="BP15" s="108">
        <f t="shared" si="13"/>
        <v>0</v>
      </c>
      <c r="BQ15" s="72">
        <f t="shared" si="14"/>
        <v>49</v>
      </c>
      <c r="BR15" s="25"/>
    </row>
    <row r="16" spans="1:77" ht="16" thickBot="1">
      <c r="A16" s="57"/>
      <c r="B16" s="486" t="s">
        <v>527</v>
      </c>
      <c r="C16" s="504" t="s">
        <v>528</v>
      </c>
      <c r="D16" s="512">
        <v>21</v>
      </c>
      <c r="E16" s="511" t="s">
        <v>123</v>
      </c>
      <c r="F16" s="512">
        <v>1</v>
      </c>
      <c r="G16" s="512"/>
      <c r="H16" s="512"/>
      <c r="I16" s="512"/>
      <c r="J16" s="512"/>
      <c r="K16" s="512"/>
      <c r="L16" s="512"/>
      <c r="M16" s="461">
        <f t="shared" si="0"/>
        <v>2</v>
      </c>
      <c r="N16" s="512">
        <v>4</v>
      </c>
      <c r="O16" s="512"/>
      <c r="P16" s="512">
        <v>2</v>
      </c>
      <c r="Q16" s="512"/>
      <c r="R16" s="512">
        <v>1</v>
      </c>
      <c r="S16" s="512"/>
      <c r="T16" s="512"/>
      <c r="U16" s="461">
        <f t="shared" si="1"/>
        <v>19</v>
      </c>
      <c r="V16" s="512">
        <v>1</v>
      </c>
      <c r="W16" s="512"/>
      <c r="X16" s="512">
        <v>1</v>
      </c>
      <c r="Y16" s="512"/>
      <c r="Z16" s="512"/>
      <c r="AA16" s="512"/>
      <c r="AB16" s="512"/>
      <c r="AC16" s="461">
        <f t="shared" si="2"/>
        <v>5</v>
      </c>
      <c r="AD16" s="512">
        <v>5</v>
      </c>
      <c r="AE16" s="512"/>
      <c r="AF16" s="512"/>
      <c r="AG16" s="512"/>
      <c r="AH16" s="512"/>
      <c r="AI16" s="512"/>
      <c r="AJ16" s="512"/>
      <c r="AK16" s="461">
        <f t="shared" si="3"/>
        <v>10</v>
      </c>
      <c r="AL16" s="512">
        <v>5</v>
      </c>
      <c r="AM16" s="512"/>
      <c r="AN16" s="512">
        <v>1</v>
      </c>
      <c r="AO16" s="512"/>
      <c r="AP16" s="512"/>
      <c r="AQ16" s="512"/>
      <c r="AR16" s="512"/>
      <c r="AS16" s="461">
        <f t="shared" ref="AS16:AS21" si="15">2*(AL16)+5*(AM16)+3*(AN16)+5*(AO16)+5*(AP16)+5*(AQ16)+5*(AR16)</f>
        <v>13</v>
      </c>
      <c r="AT16" s="512"/>
      <c r="AU16" s="512"/>
      <c r="AV16" s="512"/>
      <c r="AW16" s="512"/>
      <c r="AX16" s="512"/>
      <c r="AY16" s="512"/>
      <c r="AZ16" s="512"/>
      <c r="BA16" s="61">
        <f t="shared" ref="BA16:BA21" si="16">2*(AT16)+5*(AU16)+3*(AV16)+5*(AW16)+5*(AX16)+5*(AY16)+5*(AZ16)</f>
        <v>0</v>
      </c>
      <c r="BB16" s="461"/>
      <c r="BC16" s="512"/>
      <c r="BD16" s="512"/>
      <c r="BE16" s="512"/>
      <c r="BF16" s="512"/>
      <c r="BG16" s="512"/>
      <c r="BH16" s="512"/>
      <c r="BI16" s="110">
        <f t="shared" si="6"/>
        <v>0</v>
      </c>
      <c r="BJ16" s="219">
        <f t="shared" si="7"/>
        <v>16</v>
      </c>
      <c r="BK16" s="217">
        <f t="shared" si="8"/>
        <v>0</v>
      </c>
      <c r="BL16" s="217">
        <f t="shared" si="9"/>
        <v>4</v>
      </c>
      <c r="BM16" s="217">
        <f t="shared" si="10"/>
        <v>0</v>
      </c>
      <c r="BN16" s="217">
        <f t="shared" si="11"/>
        <v>1</v>
      </c>
      <c r="BO16" s="217">
        <f t="shared" si="12"/>
        <v>0</v>
      </c>
      <c r="BP16" s="217">
        <f t="shared" si="13"/>
        <v>0</v>
      </c>
      <c r="BQ16" s="220">
        <f t="shared" si="14"/>
        <v>49</v>
      </c>
    </row>
    <row r="17" spans="1:77" ht="16" thickBot="1">
      <c r="A17" s="57"/>
      <c r="B17" s="486" t="s">
        <v>408</v>
      </c>
      <c r="C17" s="504" t="s">
        <v>409</v>
      </c>
      <c r="D17" s="512">
        <v>32</v>
      </c>
      <c r="E17" s="511" t="s">
        <v>117</v>
      </c>
      <c r="F17" s="512">
        <v>2</v>
      </c>
      <c r="G17" s="512"/>
      <c r="H17" s="512"/>
      <c r="I17" s="512"/>
      <c r="J17" s="512"/>
      <c r="K17" s="512"/>
      <c r="L17" s="512"/>
      <c r="M17" s="461">
        <f t="shared" si="0"/>
        <v>4</v>
      </c>
      <c r="N17" s="512">
        <v>4</v>
      </c>
      <c r="O17" s="512"/>
      <c r="P17" s="512">
        <v>1</v>
      </c>
      <c r="Q17" s="512">
        <v>1</v>
      </c>
      <c r="R17" s="512"/>
      <c r="S17" s="512"/>
      <c r="T17" s="512"/>
      <c r="U17" s="461">
        <f t="shared" si="1"/>
        <v>16</v>
      </c>
      <c r="V17" s="512">
        <v>3</v>
      </c>
      <c r="W17" s="512"/>
      <c r="X17" s="512"/>
      <c r="Y17" s="512"/>
      <c r="Z17" s="512"/>
      <c r="AA17" s="512"/>
      <c r="AB17" s="512"/>
      <c r="AC17" s="461">
        <f t="shared" si="2"/>
        <v>6</v>
      </c>
      <c r="AD17" s="512">
        <v>3.5</v>
      </c>
      <c r="AE17" s="512"/>
      <c r="AF17" s="512"/>
      <c r="AG17" s="512"/>
      <c r="AH17" s="512"/>
      <c r="AI17" s="512"/>
      <c r="AJ17" s="512"/>
      <c r="AK17" s="461">
        <f t="shared" si="3"/>
        <v>7</v>
      </c>
      <c r="AL17" s="512">
        <v>7.5</v>
      </c>
      <c r="AM17" s="512"/>
      <c r="AN17" s="512"/>
      <c r="AO17" s="512"/>
      <c r="AP17" s="512"/>
      <c r="AQ17" s="512"/>
      <c r="AR17" s="512"/>
      <c r="AS17" s="461">
        <f t="shared" si="15"/>
        <v>15</v>
      </c>
      <c r="AT17" s="281"/>
      <c r="AU17" s="281"/>
      <c r="AV17" s="281"/>
      <c r="AW17" s="281"/>
      <c r="AX17" s="281"/>
      <c r="AY17" s="281"/>
      <c r="AZ17" s="281"/>
      <c r="BA17" s="61">
        <f t="shared" si="16"/>
        <v>0</v>
      </c>
      <c r="BB17" s="461"/>
      <c r="BC17" s="512"/>
      <c r="BD17" s="512"/>
      <c r="BE17" s="512"/>
      <c r="BF17" s="512"/>
      <c r="BG17" s="512"/>
      <c r="BH17" s="512"/>
      <c r="BI17" s="110">
        <f t="shared" si="6"/>
        <v>0</v>
      </c>
      <c r="BJ17" s="219">
        <f t="shared" si="7"/>
        <v>20</v>
      </c>
      <c r="BK17" s="217">
        <f t="shared" si="8"/>
        <v>0</v>
      </c>
      <c r="BL17" s="217">
        <f t="shared" si="9"/>
        <v>1</v>
      </c>
      <c r="BM17" s="217">
        <f t="shared" si="10"/>
        <v>1</v>
      </c>
      <c r="BN17" s="217">
        <f t="shared" si="11"/>
        <v>0</v>
      </c>
      <c r="BO17" s="217">
        <f t="shared" si="12"/>
        <v>0</v>
      </c>
      <c r="BP17" s="217">
        <f t="shared" si="13"/>
        <v>0</v>
      </c>
      <c r="BQ17" s="220">
        <f t="shared" si="14"/>
        <v>48</v>
      </c>
    </row>
    <row r="18" spans="1:77" ht="16" thickBot="1">
      <c r="A18" s="57"/>
      <c r="B18" s="505" t="s">
        <v>161</v>
      </c>
      <c r="C18" s="504" t="s">
        <v>162</v>
      </c>
      <c r="D18" s="512">
        <v>30</v>
      </c>
      <c r="E18" s="511" t="s">
        <v>122</v>
      </c>
      <c r="F18" s="512">
        <v>2.5</v>
      </c>
      <c r="G18" s="512"/>
      <c r="H18" s="512"/>
      <c r="I18" s="512"/>
      <c r="J18" s="512"/>
      <c r="K18" s="512"/>
      <c r="L18" s="512"/>
      <c r="M18" s="461">
        <f t="shared" si="0"/>
        <v>5</v>
      </c>
      <c r="N18" s="512">
        <v>3</v>
      </c>
      <c r="O18" s="512"/>
      <c r="P18" s="512"/>
      <c r="Q18" s="512"/>
      <c r="R18" s="512">
        <v>1</v>
      </c>
      <c r="S18" s="512"/>
      <c r="T18" s="512"/>
      <c r="U18" s="461">
        <f t="shared" si="1"/>
        <v>11</v>
      </c>
      <c r="V18" s="512">
        <v>2</v>
      </c>
      <c r="W18" s="512"/>
      <c r="X18" s="512"/>
      <c r="Y18" s="512"/>
      <c r="Z18" s="512"/>
      <c r="AA18" s="512"/>
      <c r="AB18" s="512"/>
      <c r="AC18" s="461">
        <f t="shared" si="2"/>
        <v>4</v>
      </c>
      <c r="AD18" s="512">
        <v>5</v>
      </c>
      <c r="AE18" s="512"/>
      <c r="AF18" s="512"/>
      <c r="AG18" s="512">
        <v>1</v>
      </c>
      <c r="AH18" s="512"/>
      <c r="AI18" s="512"/>
      <c r="AJ18" s="512"/>
      <c r="AK18" s="461">
        <f t="shared" si="3"/>
        <v>15</v>
      </c>
      <c r="AL18" s="512">
        <v>4</v>
      </c>
      <c r="AM18" s="512"/>
      <c r="AN18" s="512"/>
      <c r="AO18" s="512"/>
      <c r="AP18" s="512">
        <v>1</v>
      </c>
      <c r="AQ18" s="512"/>
      <c r="AR18" s="512"/>
      <c r="AS18" s="461">
        <f t="shared" si="15"/>
        <v>13</v>
      </c>
      <c r="AT18" s="512"/>
      <c r="AU18" s="512"/>
      <c r="AV18" s="512"/>
      <c r="AW18" s="512"/>
      <c r="AX18" s="512"/>
      <c r="AY18" s="512"/>
      <c r="AZ18" s="512"/>
      <c r="BA18" s="61">
        <f t="shared" si="16"/>
        <v>0</v>
      </c>
      <c r="BB18" s="461"/>
      <c r="BC18" s="512"/>
      <c r="BD18" s="512"/>
      <c r="BE18" s="512"/>
      <c r="BF18" s="512"/>
      <c r="BG18" s="512"/>
      <c r="BH18" s="512"/>
      <c r="BI18" s="110">
        <f t="shared" si="6"/>
        <v>0</v>
      </c>
      <c r="BJ18" s="219">
        <f t="shared" si="7"/>
        <v>16.5</v>
      </c>
      <c r="BK18" s="217">
        <f t="shared" si="8"/>
        <v>0</v>
      </c>
      <c r="BL18" s="217">
        <f t="shared" si="9"/>
        <v>0</v>
      </c>
      <c r="BM18" s="217">
        <f t="shared" si="10"/>
        <v>1</v>
      </c>
      <c r="BN18" s="217">
        <f t="shared" si="11"/>
        <v>2</v>
      </c>
      <c r="BO18" s="217">
        <f t="shared" si="12"/>
        <v>0</v>
      </c>
      <c r="BP18" s="217">
        <f t="shared" si="13"/>
        <v>0</v>
      </c>
      <c r="BQ18" s="220">
        <f t="shared" si="14"/>
        <v>48</v>
      </c>
      <c r="BR18" s="26"/>
      <c r="BS18" s="26"/>
      <c r="BT18" s="26"/>
      <c r="BU18" s="26"/>
      <c r="BV18" s="26"/>
      <c r="BW18" s="26"/>
      <c r="BX18" s="26"/>
      <c r="BY18" s="26"/>
    </row>
    <row r="19" spans="1:77" ht="16" thickBot="1">
      <c r="A19" s="57"/>
      <c r="B19" s="505" t="s">
        <v>413</v>
      </c>
      <c r="C19" s="504" t="s">
        <v>414</v>
      </c>
      <c r="D19" s="512">
        <v>69</v>
      </c>
      <c r="E19" s="511" t="s">
        <v>117</v>
      </c>
      <c r="F19" s="512">
        <v>3</v>
      </c>
      <c r="G19" s="512"/>
      <c r="H19" s="512"/>
      <c r="I19" s="512"/>
      <c r="J19" s="512"/>
      <c r="K19" s="512">
        <v>1</v>
      </c>
      <c r="L19" s="512"/>
      <c r="M19" s="461">
        <f t="shared" si="0"/>
        <v>11</v>
      </c>
      <c r="N19" s="512">
        <v>2.5</v>
      </c>
      <c r="O19" s="512"/>
      <c r="P19" s="512"/>
      <c r="Q19" s="512"/>
      <c r="R19" s="512"/>
      <c r="S19" s="512"/>
      <c r="T19" s="512"/>
      <c r="U19" s="461">
        <f t="shared" si="1"/>
        <v>5</v>
      </c>
      <c r="V19" s="512">
        <v>3</v>
      </c>
      <c r="W19" s="512"/>
      <c r="X19" s="512"/>
      <c r="Y19" s="512"/>
      <c r="Z19" s="512"/>
      <c r="AA19" s="512"/>
      <c r="AB19" s="512"/>
      <c r="AC19" s="461">
        <f t="shared" si="2"/>
        <v>6</v>
      </c>
      <c r="AD19" s="512">
        <v>4</v>
      </c>
      <c r="AE19" s="512"/>
      <c r="AF19" s="512">
        <v>1</v>
      </c>
      <c r="AG19" s="512"/>
      <c r="AH19" s="512"/>
      <c r="AI19" s="512"/>
      <c r="AJ19" s="512"/>
      <c r="AK19" s="461">
        <f t="shared" si="3"/>
        <v>11</v>
      </c>
      <c r="AL19" s="512">
        <v>6</v>
      </c>
      <c r="AM19" s="512"/>
      <c r="AN19" s="512"/>
      <c r="AO19" s="512"/>
      <c r="AP19" s="512"/>
      <c r="AQ19" s="512"/>
      <c r="AR19" s="512"/>
      <c r="AS19" s="461">
        <f t="shared" si="15"/>
        <v>12</v>
      </c>
      <c r="AT19" s="512"/>
      <c r="AU19" s="512"/>
      <c r="AV19" s="512"/>
      <c r="AW19" s="512"/>
      <c r="AX19" s="512"/>
      <c r="AY19" s="512"/>
      <c r="AZ19" s="512"/>
      <c r="BA19" s="61">
        <f t="shared" si="16"/>
        <v>0</v>
      </c>
      <c r="BB19" s="461"/>
      <c r="BC19" s="512"/>
      <c r="BD19" s="512"/>
      <c r="BE19" s="512"/>
      <c r="BF19" s="512"/>
      <c r="BG19" s="512"/>
      <c r="BH19" s="512"/>
      <c r="BI19" s="110">
        <f t="shared" si="6"/>
        <v>0</v>
      </c>
      <c r="BJ19" s="219">
        <f t="shared" si="7"/>
        <v>18.5</v>
      </c>
      <c r="BK19" s="217">
        <f t="shared" si="8"/>
        <v>0</v>
      </c>
      <c r="BL19" s="217">
        <f t="shared" si="9"/>
        <v>1</v>
      </c>
      <c r="BM19" s="217">
        <f t="shared" si="10"/>
        <v>0</v>
      </c>
      <c r="BN19" s="217">
        <f t="shared" si="11"/>
        <v>0</v>
      </c>
      <c r="BO19" s="217">
        <f t="shared" si="12"/>
        <v>1</v>
      </c>
      <c r="BP19" s="217">
        <f t="shared" si="13"/>
        <v>0</v>
      </c>
      <c r="BQ19" s="220">
        <f t="shared" si="14"/>
        <v>45</v>
      </c>
      <c r="BR19" s="7"/>
      <c r="BS19" s="7"/>
      <c r="BT19" s="7"/>
      <c r="BU19" s="7"/>
      <c r="BV19" s="7"/>
      <c r="BW19" s="7"/>
      <c r="BX19" s="7"/>
    </row>
    <row r="20" spans="1:77" ht="16" thickBot="1">
      <c r="A20" s="57"/>
      <c r="B20" s="505" t="s">
        <v>417</v>
      </c>
      <c r="C20" s="504" t="s">
        <v>418</v>
      </c>
      <c r="D20" s="512">
        <v>87</v>
      </c>
      <c r="E20" s="511" t="s">
        <v>117</v>
      </c>
      <c r="F20" s="512">
        <v>1</v>
      </c>
      <c r="G20" s="512"/>
      <c r="H20" s="512"/>
      <c r="I20" s="512"/>
      <c r="J20" s="512"/>
      <c r="K20" s="512"/>
      <c r="L20" s="512"/>
      <c r="M20" s="461">
        <f t="shared" si="0"/>
        <v>2</v>
      </c>
      <c r="N20" s="512">
        <v>4</v>
      </c>
      <c r="O20" s="512"/>
      <c r="P20" s="512"/>
      <c r="Q20" s="512"/>
      <c r="R20" s="512"/>
      <c r="S20" s="512"/>
      <c r="T20" s="512"/>
      <c r="U20" s="461">
        <f t="shared" si="1"/>
        <v>8</v>
      </c>
      <c r="V20" s="512">
        <v>3.5</v>
      </c>
      <c r="W20" s="512">
        <v>1.5</v>
      </c>
      <c r="X20" s="512"/>
      <c r="Y20" s="512"/>
      <c r="Z20" s="512"/>
      <c r="AA20" s="512"/>
      <c r="AB20" s="512"/>
      <c r="AC20" s="461">
        <f t="shared" si="2"/>
        <v>14.5</v>
      </c>
      <c r="AD20" s="512">
        <v>7</v>
      </c>
      <c r="AE20" s="512"/>
      <c r="AF20" s="512"/>
      <c r="AG20" s="512"/>
      <c r="AH20" s="512"/>
      <c r="AI20" s="512"/>
      <c r="AJ20" s="512"/>
      <c r="AK20" s="461">
        <f t="shared" si="3"/>
        <v>14</v>
      </c>
      <c r="AL20" s="512">
        <v>3</v>
      </c>
      <c r="AM20" s="512"/>
      <c r="AN20" s="512"/>
      <c r="AO20" s="512"/>
      <c r="AP20" s="512"/>
      <c r="AQ20" s="512"/>
      <c r="AR20" s="512"/>
      <c r="AS20" s="461">
        <f t="shared" si="15"/>
        <v>6</v>
      </c>
      <c r="AT20" s="512"/>
      <c r="AU20" s="512"/>
      <c r="AV20" s="512"/>
      <c r="AW20" s="512"/>
      <c r="AX20" s="512"/>
      <c r="AY20" s="512"/>
      <c r="AZ20" s="512"/>
      <c r="BA20" s="61">
        <f t="shared" si="16"/>
        <v>0</v>
      </c>
      <c r="BB20" s="461"/>
      <c r="BC20" s="512"/>
      <c r="BD20" s="512"/>
      <c r="BE20" s="512"/>
      <c r="BF20" s="512"/>
      <c r="BG20" s="512"/>
      <c r="BH20" s="512"/>
      <c r="BI20" s="110">
        <f t="shared" si="6"/>
        <v>0</v>
      </c>
      <c r="BJ20" s="219">
        <f t="shared" si="7"/>
        <v>18.5</v>
      </c>
      <c r="BK20" s="217">
        <f t="shared" si="8"/>
        <v>1.5</v>
      </c>
      <c r="BL20" s="217">
        <f t="shared" si="9"/>
        <v>0</v>
      </c>
      <c r="BM20" s="217">
        <f t="shared" si="10"/>
        <v>0</v>
      </c>
      <c r="BN20" s="217">
        <f t="shared" si="11"/>
        <v>0</v>
      </c>
      <c r="BO20" s="217">
        <f t="shared" si="12"/>
        <v>0</v>
      </c>
      <c r="BP20" s="217">
        <f t="shared" si="13"/>
        <v>0</v>
      </c>
      <c r="BQ20" s="220">
        <f t="shared" si="14"/>
        <v>44.5</v>
      </c>
    </row>
    <row r="21" spans="1:77" ht="16" thickBot="1">
      <c r="A21" s="57"/>
      <c r="B21" s="505" t="s">
        <v>515</v>
      </c>
      <c r="C21" s="504" t="s">
        <v>649</v>
      </c>
      <c r="D21" s="512">
        <v>41</v>
      </c>
      <c r="E21" s="511" t="s">
        <v>124</v>
      </c>
      <c r="F21" s="512">
        <v>4</v>
      </c>
      <c r="G21" s="512"/>
      <c r="H21" s="512">
        <v>1</v>
      </c>
      <c r="I21" s="512"/>
      <c r="J21" s="512"/>
      <c r="K21" s="512"/>
      <c r="L21" s="512"/>
      <c r="M21" s="461">
        <f t="shared" si="0"/>
        <v>11</v>
      </c>
      <c r="N21" s="512">
        <v>3</v>
      </c>
      <c r="O21" s="512"/>
      <c r="P21" s="512">
        <v>1</v>
      </c>
      <c r="Q21" s="512"/>
      <c r="R21" s="512"/>
      <c r="S21" s="512"/>
      <c r="T21" s="512"/>
      <c r="U21" s="461">
        <f t="shared" si="1"/>
        <v>9</v>
      </c>
      <c r="V21" s="512">
        <v>2</v>
      </c>
      <c r="W21" s="512"/>
      <c r="X21" s="512"/>
      <c r="Y21" s="512"/>
      <c r="Z21" s="512"/>
      <c r="AA21" s="512"/>
      <c r="AB21" s="512"/>
      <c r="AC21" s="461">
        <f t="shared" si="2"/>
        <v>4</v>
      </c>
      <c r="AD21" s="512">
        <v>2</v>
      </c>
      <c r="AE21" s="512">
        <v>2</v>
      </c>
      <c r="AF21" s="512"/>
      <c r="AG21" s="512"/>
      <c r="AH21" s="512"/>
      <c r="AI21" s="512"/>
      <c r="AJ21" s="512"/>
      <c r="AK21" s="461">
        <f t="shared" si="3"/>
        <v>14</v>
      </c>
      <c r="AL21" s="512">
        <v>3</v>
      </c>
      <c r="AM21" s="512"/>
      <c r="AN21" s="512"/>
      <c r="AO21" s="512"/>
      <c r="AP21" s="512"/>
      <c r="AQ21" s="512"/>
      <c r="AR21" s="512"/>
      <c r="AS21" s="461">
        <f t="shared" si="15"/>
        <v>6</v>
      </c>
      <c r="AT21" s="512"/>
      <c r="AU21" s="512"/>
      <c r="AV21" s="512"/>
      <c r="AW21" s="512"/>
      <c r="AX21" s="512"/>
      <c r="AY21" s="512"/>
      <c r="AZ21" s="512"/>
      <c r="BA21" s="61">
        <f t="shared" si="16"/>
        <v>0</v>
      </c>
      <c r="BB21" s="461"/>
      <c r="BC21" s="512"/>
      <c r="BD21" s="512"/>
      <c r="BE21" s="512"/>
      <c r="BF21" s="512"/>
      <c r="BG21" s="512"/>
      <c r="BH21" s="512"/>
      <c r="BI21" s="110">
        <f t="shared" si="6"/>
        <v>0</v>
      </c>
      <c r="BJ21" s="219">
        <f t="shared" si="7"/>
        <v>14</v>
      </c>
      <c r="BK21" s="217">
        <f t="shared" si="8"/>
        <v>2</v>
      </c>
      <c r="BL21" s="217">
        <f t="shared" si="9"/>
        <v>2</v>
      </c>
      <c r="BM21" s="217">
        <f t="shared" si="10"/>
        <v>0</v>
      </c>
      <c r="BN21" s="217">
        <f t="shared" si="11"/>
        <v>0</v>
      </c>
      <c r="BO21" s="217">
        <f t="shared" si="12"/>
        <v>0</v>
      </c>
      <c r="BP21" s="217">
        <f t="shared" si="13"/>
        <v>0</v>
      </c>
      <c r="BQ21" s="220">
        <f t="shared" si="14"/>
        <v>44</v>
      </c>
      <c r="BR21" s="25"/>
    </row>
    <row r="22" spans="1:77" ht="16" thickBot="1">
      <c r="A22" s="57"/>
      <c r="B22" s="439" t="s">
        <v>236</v>
      </c>
      <c r="C22" s="402" t="s">
        <v>237</v>
      </c>
      <c r="D22" s="382">
        <v>71</v>
      </c>
      <c r="E22" s="511" t="s">
        <v>114</v>
      </c>
      <c r="F22" s="512">
        <v>1</v>
      </c>
      <c r="G22" s="512"/>
      <c r="H22" s="512"/>
      <c r="I22" s="512"/>
      <c r="J22" s="512"/>
      <c r="K22" s="512">
        <v>1</v>
      </c>
      <c r="L22" s="512"/>
      <c r="M22" s="461">
        <f t="shared" si="0"/>
        <v>7</v>
      </c>
      <c r="N22" s="512">
        <v>4</v>
      </c>
      <c r="O22" s="512"/>
      <c r="P22" s="512"/>
      <c r="Q22" s="512"/>
      <c r="R22" s="512"/>
      <c r="S22" s="512"/>
      <c r="T22" s="512"/>
      <c r="U22" s="461">
        <f t="shared" si="1"/>
        <v>8</v>
      </c>
      <c r="V22" s="512">
        <v>4</v>
      </c>
      <c r="W22" s="512"/>
      <c r="X22" s="512"/>
      <c r="Y22" s="512"/>
      <c r="Z22" s="512">
        <v>1</v>
      </c>
      <c r="AA22" s="512"/>
      <c r="AB22" s="512"/>
      <c r="AC22" s="461">
        <f t="shared" si="2"/>
        <v>13</v>
      </c>
      <c r="AD22" s="512">
        <v>5</v>
      </c>
      <c r="AE22" s="512"/>
      <c r="AF22" s="512"/>
      <c r="AG22" s="512"/>
      <c r="AH22" s="512"/>
      <c r="AI22" s="512"/>
      <c r="AJ22" s="512"/>
      <c r="AK22" s="461">
        <f t="shared" si="3"/>
        <v>10</v>
      </c>
      <c r="AL22" s="512">
        <v>3</v>
      </c>
      <c r="AM22" s="512"/>
      <c r="AN22" s="512"/>
      <c r="AO22" s="512"/>
      <c r="AP22" s="512"/>
      <c r="AQ22" s="512"/>
      <c r="AR22" s="512"/>
      <c r="AS22" s="404">
        <f>2*AL22+5*AM22+3*AN22+5*AO22+5*AP22+5*AQ22+5*AR22</f>
        <v>6</v>
      </c>
      <c r="AT22" s="512"/>
      <c r="AU22" s="512"/>
      <c r="AV22" s="512"/>
      <c r="AW22" s="512"/>
      <c r="AX22" s="512"/>
      <c r="AY22" s="512"/>
      <c r="AZ22" s="512"/>
      <c r="BA22" s="45">
        <f>2*AT22+5*AU22+3*AV22+5*AW22+5*AX22+5*AY22+5*AZ22</f>
        <v>0</v>
      </c>
      <c r="BB22" s="461"/>
      <c r="BC22" s="427"/>
      <c r="BD22" s="427"/>
      <c r="BE22" s="427"/>
      <c r="BF22" s="427"/>
      <c r="BG22" s="427"/>
      <c r="BH22" s="427"/>
      <c r="BI22" s="110">
        <f t="shared" si="6"/>
        <v>0</v>
      </c>
      <c r="BJ22" s="109">
        <f t="shared" si="7"/>
        <v>17</v>
      </c>
      <c r="BK22" s="108">
        <f t="shared" si="8"/>
        <v>0</v>
      </c>
      <c r="BL22" s="108">
        <f t="shared" si="9"/>
        <v>0</v>
      </c>
      <c r="BM22" s="108">
        <f t="shared" si="10"/>
        <v>0</v>
      </c>
      <c r="BN22" s="108">
        <f t="shared" si="11"/>
        <v>1</v>
      </c>
      <c r="BO22" s="108">
        <f t="shared" si="12"/>
        <v>1</v>
      </c>
      <c r="BP22" s="108">
        <f t="shared" si="13"/>
        <v>0</v>
      </c>
      <c r="BQ22" s="72">
        <f t="shared" si="14"/>
        <v>44</v>
      </c>
    </row>
    <row r="23" spans="1:77" ht="16" thickBot="1">
      <c r="A23" s="57"/>
      <c r="B23" s="463" t="s">
        <v>411</v>
      </c>
      <c r="C23" s="504" t="s">
        <v>412</v>
      </c>
      <c r="D23" s="512">
        <v>52</v>
      </c>
      <c r="E23" s="511" t="s">
        <v>117</v>
      </c>
      <c r="F23" s="512">
        <v>1</v>
      </c>
      <c r="G23" s="512">
        <v>0.5</v>
      </c>
      <c r="H23" s="512"/>
      <c r="I23" s="512"/>
      <c r="J23" s="512"/>
      <c r="K23" s="512">
        <v>2</v>
      </c>
      <c r="L23" s="512"/>
      <c r="M23" s="461">
        <f t="shared" si="0"/>
        <v>14.5</v>
      </c>
      <c r="N23" s="512">
        <v>4</v>
      </c>
      <c r="O23" s="512"/>
      <c r="P23" s="512"/>
      <c r="Q23" s="512"/>
      <c r="R23" s="512"/>
      <c r="S23" s="512">
        <v>1</v>
      </c>
      <c r="T23" s="512"/>
      <c r="U23" s="461">
        <f t="shared" si="1"/>
        <v>13</v>
      </c>
      <c r="V23" s="512">
        <v>1.5</v>
      </c>
      <c r="W23" s="512">
        <v>0.5</v>
      </c>
      <c r="X23" s="512"/>
      <c r="Y23" s="512"/>
      <c r="Z23" s="512"/>
      <c r="AA23" s="512"/>
      <c r="AB23" s="512"/>
      <c r="AC23" s="461">
        <f t="shared" si="2"/>
        <v>5.5</v>
      </c>
      <c r="AD23" s="461"/>
      <c r="AE23" s="512"/>
      <c r="AF23" s="512"/>
      <c r="AG23" s="512"/>
      <c r="AH23" s="512"/>
      <c r="AI23" s="512"/>
      <c r="AJ23" s="512"/>
      <c r="AK23" s="461">
        <f t="shared" si="3"/>
        <v>0</v>
      </c>
      <c r="AL23" s="511">
        <v>1</v>
      </c>
      <c r="AM23" s="512">
        <v>1</v>
      </c>
      <c r="AN23" s="512">
        <v>1</v>
      </c>
      <c r="AO23" s="512"/>
      <c r="AP23" s="512"/>
      <c r="AQ23" s="512"/>
      <c r="AR23" s="512"/>
      <c r="AS23" s="461">
        <f>2*(AL23)+5*(AM23)+3*(AN23)+5*(AO23)+5*(AP23)+5*(AQ23)+5*(AR23)</f>
        <v>10</v>
      </c>
      <c r="AT23" s="512"/>
      <c r="AU23" s="512"/>
      <c r="AV23" s="512"/>
      <c r="AW23" s="512"/>
      <c r="AX23" s="512"/>
      <c r="AY23" s="512"/>
      <c r="AZ23" s="512"/>
      <c r="BA23" s="61">
        <f>2*(AT23)+5*(AU23)+3*(AV23)+5*(AW23)+5*(AX23)+5*(AY23)+5*(AZ23)</f>
        <v>0</v>
      </c>
      <c r="BB23" s="461"/>
      <c r="BC23" s="512"/>
      <c r="BD23" s="512"/>
      <c r="BE23" s="512"/>
      <c r="BF23" s="512"/>
      <c r="BG23" s="512"/>
      <c r="BH23" s="512"/>
      <c r="BI23" s="110">
        <f t="shared" si="6"/>
        <v>0</v>
      </c>
      <c r="BJ23" s="219">
        <f t="shared" si="7"/>
        <v>7.5</v>
      </c>
      <c r="BK23" s="217">
        <f t="shared" si="8"/>
        <v>2</v>
      </c>
      <c r="BL23" s="217">
        <f t="shared" si="9"/>
        <v>1</v>
      </c>
      <c r="BM23" s="217">
        <f t="shared" si="10"/>
        <v>0</v>
      </c>
      <c r="BN23" s="217">
        <f t="shared" si="11"/>
        <v>0</v>
      </c>
      <c r="BO23" s="217">
        <f t="shared" si="12"/>
        <v>3</v>
      </c>
      <c r="BP23" s="217">
        <f t="shared" si="13"/>
        <v>0</v>
      </c>
      <c r="BQ23" s="220">
        <f t="shared" si="14"/>
        <v>43</v>
      </c>
      <c r="BR23" s="26"/>
      <c r="BS23" s="26"/>
      <c r="BT23" s="26"/>
      <c r="BU23" s="26"/>
      <c r="BV23" s="26"/>
      <c r="BW23" s="26"/>
      <c r="BX23" s="26"/>
      <c r="BY23" s="26"/>
    </row>
    <row r="24" spans="1:77" ht="16" thickBot="1">
      <c r="A24" s="57"/>
      <c r="B24" s="463" t="s">
        <v>653</v>
      </c>
      <c r="C24" s="504" t="s">
        <v>290</v>
      </c>
      <c r="D24" s="512">
        <v>44</v>
      </c>
      <c r="E24" s="511" t="s">
        <v>124</v>
      </c>
      <c r="F24" s="512">
        <v>2</v>
      </c>
      <c r="G24" s="512"/>
      <c r="H24" s="512"/>
      <c r="I24" s="512"/>
      <c r="J24" s="512"/>
      <c r="K24" s="512"/>
      <c r="L24" s="512"/>
      <c r="M24" s="461">
        <f t="shared" si="0"/>
        <v>4</v>
      </c>
      <c r="N24" s="512"/>
      <c r="O24" s="512"/>
      <c r="P24" s="512"/>
      <c r="Q24" s="512"/>
      <c r="R24" s="512"/>
      <c r="S24" s="512"/>
      <c r="T24" s="512"/>
      <c r="U24" s="461">
        <f t="shared" si="1"/>
        <v>0</v>
      </c>
      <c r="V24" s="512">
        <v>2</v>
      </c>
      <c r="W24" s="512"/>
      <c r="X24" s="512"/>
      <c r="Y24" s="512"/>
      <c r="Z24" s="512"/>
      <c r="AA24" s="512"/>
      <c r="AB24" s="512"/>
      <c r="AC24" s="461">
        <f t="shared" si="2"/>
        <v>4</v>
      </c>
      <c r="AD24" s="512">
        <v>7</v>
      </c>
      <c r="AE24" s="512"/>
      <c r="AF24" s="512"/>
      <c r="AG24" s="512"/>
      <c r="AH24" s="512"/>
      <c r="AI24" s="512"/>
      <c r="AJ24" s="512"/>
      <c r="AK24" s="461">
        <f t="shared" si="3"/>
        <v>14</v>
      </c>
      <c r="AL24" s="511">
        <v>10</v>
      </c>
      <c r="AM24" s="512"/>
      <c r="AN24" s="512"/>
      <c r="AO24" s="512"/>
      <c r="AP24" s="512"/>
      <c r="AQ24" s="512"/>
      <c r="AR24" s="512"/>
      <c r="AS24" s="461">
        <f>2*(AL24)+5*(AM24)+3*(AN24)+5*(AO24)+5*(AP24)+5*(AQ24)+5*(AR24)</f>
        <v>20</v>
      </c>
      <c r="AT24" s="512"/>
      <c r="AU24" s="512"/>
      <c r="AV24" s="512"/>
      <c r="AW24" s="512"/>
      <c r="AX24" s="512"/>
      <c r="AY24" s="512"/>
      <c r="AZ24" s="512"/>
      <c r="BA24" s="61">
        <f>2*(AT24)+5*(AU24)+3*(AV24)+5*(AW24)+5*(AX24)+5*(AY24)+5*(AZ24)</f>
        <v>0</v>
      </c>
      <c r="BB24" s="213"/>
      <c r="BC24" s="142"/>
      <c r="BD24" s="142"/>
      <c r="BE24" s="142"/>
      <c r="BF24" s="142"/>
      <c r="BG24" s="142"/>
      <c r="BH24" s="142"/>
      <c r="BI24" s="110">
        <f t="shared" si="6"/>
        <v>0</v>
      </c>
      <c r="BJ24" s="219">
        <f t="shared" si="7"/>
        <v>21</v>
      </c>
      <c r="BK24" s="217">
        <f t="shared" si="8"/>
        <v>0</v>
      </c>
      <c r="BL24" s="217">
        <f t="shared" si="9"/>
        <v>0</v>
      </c>
      <c r="BM24" s="217">
        <f t="shared" si="10"/>
        <v>0</v>
      </c>
      <c r="BN24" s="217">
        <f t="shared" si="11"/>
        <v>0</v>
      </c>
      <c r="BO24" s="217">
        <f t="shared" si="12"/>
        <v>0</v>
      </c>
      <c r="BP24" s="217">
        <f t="shared" si="13"/>
        <v>0</v>
      </c>
      <c r="BQ24" s="220">
        <f t="shared" si="14"/>
        <v>42</v>
      </c>
    </row>
    <row r="25" spans="1:77" ht="16" thickBot="1">
      <c r="A25" s="57"/>
      <c r="B25" s="463" t="s">
        <v>159</v>
      </c>
      <c r="C25" s="504" t="s">
        <v>163</v>
      </c>
      <c r="D25" s="511">
        <v>18</v>
      </c>
      <c r="E25" s="511" t="s">
        <v>122</v>
      </c>
      <c r="F25" s="42">
        <v>7</v>
      </c>
      <c r="G25" s="42"/>
      <c r="H25" s="42"/>
      <c r="I25" s="42"/>
      <c r="J25" s="42"/>
      <c r="K25" s="42"/>
      <c r="L25" s="42"/>
      <c r="M25" s="61">
        <f t="shared" si="0"/>
        <v>14</v>
      </c>
      <c r="N25" s="42">
        <v>7</v>
      </c>
      <c r="O25" s="42"/>
      <c r="P25" s="42"/>
      <c r="Q25" s="42"/>
      <c r="R25" s="42"/>
      <c r="S25" s="42"/>
      <c r="T25" s="42"/>
      <c r="U25" s="61">
        <f t="shared" si="1"/>
        <v>14</v>
      </c>
      <c r="V25" s="512">
        <v>2</v>
      </c>
      <c r="W25" s="512"/>
      <c r="X25" s="512"/>
      <c r="Y25" s="512"/>
      <c r="Z25" s="512"/>
      <c r="AA25" s="512"/>
      <c r="AB25" s="512"/>
      <c r="AC25" s="202">
        <f t="shared" si="2"/>
        <v>4</v>
      </c>
      <c r="AD25" s="512">
        <v>1</v>
      </c>
      <c r="AE25" s="204"/>
      <c r="AF25" s="512"/>
      <c r="AG25" s="512"/>
      <c r="AH25" s="512"/>
      <c r="AI25" s="512"/>
      <c r="AJ25" s="512"/>
      <c r="AK25" s="61">
        <f t="shared" si="3"/>
        <v>2</v>
      </c>
      <c r="AL25" s="511">
        <v>1</v>
      </c>
      <c r="AM25" s="512"/>
      <c r="AN25" s="512"/>
      <c r="AO25" s="512"/>
      <c r="AP25" s="512">
        <v>1</v>
      </c>
      <c r="AQ25" s="512"/>
      <c r="AR25" s="512"/>
      <c r="AS25" s="61">
        <f>2*(AL25)+5*(AM25)+3*(AN25)+5*(AO25)+5*(AP25)+5*(AQ25)+5*(AR25)</f>
        <v>7</v>
      </c>
      <c r="AT25" s="512"/>
      <c r="AU25" s="512"/>
      <c r="AV25" s="512"/>
      <c r="AW25" s="512"/>
      <c r="AX25" s="512"/>
      <c r="AY25" s="512"/>
      <c r="AZ25" s="512"/>
      <c r="BA25" s="61">
        <f>2*(AT25)+5*(AU25)+3*(AV25)+5*(AW25)+5*(AX25)+5*(AY25)+5*(AZ25)</f>
        <v>0</v>
      </c>
      <c r="BB25" s="461"/>
      <c r="BC25" s="512"/>
      <c r="BD25" s="512"/>
      <c r="BE25" s="512"/>
      <c r="BF25" s="512"/>
      <c r="BG25" s="512"/>
      <c r="BH25" s="512"/>
      <c r="BI25" s="110">
        <f t="shared" si="6"/>
        <v>0</v>
      </c>
      <c r="BJ25" s="219">
        <f t="shared" si="7"/>
        <v>18</v>
      </c>
      <c r="BK25" s="217">
        <f t="shared" si="8"/>
        <v>0</v>
      </c>
      <c r="BL25" s="217">
        <f t="shared" si="9"/>
        <v>0</v>
      </c>
      <c r="BM25" s="217">
        <f t="shared" si="10"/>
        <v>0</v>
      </c>
      <c r="BN25" s="217">
        <f t="shared" si="11"/>
        <v>1</v>
      </c>
      <c r="BO25" s="217">
        <f t="shared" si="12"/>
        <v>0</v>
      </c>
      <c r="BP25" s="217">
        <f t="shared" si="13"/>
        <v>0</v>
      </c>
      <c r="BQ25" s="220">
        <f t="shared" si="14"/>
        <v>41</v>
      </c>
      <c r="BR25" s="7"/>
      <c r="BS25" s="7"/>
      <c r="BT25" s="7"/>
      <c r="BU25" s="7"/>
      <c r="BV25" s="7"/>
      <c r="BW25" s="7"/>
      <c r="BX25" s="7"/>
    </row>
    <row r="26" spans="1:77" ht="16" thickBot="1">
      <c r="A26" s="57"/>
      <c r="B26" s="463" t="s">
        <v>352</v>
      </c>
      <c r="C26" s="504" t="s">
        <v>644</v>
      </c>
      <c r="D26" s="511">
        <v>24</v>
      </c>
      <c r="E26" s="511" t="s">
        <v>124</v>
      </c>
      <c r="F26" s="42">
        <v>4</v>
      </c>
      <c r="G26" s="42"/>
      <c r="H26" s="42"/>
      <c r="I26" s="42"/>
      <c r="J26" s="42"/>
      <c r="K26" s="42"/>
      <c r="L26" s="42"/>
      <c r="M26" s="61">
        <f t="shared" si="0"/>
        <v>8</v>
      </c>
      <c r="N26" s="42">
        <v>2</v>
      </c>
      <c r="O26" s="42"/>
      <c r="P26" s="42"/>
      <c r="Q26" s="42"/>
      <c r="R26" s="42"/>
      <c r="S26" s="42"/>
      <c r="T26" s="42"/>
      <c r="U26" s="61">
        <f t="shared" si="1"/>
        <v>4</v>
      </c>
      <c r="V26" s="42">
        <v>4</v>
      </c>
      <c r="W26" s="42"/>
      <c r="X26" s="42">
        <v>1</v>
      </c>
      <c r="Y26" s="42"/>
      <c r="Z26" s="42">
        <v>1</v>
      </c>
      <c r="AA26" s="42"/>
      <c r="AB26" s="42"/>
      <c r="AC26" s="61">
        <f t="shared" si="2"/>
        <v>16</v>
      </c>
      <c r="AD26" s="186">
        <v>4</v>
      </c>
      <c r="AE26" s="42"/>
      <c r="AF26" s="42">
        <v>1</v>
      </c>
      <c r="AG26" s="42"/>
      <c r="AH26" s="42"/>
      <c r="AI26" s="42"/>
      <c r="AJ26" s="42"/>
      <c r="AK26" s="61">
        <f t="shared" si="3"/>
        <v>11</v>
      </c>
      <c r="AL26" s="511"/>
      <c r="AM26" s="512"/>
      <c r="AN26" s="512"/>
      <c r="AO26" s="512"/>
      <c r="AP26" s="512"/>
      <c r="AQ26" s="512"/>
      <c r="AR26" s="512"/>
      <c r="AS26" s="45">
        <f>2*AL26+5*AM26+3*AN26+5*AO26+5*AP26+5*AQ26+5*AR26</f>
        <v>0</v>
      </c>
      <c r="AT26" s="13"/>
      <c r="AU26" s="13"/>
      <c r="AV26" s="13"/>
      <c r="AW26" s="13"/>
      <c r="AX26" s="13"/>
      <c r="AY26" s="13"/>
      <c r="AZ26" s="13"/>
      <c r="BA26" s="45">
        <f>2*AT26+5*AU26+3*AV26+5*AW26+5*AX26+5*AY26+5*AZ26</f>
        <v>0</v>
      </c>
      <c r="BB26" s="404"/>
      <c r="BC26" s="13"/>
      <c r="BD26" s="13"/>
      <c r="BE26" s="13"/>
      <c r="BF26" s="13"/>
      <c r="BG26" s="13"/>
      <c r="BH26" s="13"/>
      <c r="BI26" s="110">
        <f t="shared" si="6"/>
        <v>0</v>
      </c>
      <c r="BJ26" s="109">
        <f t="shared" si="7"/>
        <v>14</v>
      </c>
      <c r="BK26" s="108">
        <f t="shared" si="8"/>
        <v>0</v>
      </c>
      <c r="BL26" s="108">
        <f t="shared" si="9"/>
        <v>2</v>
      </c>
      <c r="BM26" s="108">
        <f t="shared" si="10"/>
        <v>0</v>
      </c>
      <c r="BN26" s="108">
        <f t="shared" si="11"/>
        <v>1</v>
      </c>
      <c r="BO26" s="108">
        <f t="shared" si="12"/>
        <v>0</v>
      </c>
      <c r="BP26" s="108">
        <f t="shared" si="13"/>
        <v>0</v>
      </c>
      <c r="BQ26" s="72">
        <f t="shared" si="14"/>
        <v>39</v>
      </c>
    </row>
    <row r="27" spans="1:77" ht="16" thickBot="1">
      <c r="A27" s="57"/>
      <c r="B27" s="463" t="s">
        <v>531</v>
      </c>
      <c r="C27" s="504" t="s">
        <v>532</v>
      </c>
      <c r="D27" s="511">
        <v>32</v>
      </c>
      <c r="E27" s="511" t="s">
        <v>123</v>
      </c>
      <c r="F27" s="42">
        <v>2</v>
      </c>
      <c r="G27" s="42"/>
      <c r="H27" s="42"/>
      <c r="I27" s="42"/>
      <c r="J27" s="42"/>
      <c r="K27" s="42"/>
      <c r="L27" s="42"/>
      <c r="M27" s="61">
        <f t="shared" si="0"/>
        <v>4</v>
      </c>
      <c r="N27" s="42">
        <v>3</v>
      </c>
      <c r="O27" s="42"/>
      <c r="P27" s="42"/>
      <c r="Q27" s="42">
        <v>1</v>
      </c>
      <c r="R27" s="42">
        <v>1</v>
      </c>
      <c r="S27" s="42"/>
      <c r="T27" s="42"/>
      <c r="U27" s="61">
        <f t="shared" si="1"/>
        <v>16</v>
      </c>
      <c r="V27" s="42"/>
      <c r="W27" s="42"/>
      <c r="X27" s="42"/>
      <c r="Y27" s="42"/>
      <c r="Z27" s="42"/>
      <c r="AA27" s="42"/>
      <c r="AB27" s="42"/>
      <c r="AC27" s="61">
        <f t="shared" si="2"/>
        <v>0</v>
      </c>
      <c r="AD27" s="42">
        <v>5</v>
      </c>
      <c r="AE27" s="42"/>
      <c r="AF27" s="42"/>
      <c r="AG27" s="42"/>
      <c r="AH27" s="42"/>
      <c r="AI27" s="42"/>
      <c r="AJ27" s="42"/>
      <c r="AK27" s="61">
        <f t="shared" si="3"/>
        <v>10</v>
      </c>
      <c r="AL27" s="511">
        <v>4</v>
      </c>
      <c r="AM27" s="512"/>
      <c r="AN27" s="512"/>
      <c r="AO27" s="512"/>
      <c r="AP27" s="512"/>
      <c r="AQ27" s="512"/>
      <c r="AR27" s="512"/>
      <c r="AS27" s="45">
        <f>2*AL27+5*AM27+3*AN27+5*AO27+5*AP27+5*AQ27+5*AR27</f>
        <v>8</v>
      </c>
      <c r="AT27" s="13"/>
      <c r="AU27" s="13"/>
      <c r="AV27" s="13"/>
      <c r="AW27" s="13"/>
      <c r="AX27" s="13"/>
      <c r="AY27" s="13"/>
      <c r="AZ27" s="13"/>
      <c r="BA27" s="45">
        <f>2*AT27+5*AU27+3*AV27+5*AW27+5*AX27+5*AY27+5*AZ27</f>
        <v>0</v>
      </c>
      <c r="BB27" s="404"/>
      <c r="BC27" s="13"/>
      <c r="BD27" s="13"/>
      <c r="BE27" s="13"/>
      <c r="BF27" s="13"/>
      <c r="BG27" s="13"/>
      <c r="BH27" s="13"/>
      <c r="BI27" s="110">
        <f t="shared" si="6"/>
        <v>0</v>
      </c>
      <c r="BJ27" s="109">
        <f t="shared" si="7"/>
        <v>14</v>
      </c>
      <c r="BK27" s="108">
        <f t="shared" si="8"/>
        <v>0</v>
      </c>
      <c r="BL27" s="108">
        <f t="shared" si="9"/>
        <v>0</v>
      </c>
      <c r="BM27" s="108">
        <f t="shared" si="10"/>
        <v>1</v>
      </c>
      <c r="BN27" s="108">
        <f t="shared" si="11"/>
        <v>1</v>
      </c>
      <c r="BO27" s="108">
        <f t="shared" si="12"/>
        <v>0</v>
      </c>
      <c r="BP27" s="108">
        <f t="shared" si="13"/>
        <v>0</v>
      </c>
      <c r="BQ27" s="72">
        <f t="shared" si="14"/>
        <v>38</v>
      </c>
      <c r="BR27" s="25"/>
    </row>
    <row r="28" spans="1:77" ht="16" thickBot="1">
      <c r="A28" s="57"/>
      <c r="B28" s="463" t="s">
        <v>519</v>
      </c>
      <c r="C28" s="504" t="s">
        <v>229</v>
      </c>
      <c r="D28" s="511">
        <v>15</v>
      </c>
      <c r="E28" s="511" t="s">
        <v>123</v>
      </c>
      <c r="F28" s="42">
        <v>3</v>
      </c>
      <c r="G28" s="42"/>
      <c r="H28" s="42"/>
      <c r="I28" s="42"/>
      <c r="J28" s="42">
        <v>1</v>
      </c>
      <c r="K28" s="42"/>
      <c r="L28" s="42"/>
      <c r="M28" s="61">
        <f t="shared" si="0"/>
        <v>11</v>
      </c>
      <c r="N28" s="42">
        <v>3</v>
      </c>
      <c r="O28" s="42"/>
      <c r="P28" s="42"/>
      <c r="Q28" s="42"/>
      <c r="R28" s="42"/>
      <c r="S28" s="42"/>
      <c r="T28" s="42"/>
      <c r="U28" s="61">
        <f t="shared" si="1"/>
        <v>6</v>
      </c>
      <c r="V28" s="42">
        <v>1</v>
      </c>
      <c r="W28" s="42"/>
      <c r="X28" s="42"/>
      <c r="Y28" s="42"/>
      <c r="Z28" s="42"/>
      <c r="AA28" s="42"/>
      <c r="AB28" s="42"/>
      <c r="AC28" s="61">
        <f t="shared" si="2"/>
        <v>2</v>
      </c>
      <c r="AD28" s="42">
        <v>3</v>
      </c>
      <c r="AE28" s="42"/>
      <c r="AF28" s="42">
        <v>1</v>
      </c>
      <c r="AG28" s="42"/>
      <c r="AH28" s="42"/>
      <c r="AI28" s="42"/>
      <c r="AJ28" s="42"/>
      <c r="AK28" s="61">
        <f t="shared" si="3"/>
        <v>9</v>
      </c>
      <c r="AL28" s="511">
        <v>5</v>
      </c>
      <c r="AM28" s="512"/>
      <c r="AN28" s="512"/>
      <c r="AO28" s="512"/>
      <c r="AP28" s="512"/>
      <c r="AQ28" s="512"/>
      <c r="AR28" s="512"/>
      <c r="AS28" s="45">
        <f>2*AL28+5*AM28+3*AN28+5*AO28+5*AP28+5*AQ28+5*AR28</f>
        <v>10</v>
      </c>
      <c r="AT28" s="512"/>
      <c r="AU28" s="512"/>
      <c r="AV28" s="512"/>
      <c r="AW28" s="512"/>
      <c r="AX28" s="512"/>
      <c r="AY28" s="512"/>
      <c r="AZ28" s="512"/>
      <c r="BA28" s="45">
        <f>2*AT28+5*AU28+3*AV28+5*AW28+5*AX28+5*AY28+5*AZ28</f>
        <v>0</v>
      </c>
      <c r="BB28" s="461"/>
      <c r="BC28" s="512"/>
      <c r="BD28" s="512"/>
      <c r="BE28" s="512"/>
      <c r="BF28" s="512"/>
      <c r="BG28" s="512"/>
      <c r="BH28" s="512"/>
      <c r="BI28" s="110">
        <f t="shared" si="6"/>
        <v>0</v>
      </c>
      <c r="BJ28" s="109">
        <f t="shared" si="7"/>
        <v>15</v>
      </c>
      <c r="BK28" s="108">
        <f t="shared" si="8"/>
        <v>0</v>
      </c>
      <c r="BL28" s="108">
        <f t="shared" si="9"/>
        <v>1</v>
      </c>
      <c r="BM28" s="108">
        <f t="shared" si="10"/>
        <v>0</v>
      </c>
      <c r="BN28" s="108">
        <f t="shared" si="11"/>
        <v>1</v>
      </c>
      <c r="BO28" s="108">
        <f t="shared" si="12"/>
        <v>0</v>
      </c>
      <c r="BP28" s="108">
        <f t="shared" si="13"/>
        <v>0</v>
      </c>
      <c r="BQ28" s="72">
        <f t="shared" si="14"/>
        <v>38</v>
      </c>
      <c r="BR28" s="7"/>
      <c r="BS28" s="7"/>
      <c r="BT28" s="7"/>
      <c r="BU28" s="7"/>
      <c r="BV28" s="7"/>
      <c r="BW28" s="7"/>
      <c r="BX28" s="7"/>
    </row>
    <row r="29" spans="1:77" ht="16" thickBot="1">
      <c r="A29" s="57"/>
      <c r="B29" s="463" t="s">
        <v>639</v>
      </c>
      <c r="C29" s="504" t="s">
        <v>640</v>
      </c>
      <c r="D29" s="511">
        <v>17</v>
      </c>
      <c r="E29" s="511" t="s">
        <v>124</v>
      </c>
      <c r="F29" s="42">
        <v>1</v>
      </c>
      <c r="G29" s="42"/>
      <c r="H29" s="42"/>
      <c r="I29" s="42"/>
      <c r="J29" s="42"/>
      <c r="K29" s="42"/>
      <c r="L29" s="42"/>
      <c r="M29" s="61">
        <f t="shared" si="0"/>
        <v>2</v>
      </c>
      <c r="N29" s="42">
        <v>1</v>
      </c>
      <c r="O29" s="42"/>
      <c r="P29" s="42"/>
      <c r="Q29" s="42"/>
      <c r="R29" s="42"/>
      <c r="S29" s="42"/>
      <c r="T29" s="42"/>
      <c r="U29" s="61">
        <f t="shared" si="1"/>
        <v>2</v>
      </c>
      <c r="V29" s="42">
        <v>1</v>
      </c>
      <c r="W29" s="42"/>
      <c r="X29" s="42">
        <v>2</v>
      </c>
      <c r="Y29" s="42"/>
      <c r="Z29" s="42"/>
      <c r="AA29" s="42"/>
      <c r="AB29" s="42">
        <v>1</v>
      </c>
      <c r="AC29" s="61">
        <f t="shared" si="2"/>
        <v>13</v>
      </c>
      <c r="AD29" s="42">
        <v>3</v>
      </c>
      <c r="AE29" s="42"/>
      <c r="AF29" s="42">
        <v>1</v>
      </c>
      <c r="AG29" s="42"/>
      <c r="AH29" s="42"/>
      <c r="AI29" s="42"/>
      <c r="AJ29" s="42"/>
      <c r="AK29" s="61">
        <f t="shared" si="3"/>
        <v>9</v>
      </c>
      <c r="AL29" s="42">
        <v>4</v>
      </c>
      <c r="AM29" s="42"/>
      <c r="AN29" s="42">
        <v>1</v>
      </c>
      <c r="AO29" s="42"/>
      <c r="AP29" s="42"/>
      <c r="AQ29" s="42"/>
      <c r="AR29" s="42"/>
      <c r="AS29" s="61">
        <f>2*(AL29)+5*(AM29)+3*(AN29)+5*(AO29)+5*(AP29)+5*(AQ29)+5*(AR29)</f>
        <v>11</v>
      </c>
      <c r="AT29" s="512"/>
      <c r="AU29" s="512"/>
      <c r="AV29" s="512"/>
      <c r="AW29" s="512"/>
      <c r="AX29" s="512"/>
      <c r="AY29" s="512"/>
      <c r="AZ29" s="512"/>
      <c r="BA29" s="61">
        <f>2*(AT29)+5*(AU29)+3*(AV29)+5*(AW29)+5*(AX29)+5*(AY29)+5*(AZ29)</f>
        <v>0</v>
      </c>
      <c r="BB29" s="461"/>
      <c r="BC29" s="512"/>
      <c r="BD29" s="512"/>
      <c r="BE29" s="512"/>
      <c r="BF29" s="512"/>
      <c r="BG29" s="512"/>
      <c r="BH29" s="512"/>
      <c r="BI29" s="110">
        <f t="shared" si="6"/>
        <v>0</v>
      </c>
      <c r="BJ29" s="219">
        <f t="shared" si="7"/>
        <v>10</v>
      </c>
      <c r="BK29" s="217">
        <f t="shared" si="8"/>
        <v>0</v>
      </c>
      <c r="BL29" s="217">
        <f t="shared" si="9"/>
        <v>4</v>
      </c>
      <c r="BM29" s="217">
        <f t="shared" si="10"/>
        <v>0</v>
      </c>
      <c r="BN29" s="217">
        <f t="shared" si="11"/>
        <v>0</v>
      </c>
      <c r="BO29" s="217">
        <f t="shared" si="12"/>
        <v>0</v>
      </c>
      <c r="BP29" s="217">
        <f t="shared" si="13"/>
        <v>1</v>
      </c>
      <c r="BQ29" s="220">
        <f t="shared" si="14"/>
        <v>37</v>
      </c>
      <c r="BR29" s="25"/>
    </row>
    <row r="30" spans="1:77" ht="16" thickBot="1">
      <c r="A30" s="57"/>
      <c r="B30" s="463" t="s">
        <v>177</v>
      </c>
      <c r="C30" s="504" t="s">
        <v>178</v>
      </c>
      <c r="D30" s="511">
        <v>5</v>
      </c>
      <c r="E30" s="511" t="s">
        <v>122</v>
      </c>
      <c r="F30" s="42">
        <v>3.5</v>
      </c>
      <c r="G30" s="42"/>
      <c r="H30" s="42"/>
      <c r="I30" s="42"/>
      <c r="J30" s="42"/>
      <c r="K30" s="42"/>
      <c r="L30" s="42"/>
      <c r="M30" s="61">
        <f t="shared" si="0"/>
        <v>7</v>
      </c>
      <c r="N30" s="42">
        <v>5</v>
      </c>
      <c r="O30" s="42"/>
      <c r="P30" s="42"/>
      <c r="Q30" s="42"/>
      <c r="R30" s="42">
        <v>1</v>
      </c>
      <c r="S30" s="42"/>
      <c r="T30" s="42"/>
      <c r="U30" s="61">
        <f t="shared" si="1"/>
        <v>15</v>
      </c>
      <c r="V30" s="42">
        <v>1</v>
      </c>
      <c r="W30" s="42"/>
      <c r="X30" s="42"/>
      <c r="Y30" s="42"/>
      <c r="Z30" s="42"/>
      <c r="AA30" s="42"/>
      <c r="AB30" s="42"/>
      <c r="AC30" s="61">
        <f t="shared" si="2"/>
        <v>2</v>
      </c>
      <c r="AD30" s="42">
        <v>2.5</v>
      </c>
      <c r="AE30" s="42"/>
      <c r="AF30" s="42">
        <v>1</v>
      </c>
      <c r="AG30" s="42"/>
      <c r="AH30" s="42">
        <v>1</v>
      </c>
      <c r="AI30" s="42"/>
      <c r="AJ30" s="42"/>
      <c r="AK30" s="61">
        <f t="shared" si="3"/>
        <v>13</v>
      </c>
      <c r="AL30" s="42"/>
      <c r="AM30" s="42"/>
      <c r="AN30" s="42"/>
      <c r="AO30" s="42"/>
      <c r="AP30" s="42"/>
      <c r="AQ30" s="42"/>
      <c r="AR30" s="42"/>
      <c r="AS30" s="61">
        <f>2*(AL30)+5*(AM30)+3*(AN30)+5*(AO30)+5*(AP30)+5*(AQ30)+5*(AR30)</f>
        <v>0</v>
      </c>
      <c r="AT30" s="281"/>
      <c r="AU30" s="281"/>
      <c r="AV30" s="281"/>
      <c r="AW30" s="281"/>
      <c r="AX30" s="281"/>
      <c r="AY30" s="281"/>
      <c r="AZ30" s="281"/>
      <c r="BA30" s="61">
        <f>2*(AT30)+5*(AU30)+3*(AV30)+5*(AW30)+5*(AX30)+5*(AY30)+5*(AZ30)</f>
        <v>0</v>
      </c>
      <c r="BB30" s="42"/>
      <c r="BC30" s="42"/>
      <c r="BD30" s="42"/>
      <c r="BE30" s="42"/>
      <c r="BF30" s="42"/>
      <c r="BG30" s="42"/>
      <c r="BH30" s="42"/>
      <c r="BI30" s="110">
        <f t="shared" si="6"/>
        <v>0</v>
      </c>
      <c r="BJ30" s="219">
        <f t="shared" si="7"/>
        <v>12</v>
      </c>
      <c r="BK30" s="217">
        <f t="shared" si="8"/>
        <v>0</v>
      </c>
      <c r="BL30" s="217">
        <f t="shared" si="9"/>
        <v>1</v>
      </c>
      <c r="BM30" s="217">
        <f t="shared" si="10"/>
        <v>0</v>
      </c>
      <c r="BN30" s="217">
        <f t="shared" si="11"/>
        <v>2</v>
      </c>
      <c r="BO30" s="217">
        <f t="shared" si="12"/>
        <v>0</v>
      </c>
      <c r="BP30" s="217">
        <f t="shared" si="13"/>
        <v>0</v>
      </c>
      <c r="BQ30" s="220">
        <f t="shared" si="14"/>
        <v>37</v>
      </c>
      <c r="BR30" s="7"/>
      <c r="BS30" s="7"/>
      <c r="BT30" s="7"/>
      <c r="BU30" s="7"/>
      <c r="BV30" s="7"/>
      <c r="BW30" s="7"/>
      <c r="BX30" s="7"/>
    </row>
    <row r="31" spans="1:77" ht="16" thickBot="1">
      <c r="A31" s="57"/>
      <c r="B31" s="125" t="s">
        <v>175</v>
      </c>
      <c r="C31" s="126" t="s">
        <v>176</v>
      </c>
      <c r="D31" s="42">
        <v>35</v>
      </c>
      <c r="E31" s="511" t="s">
        <v>122</v>
      </c>
      <c r="F31" s="42">
        <v>3.5</v>
      </c>
      <c r="G31" s="42"/>
      <c r="H31" s="42"/>
      <c r="I31" s="42"/>
      <c r="J31" s="42"/>
      <c r="K31" s="42"/>
      <c r="L31" s="42"/>
      <c r="M31" s="61">
        <f t="shared" si="0"/>
        <v>7</v>
      </c>
      <c r="N31" s="42">
        <v>4.5</v>
      </c>
      <c r="O31" s="42"/>
      <c r="P31" s="42"/>
      <c r="Q31" s="42"/>
      <c r="R31" s="42"/>
      <c r="S31" s="42"/>
      <c r="T31" s="42"/>
      <c r="U31" s="61">
        <f t="shared" si="1"/>
        <v>9</v>
      </c>
      <c r="V31" s="42">
        <v>5</v>
      </c>
      <c r="W31" s="42"/>
      <c r="X31" s="42"/>
      <c r="Y31" s="42"/>
      <c r="Z31" s="42"/>
      <c r="AA31" s="42"/>
      <c r="AB31" s="42"/>
      <c r="AC31" s="61">
        <f t="shared" si="2"/>
        <v>10</v>
      </c>
      <c r="AD31" s="42">
        <v>3.5</v>
      </c>
      <c r="AE31" s="42"/>
      <c r="AF31" s="42"/>
      <c r="AG31" s="42"/>
      <c r="AH31" s="42"/>
      <c r="AI31" s="42"/>
      <c r="AJ31" s="42"/>
      <c r="AK31" s="61">
        <f t="shared" si="3"/>
        <v>7</v>
      </c>
      <c r="AL31" s="42">
        <v>2</v>
      </c>
      <c r="AM31" s="42"/>
      <c r="AN31" s="42"/>
      <c r="AO31" s="42"/>
      <c r="AP31" s="42"/>
      <c r="AQ31" s="42"/>
      <c r="AR31" s="42"/>
      <c r="AS31" s="45">
        <f>2*AL31+5*AM31+3*AN31+5*AO31+5*AP31+5*AQ31+5*AR31</f>
        <v>4</v>
      </c>
      <c r="AT31" s="42"/>
      <c r="AU31" s="42"/>
      <c r="AV31" s="42"/>
      <c r="AW31" s="42"/>
      <c r="AX31" s="42"/>
      <c r="AY31" s="42"/>
      <c r="AZ31" s="42"/>
      <c r="BA31" s="45">
        <f>2*AT31+5*AU31+3*AV31+5*AW31+5*AX31+5*AY31+5*AZ31</f>
        <v>0</v>
      </c>
      <c r="BB31" s="42"/>
      <c r="BC31" s="42"/>
      <c r="BD31" s="42"/>
      <c r="BE31" s="42"/>
      <c r="BF31" s="42"/>
      <c r="BG31" s="42"/>
      <c r="BH31" s="42"/>
      <c r="BI31" s="110">
        <f t="shared" si="6"/>
        <v>0</v>
      </c>
      <c r="BJ31" s="109">
        <f t="shared" si="7"/>
        <v>18.5</v>
      </c>
      <c r="BK31" s="108">
        <f t="shared" si="8"/>
        <v>0</v>
      </c>
      <c r="BL31" s="108">
        <f t="shared" si="9"/>
        <v>0</v>
      </c>
      <c r="BM31" s="108">
        <f t="shared" si="10"/>
        <v>0</v>
      </c>
      <c r="BN31" s="108">
        <f t="shared" si="11"/>
        <v>0</v>
      </c>
      <c r="BO31" s="108">
        <f t="shared" si="12"/>
        <v>0</v>
      </c>
      <c r="BP31" s="108">
        <f t="shared" si="13"/>
        <v>0</v>
      </c>
      <c r="BQ31" s="72">
        <f t="shared" si="14"/>
        <v>37</v>
      </c>
      <c r="BR31" s="7"/>
      <c r="BS31" s="7"/>
      <c r="BT31" s="7"/>
      <c r="BU31" s="7"/>
      <c r="BV31" s="7"/>
      <c r="BW31" s="7"/>
      <c r="BX31" s="7"/>
    </row>
    <row r="32" spans="1:77" ht="16" thickBot="1">
      <c r="A32" s="57"/>
      <c r="B32" s="125" t="s">
        <v>434</v>
      </c>
      <c r="C32" s="559" t="s">
        <v>435</v>
      </c>
      <c r="D32" s="42">
        <v>67</v>
      </c>
      <c r="E32" s="511" t="s">
        <v>112</v>
      </c>
      <c r="F32" s="42">
        <v>0.5</v>
      </c>
      <c r="G32" s="42">
        <v>0.5</v>
      </c>
      <c r="H32" s="42">
        <v>1</v>
      </c>
      <c r="I32" s="42">
        <v>1</v>
      </c>
      <c r="J32" s="42"/>
      <c r="K32" s="42"/>
      <c r="L32" s="42"/>
      <c r="M32" s="61">
        <f t="shared" si="0"/>
        <v>11.5</v>
      </c>
      <c r="N32" s="42">
        <v>0</v>
      </c>
      <c r="O32" s="42">
        <v>0.5</v>
      </c>
      <c r="P32" s="42"/>
      <c r="Q32" s="42"/>
      <c r="R32" s="42"/>
      <c r="S32" s="42"/>
      <c r="T32" s="42"/>
      <c r="U32" s="61">
        <f t="shared" si="1"/>
        <v>2.5</v>
      </c>
      <c r="V32" s="42">
        <v>5</v>
      </c>
      <c r="W32" s="42"/>
      <c r="X32" s="42"/>
      <c r="Y32" s="42"/>
      <c r="Z32" s="42"/>
      <c r="AA32" s="42"/>
      <c r="AB32" s="42"/>
      <c r="AC32" s="61">
        <f t="shared" si="2"/>
        <v>10</v>
      </c>
      <c r="AD32" s="42">
        <v>2.5</v>
      </c>
      <c r="AE32" s="42">
        <v>1</v>
      </c>
      <c r="AF32" s="42">
        <v>1</v>
      </c>
      <c r="AG32" s="42"/>
      <c r="AH32" s="42"/>
      <c r="AI32" s="42"/>
      <c r="AJ32" s="42"/>
      <c r="AK32" s="61">
        <f t="shared" si="3"/>
        <v>13</v>
      </c>
      <c r="AL32" s="42"/>
      <c r="AM32" s="42"/>
      <c r="AN32" s="42"/>
      <c r="AO32" s="42"/>
      <c r="AP32" s="42"/>
      <c r="AQ32" s="42"/>
      <c r="AR32" s="42"/>
      <c r="AS32" s="61">
        <f t="shared" ref="AS32:AS37" si="17">2*(AL32)+5*(AM32)+3*(AN32)+5*(AO32)+5*(AP32)+5*(AQ32)+5*(AR32)</f>
        <v>0</v>
      </c>
      <c r="AT32" s="42"/>
      <c r="AU32" s="42"/>
      <c r="AV32" s="42"/>
      <c r="AW32" s="42"/>
      <c r="AX32" s="42"/>
      <c r="AY32" s="42"/>
      <c r="AZ32" s="42"/>
      <c r="BA32" s="61">
        <f t="shared" ref="BA32:BA37" si="18">2*(AT32)+5*(AU32)+3*(AV32)+5*(AW32)+5*(AX32)+5*(AY32)+5*(AZ32)</f>
        <v>0</v>
      </c>
      <c r="BB32" s="42"/>
      <c r="BC32" s="42"/>
      <c r="BD32" s="42"/>
      <c r="BE32" s="42"/>
      <c r="BF32" s="42"/>
      <c r="BG32" s="42"/>
      <c r="BH32" s="42"/>
      <c r="BI32" s="110">
        <f t="shared" si="6"/>
        <v>0</v>
      </c>
      <c r="BJ32" s="219">
        <f t="shared" si="7"/>
        <v>8</v>
      </c>
      <c r="BK32" s="217">
        <f t="shared" si="8"/>
        <v>2</v>
      </c>
      <c r="BL32" s="217">
        <f t="shared" si="9"/>
        <v>2</v>
      </c>
      <c r="BM32" s="217">
        <f t="shared" si="10"/>
        <v>1</v>
      </c>
      <c r="BN32" s="217">
        <f t="shared" si="11"/>
        <v>0</v>
      </c>
      <c r="BO32" s="217">
        <f t="shared" si="12"/>
        <v>0</v>
      </c>
      <c r="BP32" s="217">
        <f t="shared" si="13"/>
        <v>0</v>
      </c>
      <c r="BQ32" s="220">
        <f t="shared" si="14"/>
        <v>37</v>
      </c>
    </row>
    <row r="33" spans="1:77" ht="16" thickBot="1">
      <c r="A33" s="57"/>
      <c r="B33" s="125" t="s">
        <v>454</v>
      </c>
      <c r="C33" s="126" t="s">
        <v>501</v>
      </c>
      <c r="D33" s="42">
        <v>20</v>
      </c>
      <c r="E33" s="511" t="s">
        <v>144</v>
      </c>
      <c r="F33" s="42">
        <v>4</v>
      </c>
      <c r="G33" s="42"/>
      <c r="H33" s="42"/>
      <c r="I33" s="42"/>
      <c r="J33" s="42"/>
      <c r="K33" s="42"/>
      <c r="L33" s="42"/>
      <c r="M33" s="61">
        <f t="shared" si="0"/>
        <v>8</v>
      </c>
      <c r="N33" s="42">
        <v>7.5</v>
      </c>
      <c r="O33" s="42"/>
      <c r="P33" s="42"/>
      <c r="Q33" s="42"/>
      <c r="R33" s="42"/>
      <c r="S33" s="42"/>
      <c r="T33" s="42"/>
      <c r="U33" s="61">
        <f t="shared" si="1"/>
        <v>15</v>
      </c>
      <c r="V33" s="42"/>
      <c r="W33" s="42"/>
      <c r="X33" s="42"/>
      <c r="Y33" s="42"/>
      <c r="Z33" s="42"/>
      <c r="AA33" s="42"/>
      <c r="AB33" s="42"/>
      <c r="AC33" s="61">
        <f t="shared" si="2"/>
        <v>0</v>
      </c>
      <c r="AD33" s="42">
        <v>3</v>
      </c>
      <c r="AE33" s="42"/>
      <c r="AF33" s="42"/>
      <c r="AG33" s="42"/>
      <c r="AH33" s="42"/>
      <c r="AI33" s="42"/>
      <c r="AJ33" s="42"/>
      <c r="AK33" s="61">
        <f t="shared" si="3"/>
        <v>6</v>
      </c>
      <c r="AL33" s="42">
        <v>1.5</v>
      </c>
      <c r="AM33" s="42"/>
      <c r="AN33" s="42"/>
      <c r="AO33" s="42">
        <v>1</v>
      </c>
      <c r="AP33" s="42"/>
      <c r="AQ33" s="42"/>
      <c r="AR33" s="42"/>
      <c r="AS33" s="61">
        <f t="shared" si="17"/>
        <v>8</v>
      </c>
      <c r="AT33" s="42"/>
      <c r="AU33" s="42"/>
      <c r="AV33" s="42"/>
      <c r="AW33" s="42"/>
      <c r="AX33" s="42"/>
      <c r="AY33" s="42"/>
      <c r="AZ33" s="42"/>
      <c r="BA33" s="61">
        <f t="shared" si="18"/>
        <v>0</v>
      </c>
      <c r="BB33" s="144"/>
      <c r="BC33" s="144"/>
      <c r="BD33" s="144"/>
      <c r="BE33" s="144"/>
      <c r="BF33" s="144"/>
      <c r="BG33" s="144"/>
      <c r="BH33" s="144"/>
      <c r="BI33" s="110">
        <f t="shared" si="6"/>
        <v>0</v>
      </c>
      <c r="BJ33" s="219">
        <f t="shared" si="7"/>
        <v>16</v>
      </c>
      <c r="BK33" s="217">
        <f t="shared" si="8"/>
        <v>0</v>
      </c>
      <c r="BL33" s="217">
        <f t="shared" si="9"/>
        <v>0</v>
      </c>
      <c r="BM33" s="217">
        <f t="shared" si="10"/>
        <v>1</v>
      </c>
      <c r="BN33" s="217">
        <f t="shared" si="11"/>
        <v>0</v>
      </c>
      <c r="BO33" s="217">
        <f t="shared" si="12"/>
        <v>0</v>
      </c>
      <c r="BP33" s="217">
        <f t="shared" si="13"/>
        <v>0</v>
      </c>
      <c r="BQ33" s="220">
        <f t="shared" si="14"/>
        <v>37</v>
      </c>
      <c r="BR33" s="7"/>
      <c r="BS33" s="7"/>
      <c r="BT33" s="7"/>
      <c r="BU33" s="7"/>
      <c r="BV33" s="7"/>
      <c r="BW33" s="7"/>
      <c r="BX33" s="7"/>
    </row>
    <row r="34" spans="1:77" ht="16" thickBot="1">
      <c r="A34" s="57"/>
      <c r="B34" s="465" t="s">
        <v>445</v>
      </c>
      <c r="C34" s="542" t="s">
        <v>235</v>
      </c>
      <c r="D34" s="511">
        <v>25</v>
      </c>
      <c r="E34" s="511" t="s">
        <v>112</v>
      </c>
      <c r="F34" s="511">
        <v>1.5</v>
      </c>
      <c r="G34" s="511"/>
      <c r="H34" s="511"/>
      <c r="I34" s="511"/>
      <c r="J34" s="511"/>
      <c r="K34" s="511"/>
      <c r="L34" s="511"/>
      <c r="M34" s="461">
        <f t="shared" si="0"/>
        <v>3</v>
      </c>
      <c r="N34" s="511">
        <v>2</v>
      </c>
      <c r="O34" s="511"/>
      <c r="P34" s="511"/>
      <c r="Q34" s="511"/>
      <c r="R34" s="511">
        <v>1</v>
      </c>
      <c r="S34" s="511"/>
      <c r="T34" s="511"/>
      <c r="U34" s="461">
        <f t="shared" si="1"/>
        <v>9</v>
      </c>
      <c r="V34" s="511">
        <v>4</v>
      </c>
      <c r="W34" s="511"/>
      <c r="X34" s="511"/>
      <c r="Y34" s="511"/>
      <c r="Z34" s="511"/>
      <c r="AA34" s="511"/>
      <c r="AB34" s="511"/>
      <c r="AC34" s="461">
        <f t="shared" si="2"/>
        <v>8</v>
      </c>
      <c r="AD34" s="511">
        <v>5</v>
      </c>
      <c r="AE34" s="511"/>
      <c r="AF34" s="511"/>
      <c r="AG34" s="511">
        <v>1</v>
      </c>
      <c r="AH34" s="511"/>
      <c r="AI34" s="511"/>
      <c r="AJ34" s="511"/>
      <c r="AK34" s="461">
        <f t="shared" si="3"/>
        <v>15</v>
      </c>
      <c r="AL34" s="511"/>
      <c r="AM34" s="511"/>
      <c r="AN34" s="511"/>
      <c r="AO34" s="511"/>
      <c r="AP34" s="511"/>
      <c r="AQ34" s="511"/>
      <c r="AR34" s="511"/>
      <c r="AS34" s="461">
        <f t="shared" si="17"/>
        <v>0</v>
      </c>
      <c r="AT34" s="511"/>
      <c r="AU34" s="511"/>
      <c r="AV34" s="511"/>
      <c r="AW34" s="511"/>
      <c r="AX34" s="511"/>
      <c r="AY34" s="511"/>
      <c r="AZ34" s="511"/>
      <c r="BA34" s="61">
        <f t="shared" si="18"/>
        <v>0</v>
      </c>
      <c r="BB34" s="511"/>
      <c r="BC34" s="511"/>
      <c r="BD34" s="511"/>
      <c r="BE34" s="511"/>
      <c r="BF34" s="511"/>
      <c r="BG34" s="511"/>
      <c r="BH34" s="511"/>
      <c r="BI34" s="110">
        <f t="shared" si="6"/>
        <v>0</v>
      </c>
      <c r="BJ34" s="219">
        <f t="shared" si="7"/>
        <v>12.5</v>
      </c>
      <c r="BK34" s="217">
        <f t="shared" si="8"/>
        <v>0</v>
      </c>
      <c r="BL34" s="217">
        <f t="shared" si="9"/>
        <v>0</v>
      </c>
      <c r="BM34" s="217">
        <f t="shared" si="10"/>
        <v>1</v>
      </c>
      <c r="BN34" s="217">
        <f t="shared" si="11"/>
        <v>1</v>
      </c>
      <c r="BO34" s="217">
        <f t="shared" si="12"/>
        <v>0</v>
      </c>
      <c r="BP34" s="217">
        <f t="shared" si="13"/>
        <v>0</v>
      </c>
      <c r="BQ34" s="220">
        <f t="shared" si="14"/>
        <v>35</v>
      </c>
      <c r="BR34" s="25"/>
    </row>
    <row r="35" spans="1:77" ht="16" thickBot="1">
      <c r="A35" s="57"/>
      <c r="B35" s="401" t="s">
        <v>242</v>
      </c>
      <c r="C35" s="402" t="s">
        <v>243</v>
      </c>
      <c r="D35" s="382">
        <v>89</v>
      </c>
      <c r="E35" s="511" t="s">
        <v>114</v>
      </c>
      <c r="F35" s="512">
        <v>1</v>
      </c>
      <c r="G35" s="512"/>
      <c r="H35" s="512"/>
      <c r="I35" s="512"/>
      <c r="J35" s="512"/>
      <c r="K35" s="512"/>
      <c r="L35" s="512"/>
      <c r="M35" s="461">
        <f t="shared" si="0"/>
        <v>2</v>
      </c>
      <c r="N35" s="512"/>
      <c r="O35" s="512"/>
      <c r="P35" s="512">
        <v>1</v>
      </c>
      <c r="Q35" s="512">
        <v>1</v>
      </c>
      <c r="R35" s="512">
        <v>2</v>
      </c>
      <c r="S35" s="512"/>
      <c r="T35" s="512"/>
      <c r="U35" s="461">
        <f t="shared" si="1"/>
        <v>18</v>
      </c>
      <c r="V35" s="512"/>
      <c r="W35" s="512"/>
      <c r="X35" s="512"/>
      <c r="Y35" s="512"/>
      <c r="Z35" s="512"/>
      <c r="AA35" s="512"/>
      <c r="AB35" s="512"/>
      <c r="AC35" s="461">
        <f t="shared" si="2"/>
        <v>0</v>
      </c>
      <c r="AD35" s="512">
        <v>2</v>
      </c>
      <c r="AE35" s="512"/>
      <c r="AF35" s="512"/>
      <c r="AG35" s="512">
        <v>1</v>
      </c>
      <c r="AH35" s="512">
        <v>1</v>
      </c>
      <c r="AI35" s="512"/>
      <c r="AJ35" s="512"/>
      <c r="AK35" s="461">
        <f t="shared" si="3"/>
        <v>14</v>
      </c>
      <c r="AL35" s="512"/>
      <c r="AM35" s="512"/>
      <c r="AN35" s="512"/>
      <c r="AO35" s="512"/>
      <c r="AP35" s="512"/>
      <c r="AQ35" s="512"/>
      <c r="AR35" s="512"/>
      <c r="AS35" s="461">
        <f t="shared" si="17"/>
        <v>0</v>
      </c>
      <c r="AT35" s="281"/>
      <c r="AU35" s="281"/>
      <c r="AV35" s="281"/>
      <c r="AW35" s="281"/>
      <c r="AX35" s="281"/>
      <c r="AY35" s="281"/>
      <c r="AZ35" s="281"/>
      <c r="BA35" s="61">
        <f t="shared" si="18"/>
        <v>0</v>
      </c>
      <c r="BB35" s="512"/>
      <c r="BC35" s="512"/>
      <c r="BD35" s="512"/>
      <c r="BE35" s="512"/>
      <c r="BF35" s="512"/>
      <c r="BG35" s="512"/>
      <c r="BH35" s="512"/>
      <c r="BI35" s="110">
        <f t="shared" si="6"/>
        <v>0</v>
      </c>
      <c r="BJ35" s="219">
        <f t="shared" si="7"/>
        <v>3</v>
      </c>
      <c r="BK35" s="217">
        <f t="shared" si="8"/>
        <v>0</v>
      </c>
      <c r="BL35" s="217">
        <f t="shared" si="9"/>
        <v>1</v>
      </c>
      <c r="BM35" s="217">
        <f t="shared" si="10"/>
        <v>2</v>
      </c>
      <c r="BN35" s="217">
        <f t="shared" si="11"/>
        <v>3</v>
      </c>
      <c r="BO35" s="217">
        <f t="shared" si="12"/>
        <v>0</v>
      </c>
      <c r="BP35" s="217">
        <f t="shared" si="13"/>
        <v>0</v>
      </c>
      <c r="BQ35" s="220">
        <f t="shared" si="14"/>
        <v>34</v>
      </c>
    </row>
    <row r="36" spans="1:77" ht="16" thickBot="1">
      <c r="A36" s="57"/>
      <c r="B36" s="486" t="s">
        <v>437</v>
      </c>
      <c r="C36" s="391" t="s">
        <v>438</v>
      </c>
      <c r="D36" s="512">
        <v>28</v>
      </c>
      <c r="E36" s="511" t="s">
        <v>112</v>
      </c>
      <c r="F36" s="512">
        <v>5</v>
      </c>
      <c r="G36" s="511"/>
      <c r="H36" s="511"/>
      <c r="I36" s="511"/>
      <c r="J36" s="511">
        <v>1</v>
      </c>
      <c r="K36" s="511"/>
      <c r="L36" s="511"/>
      <c r="M36" s="461">
        <f t="shared" si="0"/>
        <v>15</v>
      </c>
      <c r="N36" s="511">
        <v>4.5</v>
      </c>
      <c r="O36" s="511">
        <v>1</v>
      </c>
      <c r="P36" s="511"/>
      <c r="Q36" s="511"/>
      <c r="R36" s="511"/>
      <c r="S36" s="511"/>
      <c r="T36" s="511"/>
      <c r="U36" s="461">
        <f t="shared" si="1"/>
        <v>14</v>
      </c>
      <c r="V36" s="512">
        <v>2.5</v>
      </c>
      <c r="W36" s="511"/>
      <c r="X36" s="511"/>
      <c r="Y36" s="511"/>
      <c r="Z36" s="511"/>
      <c r="AA36" s="511"/>
      <c r="AB36" s="511"/>
      <c r="AC36" s="461">
        <f t="shared" si="2"/>
        <v>5</v>
      </c>
      <c r="AD36" s="511">
        <v>0</v>
      </c>
      <c r="AE36" s="511"/>
      <c r="AF36" s="511"/>
      <c r="AG36" s="511"/>
      <c r="AH36" s="511"/>
      <c r="AI36" s="511"/>
      <c r="AJ36" s="511"/>
      <c r="AK36" s="461">
        <f t="shared" si="3"/>
        <v>0</v>
      </c>
      <c r="AL36" s="512"/>
      <c r="AM36" s="512"/>
      <c r="AN36" s="512"/>
      <c r="AO36" s="512"/>
      <c r="AP36" s="512"/>
      <c r="AQ36" s="512"/>
      <c r="AR36" s="512"/>
      <c r="AS36" s="461">
        <f t="shared" si="17"/>
        <v>0</v>
      </c>
      <c r="AT36" s="512"/>
      <c r="AU36" s="512"/>
      <c r="AV36" s="512"/>
      <c r="AW36" s="512"/>
      <c r="AX36" s="512"/>
      <c r="AY36" s="512"/>
      <c r="AZ36" s="512"/>
      <c r="BA36" s="61">
        <f t="shared" si="18"/>
        <v>0</v>
      </c>
      <c r="BB36" s="512"/>
      <c r="BC36" s="512"/>
      <c r="BD36" s="512"/>
      <c r="BE36" s="512"/>
      <c r="BF36" s="512"/>
      <c r="BG36" s="512"/>
      <c r="BH36" s="512"/>
      <c r="BI36" s="110">
        <f t="shared" si="6"/>
        <v>0</v>
      </c>
      <c r="BJ36" s="219">
        <f t="shared" si="7"/>
        <v>12</v>
      </c>
      <c r="BK36" s="217">
        <f t="shared" si="8"/>
        <v>1</v>
      </c>
      <c r="BL36" s="217">
        <f t="shared" si="9"/>
        <v>0</v>
      </c>
      <c r="BM36" s="217">
        <f t="shared" si="10"/>
        <v>0</v>
      </c>
      <c r="BN36" s="217">
        <f t="shared" si="11"/>
        <v>1</v>
      </c>
      <c r="BO36" s="217">
        <f t="shared" si="12"/>
        <v>0</v>
      </c>
      <c r="BP36" s="217">
        <f t="shared" si="13"/>
        <v>0</v>
      </c>
      <c r="BQ36" s="220">
        <f t="shared" si="14"/>
        <v>34</v>
      </c>
      <c r="BR36" s="26"/>
      <c r="BS36" s="26"/>
      <c r="BT36" s="26"/>
      <c r="BU36" s="26"/>
      <c r="BV36" s="26"/>
      <c r="BW36" s="26"/>
      <c r="BX36" s="26"/>
      <c r="BY36" s="26"/>
    </row>
    <row r="37" spans="1:77" ht="16" thickBot="1">
      <c r="A37" s="57"/>
      <c r="B37" s="401" t="s">
        <v>208</v>
      </c>
      <c r="C37" s="402" t="s">
        <v>209</v>
      </c>
      <c r="D37" s="382">
        <v>25</v>
      </c>
      <c r="E37" s="511" t="s">
        <v>114</v>
      </c>
      <c r="F37" s="512">
        <v>2</v>
      </c>
      <c r="G37" s="512"/>
      <c r="H37" s="512"/>
      <c r="I37" s="512"/>
      <c r="J37" s="512"/>
      <c r="K37" s="512"/>
      <c r="L37" s="512"/>
      <c r="M37" s="461">
        <f t="shared" si="0"/>
        <v>4</v>
      </c>
      <c r="N37" s="511">
        <v>4</v>
      </c>
      <c r="O37" s="512"/>
      <c r="P37" s="512"/>
      <c r="Q37" s="512"/>
      <c r="R37" s="512"/>
      <c r="S37" s="512"/>
      <c r="T37" s="512"/>
      <c r="U37" s="461">
        <f t="shared" si="1"/>
        <v>8</v>
      </c>
      <c r="V37" s="512">
        <v>3</v>
      </c>
      <c r="W37" s="512"/>
      <c r="X37" s="512"/>
      <c r="Y37" s="512"/>
      <c r="Z37" s="512"/>
      <c r="AA37" s="512"/>
      <c r="AB37" s="512"/>
      <c r="AC37" s="461">
        <f t="shared" si="2"/>
        <v>6</v>
      </c>
      <c r="AD37" s="511">
        <v>4</v>
      </c>
      <c r="AE37" s="512"/>
      <c r="AF37" s="512"/>
      <c r="AG37" s="512"/>
      <c r="AH37" s="512"/>
      <c r="AI37" s="512"/>
      <c r="AJ37" s="512"/>
      <c r="AK37" s="461">
        <f t="shared" si="3"/>
        <v>8</v>
      </c>
      <c r="AL37" s="512">
        <v>4</v>
      </c>
      <c r="AM37" s="512"/>
      <c r="AN37" s="512"/>
      <c r="AO37" s="512"/>
      <c r="AP37" s="512"/>
      <c r="AQ37" s="512"/>
      <c r="AR37" s="512"/>
      <c r="AS37" s="461">
        <f t="shared" si="17"/>
        <v>8</v>
      </c>
      <c r="AT37" s="512"/>
      <c r="AU37" s="512"/>
      <c r="AV37" s="512"/>
      <c r="AW37" s="512"/>
      <c r="AX37" s="512"/>
      <c r="AY37" s="512"/>
      <c r="AZ37" s="512"/>
      <c r="BA37" s="61">
        <f t="shared" si="18"/>
        <v>0</v>
      </c>
      <c r="BB37" s="512"/>
      <c r="BC37" s="512"/>
      <c r="BD37" s="512"/>
      <c r="BE37" s="512"/>
      <c r="BF37" s="512"/>
      <c r="BG37" s="512"/>
      <c r="BH37" s="512"/>
      <c r="BI37" s="110">
        <f t="shared" si="6"/>
        <v>0</v>
      </c>
      <c r="BJ37" s="219">
        <f t="shared" si="7"/>
        <v>17</v>
      </c>
      <c r="BK37" s="217">
        <f t="shared" si="8"/>
        <v>0</v>
      </c>
      <c r="BL37" s="217">
        <f t="shared" si="9"/>
        <v>0</v>
      </c>
      <c r="BM37" s="217">
        <f t="shared" si="10"/>
        <v>0</v>
      </c>
      <c r="BN37" s="217">
        <f t="shared" si="11"/>
        <v>0</v>
      </c>
      <c r="BO37" s="217">
        <f t="shared" si="12"/>
        <v>0</v>
      </c>
      <c r="BP37" s="217">
        <f t="shared" si="13"/>
        <v>0</v>
      </c>
      <c r="BQ37" s="220">
        <f t="shared" si="14"/>
        <v>34</v>
      </c>
    </row>
    <row r="38" spans="1:77" ht="16" thickBot="1">
      <c r="A38" s="57"/>
      <c r="B38" s="486" t="s">
        <v>469</v>
      </c>
      <c r="C38" s="504" t="s">
        <v>470</v>
      </c>
      <c r="D38" s="512">
        <v>44</v>
      </c>
      <c r="E38" s="511" t="s">
        <v>113</v>
      </c>
      <c r="F38" s="512">
        <v>4</v>
      </c>
      <c r="G38" s="512"/>
      <c r="H38" s="512"/>
      <c r="I38" s="512"/>
      <c r="J38" s="512"/>
      <c r="K38" s="512"/>
      <c r="L38" s="512"/>
      <c r="M38" s="461">
        <f t="shared" si="0"/>
        <v>8</v>
      </c>
      <c r="N38" s="511">
        <v>2</v>
      </c>
      <c r="O38" s="512"/>
      <c r="P38" s="512"/>
      <c r="Q38" s="512"/>
      <c r="R38" s="512"/>
      <c r="S38" s="512"/>
      <c r="T38" s="512"/>
      <c r="U38" s="461">
        <f t="shared" si="1"/>
        <v>4</v>
      </c>
      <c r="V38" s="512"/>
      <c r="W38" s="512">
        <v>2</v>
      </c>
      <c r="X38" s="512"/>
      <c r="Y38" s="512">
        <v>1</v>
      </c>
      <c r="Z38" s="512"/>
      <c r="AA38" s="512"/>
      <c r="AB38" s="512"/>
      <c r="AC38" s="461">
        <f t="shared" si="2"/>
        <v>15</v>
      </c>
      <c r="AD38" s="511">
        <v>3</v>
      </c>
      <c r="AE38" s="512"/>
      <c r="AF38" s="512"/>
      <c r="AG38" s="512"/>
      <c r="AH38" s="512"/>
      <c r="AI38" s="512"/>
      <c r="AJ38" s="512"/>
      <c r="AK38" s="461">
        <f t="shared" si="3"/>
        <v>6</v>
      </c>
      <c r="AL38" s="281"/>
      <c r="AM38" s="281"/>
      <c r="AN38" s="281"/>
      <c r="AO38" s="281"/>
      <c r="AP38" s="281"/>
      <c r="AQ38" s="281"/>
      <c r="AR38" s="281"/>
      <c r="AS38" s="404">
        <f>2*AL38+5*AM38+3*AN38+5*AO38+5*AP38+5*AQ38+5*AR38</f>
        <v>0</v>
      </c>
      <c r="AT38" s="512"/>
      <c r="AU38" s="512"/>
      <c r="AV38" s="512"/>
      <c r="AW38" s="512"/>
      <c r="AX38" s="512"/>
      <c r="AY38" s="512"/>
      <c r="AZ38" s="512"/>
      <c r="BA38" s="45">
        <f>2*AT38+5*AU38+3*AV38+5*AW38+5*AX38+5*AY38+5*AZ38</f>
        <v>0</v>
      </c>
      <c r="BB38" s="512"/>
      <c r="BC38" s="512"/>
      <c r="BD38" s="512"/>
      <c r="BE38" s="512"/>
      <c r="BF38" s="512"/>
      <c r="BG38" s="512"/>
      <c r="BH38" s="512"/>
      <c r="BI38" s="110">
        <f t="shared" si="6"/>
        <v>0</v>
      </c>
      <c r="BJ38" s="109">
        <f t="shared" si="7"/>
        <v>9</v>
      </c>
      <c r="BK38" s="108">
        <f t="shared" si="8"/>
        <v>2</v>
      </c>
      <c r="BL38" s="108">
        <f t="shared" si="9"/>
        <v>0</v>
      </c>
      <c r="BM38" s="108">
        <f t="shared" si="10"/>
        <v>1</v>
      </c>
      <c r="BN38" s="108">
        <f t="shared" si="11"/>
        <v>0</v>
      </c>
      <c r="BO38" s="108">
        <f t="shared" si="12"/>
        <v>0</v>
      </c>
      <c r="BP38" s="108">
        <f t="shared" si="13"/>
        <v>0</v>
      </c>
      <c r="BQ38" s="72">
        <f t="shared" si="14"/>
        <v>33</v>
      </c>
    </row>
    <row r="39" spans="1:77" ht="16" thickBot="1">
      <c r="A39" s="57"/>
      <c r="B39" s="486" t="s">
        <v>459</v>
      </c>
      <c r="C39" s="504" t="s">
        <v>460</v>
      </c>
      <c r="D39" s="512">
        <v>11</v>
      </c>
      <c r="E39" s="511" t="s">
        <v>113</v>
      </c>
      <c r="F39" s="512">
        <v>1</v>
      </c>
      <c r="G39" s="512"/>
      <c r="H39" s="512">
        <v>1</v>
      </c>
      <c r="I39" s="512"/>
      <c r="J39" s="512"/>
      <c r="K39" s="512"/>
      <c r="L39" s="512"/>
      <c r="M39" s="461">
        <f t="shared" si="0"/>
        <v>5</v>
      </c>
      <c r="N39" s="511">
        <v>4</v>
      </c>
      <c r="O39" s="512"/>
      <c r="P39" s="512"/>
      <c r="Q39" s="512"/>
      <c r="R39" s="512"/>
      <c r="S39" s="512"/>
      <c r="T39" s="512"/>
      <c r="U39" s="461">
        <f t="shared" si="1"/>
        <v>8</v>
      </c>
      <c r="V39" s="512">
        <v>5</v>
      </c>
      <c r="W39" s="512"/>
      <c r="X39" s="512"/>
      <c r="Y39" s="512"/>
      <c r="Z39" s="512"/>
      <c r="AA39" s="512"/>
      <c r="AB39" s="512"/>
      <c r="AC39" s="461">
        <f t="shared" si="2"/>
        <v>10</v>
      </c>
      <c r="AD39" s="511">
        <v>5</v>
      </c>
      <c r="AE39" s="512"/>
      <c r="AF39" s="512"/>
      <c r="AG39" s="512"/>
      <c r="AH39" s="512"/>
      <c r="AI39" s="512"/>
      <c r="AJ39" s="512"/>
      <c r="AK39" s="461">
        <f t="shared" si="3"/>
        <v>10</v>
      </c>
      <c r="AL39" s="281"/>
      <c r="AM39" s="281"/>
      <c r="AN39" s="281"/>
      <c r="AO39" s="281"/>
      <c r="AP39" s="281"/>
      <c r="AQ39" s="281"/>
      <c r="AR39" s="281"/>
      <c r="AS39" s="461">
        <f>2*(AL39)+5*(AM39)+3*(AN39)+5*(AO39)+5*(AP39)+5*(AQ39)+5*(AR39)</f>
        <v>0</v>
      </c>
      <c r="AT39" s="512"/>
      <c r="AU39" s="512"/>
      <c r="AV39" s="512"/>
      <c r="AW39" s="512"/>
      <c r="AX39" s="512"/>
      <c r="AY39" s="512"/>
      <c r="AZ39" s="512"/>
      <c r="BA39" s="61">
        <f>2*(AT39)+5*(AU39)+3*(AV39)+5*(AW39)+5*(AX39)+5*(AY39)+5*(AZ39)</f>
        <v>0</v>
      </c>
      <c r="BB39" s="512"/>
      <c r="BC39" s="512"/>
      <c r="BD39" s="512"/>
      <c r="BE39" s="512"/>
      <c r="BF39" s="512"/>
      <c r="BG39" s="512"/>
      <c r="BH39" s="512"/>
      <c r="BI39" s="110">
        <f t="shared" si="6"/>
        <v>0</v>
      </c>
      <c r="BJ39" s="219">
        <f t="shared" si="7"/>
        <v>15</v>
      </c>
      <c r="BK39" s="217">
        <f t="shared" si="8"/>
        <v>0</v>
      </c>
      <c r="BL39" s="217">
        <f t="shared" si="9"/>
        <v>1</v>
      </c>
      <c r="BM39" s="217">
        <f t="shared" si="10"/>
        <v>0</v>
      </c>
      <c r="BN39" s="217">
        <f t="shared" si="11"/>
        <v>0</v>
      </c>
      <c r="BO39" s="217">
        <f t="shared" si="12"/>
        <v>0</v>
      </c>
      <c r="BP39" s="217">
        <f t="shared" si="13"/>
        <v>0</v>
      </c>
      <c r="BQ39" s="220">
        <f t="shared" si="14"/>
        <v>33</v>
      </c>
    </row>
    <row r="40" spans="1:77" ht="16" thickBot="1">
      <c r="A40" s="57"/>
      <c r="B40" s="486" t="s">
        <v>415</v>
      </c>
      <c r="C40" s="504" t="s">
        <v>416</v>
      </c>
      <c r="D40" s="512">
        <v>81</v>
      </c>
      <c r="E40" s="511" t="s">
        <v>117</v>
      </c>
      <c r="F40" s="512">
        <v>1</v>
      </c>
      <c r="G40" s="512"/>
      <c r="H40" s="512"/>
      <c r="I40" s="512"/>
      <c r="J40" s="512"/>
      <c r="K40" s="512"/>
      <c r="L40" s="512"/>
      <c r="M40" s="461">
        <f t="shared" si="0"/>
        <v>2</v>
      </c>
      <c r="N40" s="511">
        <v>2</v>
      </c>
      <c r="O40" s="512"/>
      <c r="P40" s="512"/>
      <c r="Q40" s="512"/>
      <c r="R40" s="512"/>
      <c r="S40" s="512"/>
      <c r="T40" s="512"/>
      <c r="U40" s="461">
        <f t="shared" si="1"/>
        <v>4</v>
      </c>
      <c r="V40" s="512">
        <v>2</v>
      </c>
      <c r="W40" s="512"/>
      <c r="X40" s="512"/>
      <c r="Y40" s="512"/>
      <c r="Z40" s="512"/>
      <c r="AA40" s="512"/>
      <c r="AB40" s="512"/>
      <c r="AC40" s="461">
        <f t="shared" si="2"/>
        <v>4</v>
      </c>
      <c r="AD40" s="511">
        <v>6.5</v>
      </c>
      <c r="AE40" s="512"/>
      <c r="AF40" s="512"/>
      <c r="AG40" s="512"/>
      <c r="AH40" s="512"/>
      <c r="AI40" s="512"/>
      <c r="AJ40" s="512"/>
      <c r="AK40" s="461">
        <f t="shared" si="3"/>
        <v>13</v>
      </c>
      <c r="AL40" s="512">
        <v>5</v>
      </c>
      <c r="AM40" s="512"/>
      <c r="AN40" s="512"/>
      <c r="AO40" s="512"/>
      <c r="AP40" s="512"/>
      <c r="AQ40" s="512"/>
      <c r="AR40" s="512"/>
      <c r="AS40" s="461">
        <f>2*(AL40)+5*(AM40)+3*(AN40)+5*(AO40)+5*(AP40)+5*(AQ40)+5*(AR40)</f>
        <v>10</v>
      </c>
      <c r="AT40" s="512"/>
      <c r="AU40" s="512"/>
      <c r="AV40" s="512"/>
      <c r="AW40" s="512"/>
      <c r="AX40" s="512"/>
      <c r="AY40" s="512"/>
      <c r="AZ40" s="512"/>
      <c r="BA40" s="61">
        <f>2*(AT40)+5*(AU40)+3*(AV40)+5*(AW40)+5*(AX40)+5*(AY40)+5*(AZ40)</f>
        <v>0</v>
      </c>
      <c r="BB40" s="512"/>
      <c r="BC40" s="512"/>
      <c r="BD40" s="512"/>
      <c r="BE40" s="512"/>
      <c r="BF40" s="512"/>
      <c r="BG40" s="512"/>
      <c r="BH40" s="512"/>
      <c r="BI40" s="110">
        <f t="shared" si="6"/>
        <v>0</v>
      </c>
      <c r="BJ40" s="219">
        <f t="shared" si="7"/>
        <v>16.5</v>
      </c>
      <c r="BK40" s="217">
        <f t="shared" si="8"/>
        <v>0</v>
      </c>
      <c r="BL40" s="217">
        <f t="shared" si="9"/>
        <v>0</v>
      </c>
      <c r="BM40" s="217">
        <f t="shared" si="10"/>
        <v>0</v>
      </c>
      <c r="BN40" s="217">
        <f t="shared" si="11"/>
        <v>0</v>
      </c>
      <c r="BO40" s="217">
        <f t="shared" si="12"/>
        <v>0</v>
      </c>
      <c r="BP40" s="217">
        <f t="shared" si="13"/>
        <v>0</v>
      </c>
      <c r="BQ40" s="220">
        <f t="shared" si="14"/>
        <v>33</v>
      </c>
    </row>
    <row r="41" spans="1:77" ht="16" thickBot="1">
      <c r="A41" s="57"/>
      <c r="B41" s="486" t="s">
        <v>519</v>
      </c>
      <c r="C41" s="504" t="s">
        <v>520</v>
      </c>
      <c r="D41" s="512">
        <v>33</v>
      </c>
      <c r="E41" s="511" t="s">
        <v>123</v>
      </c>
      <c r="F41" s="512">
        <v>3</v>
      </c>
      <c r="G41" s="512"/>
      <c r="H41" s="512"/>
      <c r="I41" s="512"/>
      <c r="J41" s="512"/>
      <c r="K41" s="512"/>
      <c r="L41" s="512"/>
      <c r="M41" s="461">
        <f t="shared" si="0"/>
        <v>6</v>
      </c>
      <c r="N41" s="511">
        <v>2</v>
      </c>
      <c r="O41" s="512"/>
      <c r="P41" s="512"/>
      <c r="Q41" s="512"/>
      <c r="R41" s="512"/>
      <c r="S41" s="512"/>
      <c r="T41" s="512"/>
      <c r="U41" s="461">
        <f t="shared" si="1"/>
        <v>4</v>
      </c>
      <c r="V41" s="512">
        <v>2</v>
      </c>
      <c r="W41" s="512"/>
      <c r="X41" s="512"/>
      <c r="Y41" s="512"/>
      <c r="Z41" s="512"/>
      <c r="AA41" s="512"/>
      <c r="AB41" s="512"/>
      <c r="AC41" s="461">
        <f t="shared" si="2"/>
        <v>4</v>
      </c>
      <c r="AD41" s="511">
        <v>3</v>
      </c>
      <c r="AE41" s="512"/>
      <c r="AF41" s="512">
        <v>1</v>
      </c>
      <c r="AG41" s="512"/>
      <c r="AH41" s="512"/>
      <c r="AI41" s="512"/>
      <c r="AJ41" s="512"/>
      <c r="AK41" s="461">
        <f t="shared" si="3"/>
        <v>9</v>
      </c>
      <c r="AL41" s="512">
        <v>1</v>
      </c>
      <c r="AM41" s="512"/>
      <c r="AN41" s="512">
        <v>1</v>
      </c>
      <c r="AO41" s="512">
        <v>1</v>
      </c>
      <c r="AP41" s="512"/>
      <c r="AQ41" s="512"/>
      <c r="AR41" s="512"/>
      <c r="AS41" s="404">
        <f>2*AL41+5*AM41+3*AN41+5*AO41+5*AP41+5*AQ41+5*AR41</f>
        <v>10</v>
      </c>
      <c r="AT41" s="427"/>
      <c r="AU41" s="427"/>
      <c r="AV41" s="427"/>
      <c r="AW41" s="427"/>
      <c r="AX41" s="427"/>
      <c r="AY41" s="427"/>
      <c r="AZ41" s="427"/>
      <c r="BA41" s="45">
        <f>2*AT41+5*AU41+3*AV41+5*AW41+5*AX41+5*AY41+5*AZ41</f>
        <v>0</v>
      </c>
      <c r="BB41" s="427"/>
      <c r="BC41" s="427"/>
      <c r="BD41" s="427"/>
      <c r="BE41" s="427"/>
      <c r="BF41" s="427"/>
      <c r="BG41" s="427"/>
      <c r="BH41" s="427"/>
      <c r="BI41" s="110">
        <f t="shared" si="6"/>
        <v>0</v>
      </c>
      <c r="BJ41" s="109">
        <f t="shared" si="7"/>
        <v>11</v>
      </c>
      <c r="BK41" s="108">
        <f t="shared" si="8"/>
        <v>0</v>
      </c>
      <c r="BL41" s="108">
        <f t="shared" si="9"/>
        <v>2</v>
      </c>
      <c r="BM41" s="108">
        <f t="shared" si="10"/>
        <v>1</v>
      </c>
      <c r="BN41" s="108">
        <f t="shared" si="11"/>
        <v>0</v>
      </c>
      <c r="BO41" s="108">
        <f t="shared" si="12"/>
        <v>0</v>
      </c>
      <c r="BP41" s="108">
        <f t="shared" si="13"/>
        <v>0</v>
      </c>
      <c r="BQ41" s="72">
        <f t="shared" si="14"/>
        <v>33</v>
      </c>
      <c r="BR41" s="7"/>
      <c r="BS41" s="7"/>
      <c r="BT41" s="7"/>
      <c r="BU41" s="7"/>
      <c r="BV41" s="7"/>
      <c r="BW41" s="7"/>
      <c r="BX41" s="7"/>
    </row>
    <row r="42" spans="1:77" ht="16" thickBot="1">
      <c r="A42" s="57"/>
      <c r="B42" s="486" t="s">
        <v>457</v>
      </c>
      <c r="C42" s="504" t="s">
        <v>458</v>
      </c>
      <c r="D42" s="512">
        <v>5</v>
      </c>
      <c r="E42" s="511" t="s">
        <v>113</v>
      </c>
      <c r="F42" s="512">
        <v>3.5</v>
      </c>
      <c r="G42" s="512"/>
      <c r="H42" s="512"/>
      <c r="I42" s="512"/>
      <c r="J42" s="512"/>
      <c r="K42" s="512"/>
      <c r="L42" s="512"/>
      <c r="M42" s="461">
        <f t="shared" si="0"/>
        <v>7</v>
      </c>
      <c r="N42" s="511">
        <v>3</v>
      </c>
      <c r="O42" s="512"/>
      <c r="P42" s="512"/>
      <c r="Q42" s="512"/>
      <c r="R42" s="512"/>
      <c r="S42" s="512"/>
      <c r="T42" s="512"/>
      <c r="U42" s="461">
        <f t="shared" si="1"/>
        <v>6</v>
      </c>
      <c r="V42" s="512">
        <v>3</v>
      </c>
      <c r="W42" s="512"/>
      <c r="X42" s="512"/>
      <c r="Y42" s="512"/>
      <c r="Z42" s="512">
        <v>1</v>
      </c>
      <c r="AA42" s="512"/>
      <c r="AB42" s="512"/>
      <c r="AC42" s="461">
        <f t="shared" si="2"/>
        <v>11</v>
      </c>
      <c r="AD42" s="511">
        <v>3</v>
      </c>
      <c r="AE42" s="512"/>
      <c r="AF42" s="512">
        <v>1</v>
      </c>
      <c r="AG42" s="512"/>
      <c r="AH42" s="512"/>
      <c r="AI42" s="512"/>
      <c r="AJ42" s="512"/>
      <c r="AK42" s="461">
        <f t="shared" si="3"/>
        <v>9</v>
      </c>
      <c r="AL42" s="281"/>
      <c r="AM42" s="281"/>
      <c r="AN42" s="281"/>
      <c r="AO42" s="281"/>
      <c r="AP42" s="281"/>
      <c r="AQ42" s="281"/>
      <c r="AR42" s="281"/>
      <c r="AS42" s="461">
        <f t="shared" ref="AS42:AS51" si="19">2*(AL42)+5*(AM42)+3*(AN42)+5*(AO42)+5*(AP42)+5*(AQ42)+5*(AR42)</f>
        <v>0</v>
      </c>
      <c r="AT42" s="512"/>
      <c r="AU42" s="512"/>
      <c r="AV42" s="512"/>
      <c r="AW42" s="512"/>
      <c r="AX42" s="512"/>
      <c r="AY42" s="512"/>
      <c r="AZ42" s="512"/>
      <c r="BA42" s="61">
        <f t="shared" ref="BA42:BA51" si="20">2*(AT42)+5*(AU42)+3*(AV42)+5*(AW42)+5*(AX42)+5*(AY42)+5*(AZ42)</f>
        <v>0</v>
      </c>
      <c r="BB42" s="142"/>
      <c r="BC42" s="142"/>
      <c r="BD42" s="142"/>
      <c r="BE42" s="142"/>
      <c r="BF42" s="142"/>
      <c r="BG42" s="142"/>
      <c r="BH42" s="142"/>
      <c r="BI42" s="110">
        <f t="shared" si="6"/>
        <v>0</v>
      </c>
      <c r="BJ42" s="219">
        <f t="shared" si="7"/>
        <v>12.5</v>
      </c>
      <c r="BK42" s="217">
        <f t="shared" si="8"/>
        <v>0</v>
      </c>
      <c r="BL42" s="217">
        <f t="shared" si="9"/>
        <v>1</v>
      </c>
      <c r="BM42" s="217">
        <f t="shared" si="10"/>
        <v>0</v>
      </c>
      <c r="BN42" s="217">
        <f t="shared" si="11"/>
        <v>1</v>
      </c>
      <c r="BO42" s="217">
        <f t="shared" si="12"/>
        <v>0</v>
      </c>
      <c r="BP42" s="217">
        <f t="shared" si="13"/>
        <v>0</v>
      </c>
      <c r="BQ42" s="220">
        <f t="shared" si="14"/>
        <v>33</v>
      </c>
    </row>
    <row r="43" spans="1:77" ht="16" thickBot="1">
      <c r="A43" s="57"/>
      <c r="B43" s="486" t="s">
        <v>118</v>
      </c>
      <c r="C43" s="504" t="s">
        <v>492</v>
      </c>
      <c r="D43" s="512">
        <v>37</v>
      </c>
      <c r="E43" s="511" t="s">
        <v>144</v>
      </c>
      <c r="F43" s="512">
        <v>5.5</v>
      </c>
      <c r="G43" s="512"/>
      <c r="H43" s="512"/>
      <c r="I43" s="512"/>
      <c r="J43" s="512"/>
      <c r="K43" s="512"/>
      <c r="L43" s="512"/>
      <c r="M43" s="461">
        <f t="shared" si="0"/>
        <v>11</v>
      </c>
      <c r="N43" s="511">
        <v>6</v>
      </c>
      <c r="O43" s="512"/>
      <c r="P43" s="512"/>
      <c r="Q43" s="512"/>
      <c r="R43" s="512"/>
      <c r="S43" s="512"/>
      <c r="T43" s="512"/>
      <c r="U43" s="461">
        <f t="shared" si="1"/>
        <v>12</v>
      </c>
      <c r="V43" s="512"/>
      <c r="W43" s="512"/>
      <c r="X43" s="512"/>
      <c r="Y43" s="512"/>
      <c r="Z43" s="512"/>
      <c r="AA43" s="512"/>
      <c r="AB43" s="512"/>
      <c r="AC43" s="461">
        <f t="shared" si="2"/>
        <v>0</v>
      </c>
      <c r="AD43" s="511">
        <v>3.5</v>
      </c>
      <c r="AE43" s="512"/>
      <c r="AF43" s="512"/>
      <c r="AG43" s="512"/>
      <c r="AH43" s="512"/>
      <c r="AI43" s="512"/>
      <c r="AJ43" s="512"/>
      <c r="AK43" s="461">
        <f t="shared" si="3"/>
        <v>7</v>
      </c>
      <c r="AL43" s="512">
        <v>1</v>
      </c>
      <c r="AM43" s="512"/>
      <c r="AN43" s="512"/>
      <c r="AO43" s="512"/>
      <c r="AP43" s="512"/>
      <c r="AQ43" s="512"/>
      <c r="AR43" s="512"/>
      <c r="AS43" s="461">
        <f t="shared" si="19"/>
        <v>2</v>
      </c>
      <c r="AT43" s="512"/>
      <c r="AU43" s="512"/>
      <c r="AV43" s="512"/>
      <c r="AW43" s="512"/>
      <c r="AX43" s="512"/>
      <c r="AY43" s="512"/>
      <c r="AZ43" s="512"/>
      <c r="BA43" s="61">
        <f t="shared" si="20"/>
        <v>0</v>
      </c>
      <c r="BB43" s="512"/>
      <c r="BC43" s="512"/>
      <c r="BD43" s="512"/>
      <c r="BE43" s="512"/>
      <c r="BF43" s="512"/>
      <c r="BG43" s="512"/>
      <c r="BH43" s="512"/>
      <c r="BI43" s="110">
        <f t="shared" si="6"/>
        <v>0</v>
      </c>
      <c r="BJ43" s="219">
        <f t="shared" si="7"/>
        <v>16</v>
      </c>
      <c r="BK43" s="217">
        <f t="shared" si="8"/>
        <v>0</v>
      </c>
      <c r="BL43" s="217">
        <f t="shared" si="9"/>
        <v>0</v>
      </c>
      <c r="BM43" s="217">
        <f t="shared" si="10"/>
        <v>0</v>
      </c>
      <c r="BN43" s="217">
        <f t="shared" si="11"/>
        <v>0</v>
      </c>
      <c r="BO43" s="217">
        <f t="shared" si="12"/>
        <v>0</v>
      </c>
      <c r="BP43" s="217">
        <f t="shared" si="13"/>
        <v>0</v>
      </c>
      <c r="BQ43" s="220">
        <f t="shared" si="14"/>
        <v>32</v>
      </c>
    </row>
    <row r="44" spans="1:77" ht="16" thickBot="1">
      <c r="A44" s="57"/>
      <c r="B44" s="401" t="s">
        <v>240</v>
      </c>
      <c r="C44" s="402" t="s">
        <v>241</v>
      </c>
      <c r="D44" s="382">
        <v>88</v>
      </c>
      <c r="E44" s="511" t="s">
        <v>114</v>
      </c>
      <c r="F44" s="512">
        <v>2</v>
      </c>
      <c r="G44" s="512"/>
      <c r="H44" s="512">
        <v>1</v>
      </c>
      <c r="I44" s="512"/>
      <c r="J44" s="512"/>
      <c r="K44" s="512"/>
      <c r="L44" s="512"/>
      <c r="M44" s="461">
        <f t="shared" si="0"/>
        <v>7</v>
      </c>
      <c r="N44" s="511"/>
      <c r="O44" s="512"/>
      <c r="P44" s="512">
        <v>4</v>
      </c>
      <c r="Q44" s="512"/>
      <c r="R44" s="512"/>
      <c r="S44" s="512"/>
      <c r="T44" s="512"/>
      <c r="U44" s="461">
        <f t="shared" si="1"/>
        <v>12</v>
      </c>
      <c r="V44" s="512">
        <v>1</v>
      </c>
      <c r="W44" s="512"/>
      <c r="X44" s="512"/>
      <c r="Y44" s="512"/>
      <c r="Z44" s="512"/>
      <c r="AA44" s="512"/>
      <c r="AB44" s="512"/>
      <c r="AC44" s="461">
        <f t="shared" si="2"/>
        <v>2</v>
      </c>
      <c r="AD44" s="511">
        <v>1</v>
      </c>
      <c r="AE44" s="512"/>
      <c r="AF44" s="512">
        <v>1</v>
      </c>
      <c r="AG44" s="512"/>
      <c r="AH44" s="512"/>
      <c r="AI44" s="512"/>
      <c r="AJ44" s="512"/>
      <c r="AK44" s="461">
        <f t="shared" si="3"/>
        <v>5</v>
      </c>
      <c r="AL44" s="512">
        <v>3</v>
      </c>
      <c r="AM44" s="512"/>
      <c r="AN44" s="512"/>
      <c r="AO44" s="512"/>
      <c r="AP44" s="512"/>
      <c r="AQ44" s="512"/>
      <c r="AR44" s="512"/>
      <c r="AS44" s="461">
        <f t="shared" si="19"/>
        <v>6</v>
      </c>
      <c r="AT44" s="512"/>
      <c r="AU44" s="512"/>
      <c r="AV44" s="512"/>
      <c r="AW44" s="512"/>
      <c r="AX44" s="512"/>
      <c r="AY44" s="512"/>
      <c r="AZ44" s="512"/>
      <c r="BA44" s="61">
        <f t="shared" si="20"/>
        <v>0</v>
      </c>
      <c r="BB44" s="142"/>
      <c r="BC44" s="142"/>
      <c r="BD44" s="142"/>
      <c r="BE44" s="142"/>
      <c r="BF44" s="142"/>
      <c r="BG44" s="142"/>
      <c r="BH44" s="142"/>
      <c r="BI44" s="110">
        <f t="shared" si="6"/>
        <v>0</v>
      </c>
      <c r="BJ44" s="219">
        <f t="shared" si="7"/>
        <v>7</v>
      </c>
      <c r="BK44" s="217">
        <f t="shared" si="8"/>
        <v>0</v>
      </c>
      <c r="BL44" s="217">
        <f t="shared" si="9"/>
        <v>6</v>
      </c>
      <c r="BM44" s="217">
        <f t="shared" si="10"/>
        <v>0</v>
      </c>
      <c r="BN44" s="217">
        <f t="shared" si="11"/>
        <v>0</v>
      </c>
      <c r="BO44" s="217">
        <f t="shared" si="12"/>
        <v>0</v>
      </c>
      <c r="BP44" s="217">
        <f t="shared" si="13"/>
        <v>0</v>
      </c>
      <c r="BQ44" s="220">
        <f t="shared" si="14"/>
        <v>32</v>
      </c>
      <c r="BR44" s="7"/>
      <c r="BS44" s="7"/>
      <c r="BT44" s="7"/>
      <c r="BU44" s="7"/>
      <c r="BV44" s="7"/>
      <c r="BW44" s="7"/>
      <c r="BX44" s="7"/>
    </row>
    <row r="45" spans="1:77" ht="16" thickBot="1">
      <c r="A45" s="57"/>
      <c r="B45" s="486" t="s">
        <v>493</v>
      </c>
      <c r="C45" s="504" t="s">
        <v>494</v>
      </c>
      <c r="D45" s="512">
        <v>40</v>
      </c>
      <c r="E45" s="511" t="s">
        <v>144</v>
      </c>
      <c r="F45" s="512">
        <v>2</v>
      </c>
      <c r="G45" s="512"/>
      <c r="H45" s="512">
        <v>1</v>
      </c>
      <c r="I45" s="512">
        <v>1</v>
      </c>
      <c r="J45" s="512"/>
      <c r="K45" s="512"/>
      <c r="L45" s="512"/>
      <c r="M45" s="461">
        <f t="shared" si="0"/>
        <v>12</v>
      </c>
      <c r="N45" s="511">
        <v>0.5</v>
      </c>
      <c r="O45" s="512"/>
      <c r="P45" s="512"/>
      <c r="Q45" s="512"/>
      <c r="R45" s="512"/>
      <c r="S45" s="512"/>
      <c r="T45" s="512"/>
      <c r="U45" s="461">
        <f t="shared" si="1"/>
        <v>1</v>
      </c>
      <c r="V45" s="512"/>
      <c r="W45" s="512"/>
      <c r="X45" s="512"/>
      <c r="Y45" s="512"/>
      <c r="Z45" s="512"/>
      <c r="AA45" s="512"/>
      <c r="AB45" s="512"/>
      <c r="AC45" s="461">
        <f t="shared" si="2"/>
        <v>0</v>
      </c>
      <c r="AD45" s="511">
        <v>1</v>
      </c>
      <c r="AE45" s="512"/>
      <c r="AF45" s="512"/>
      <c r="AG45" s="512"/>
      <c r="AH45" s="512"/>
      <c r="AI45" s="512"/>
      <c r="AJ45" s="512"/>
      <c r="AK45" s="461">
        <f t="shared" si="3"/>
        <v>2</v>
      </c>
      <c r="AL45" s="512">
        <v>6</v>
      </c>
      <c r="AM45" s="512">
        <v>1</v>
      </c>
      <c r="AN45" s="512"/>
      <c r="AO45" s="512"/>
      <c r="AP45" s="512"/>
      <c r="AQ45" s="512"/>
      <c r="AR45" s="512"/>
      <c r="AS45" s="461">
        <f t="shared" si="19"/>
        <v>17</v>
      </c>
      <c r="AT45" s="512"/>
      <c r="AU45" s="512"/>
      <c r="AV45" s="512"/>
      <c r="AW45" s="512"/>
      <c r="AX45" s="512"/>
      <c r="AY45" s="512"/>
      <c r="AZ45" s="512"/>
      <c r="BA45" s="61">
        <f t="shared" si="20"/>
        <v>0</v>
      </c>
      <c r="BB45" s="512"/>
      <c r="BC45" s="512"/>
      <c r="BD45" s="512"/>
      <c r="BE45" s="512"/>
      <c r="BF45" s="512"/>
      <c r="BG45" s="512"/>
      <c r="BH45" s="512"/>
      <c r="BI45" s="110">
        <f t="shared" si="6"/>
        <v>0</v>
      </c>
      <c r="BJ45" s="219">
        <f t="shared" si="7"/>
        <v>9.5</v>
      </c>
      <c r="BK45" s="217">
        <f t="shared" si="8"/>
        <v>1</v>
      </c>
      <c r="BL45" s="217">
        <f t="shared" si="9"/>
        <v>1</v>
      </c>
      <c r="BM45" s="217">
        <f t="shared" si="10"/>
        <v>1</v>
      </c>
      <c r="BN45" s="217">
        <f t="shared" si="11"/>
        <v>0</v>
      </c>
      <c r="BO45" s="217">
        <f t="shared" si="12"/>
        <v>0</v>
      </c>
      <c r="BP45" s="217">
        <f t="shared" si="13"/>
        <v>0</v>
      </c>
      <c r="BQ45" s="220">
        <f t="shared" si="14"/>
        <v>32</v>
      </c>
    </row>
    <row r="46" spans="1:77" ht="16" thickBot="1">
      <c r="A46" s="57"/>
      <c r="B46" s="486" t="s">
        <v>525</v>
      </c>
      <c r="C46" s="504" t="s">
        <v>526</v>
      </c>
      <c r="D46" s="512">
        <v>60</v>
      </c>
      <c r="E46" s="511" t="s">
        <v>123</v>
      </c>
      <c r="F46" s="512">
        <v>3</v>
      </c>
      <c r="G46" s="512">
        <v>1</v>
      </c>
      <c r="H46" s="512"/>
      <c r="I46" s="512"/>
      <c r="J46" s="512"/>
      <c r="K46" s="512"/>
      <c r="L46" s="512"/>
      <c r="M46" s="461">
        <f t="shared" si="0"/>
        <v>11</v>
      </c>
      <c r="N46" s="511">
        <v>2</v>
      </c>
      <c r="O46" s="512"/>
      <c r="P46" s="512"/>
      <c r="Q46" s="512"/>
      <c r="R46" s="512"/>
      <c r="S46" s="512"/>
      <c r="T46" s="512"/>
      <c r="U46" s="461">
        <f t="shared" si="1"/>
        <v>4</v>
      </c>
      <c r="V46" s="512">
        <v>2</v>
      </c>
      <c r="W46" s="512"/>
      <c r="X46" s="512"/>
      <c r="Y46" s="512"/>
      <c r="Z46" s="512"/>
      <c r="AA46" s="512"/>
      <c r="AB46" s="512"/>
      <c r="AC46" s="461">
        <f t="shared" si="2"/>
        <v>4</v>
      </c>
      <c r="AD46" s="511">
        <v>1</v>
      </c>
      <c r="AE46" s="512"/>
      <c r="AF46" s="512"/>
      <c r="AG46" s="512"/>
      <c r="AH46" s="512"/>
      <c r="AI46" s="512"/>
      <c r="AJ46" s="512"/>
      <c r="AK46" s="461">
        <f t="shared" si="3"/>
        <v>2</v>
      </c>
      <c r="AL46" s="512">
        <v>3</v>
      </c>
      <c r="AM46" s="512">
        <v>1</v>
      </c>
      <c r="AN46" s="512"/>
      <c r="AO46" s="512"/>
      <c r="AP46" s="512"/>
      <c r="AQ46" s="512"/>
      <c r="AR46" s="512"/>
      <c r="AS46" s="173">
        <f t="shared" si="19"/>
        <v>11</v>
      </c>
      <c r="AT46" s="427"/>
      <c r="AU46" s="427"/>
      <c r="AV46" s="427"/>
      <c r="AW46" s="427"/>
      <c r="AX46" s="427"/>
      <c r="AY46" s="427"/>
      <c r="AZ46" s="427"/>
      <c r="BA46" s="61">
        <f t="shared" si="20"/>
        <v>0</v>
      </c>
      <c r="BB46" s="512"/>
      <c r="BC46" s="512"/>
      <c r="BD46" s="512"/>
      <c r="BE46" s="512"/>
      <c r="BF46" s="512"/>
      <c r="BG46" s="512"/>
      <c r="BH46" s="512"/>
      <c r="BI46" s="110">
        <f t="shared" si="6"/>
        <v>0</v>
      </c>
      <c r="BJ46" s="219">
        <f t="shared" si="7"/>
        <v>11</v>
      </c>
      <c r="BK46" s="217">
        <f t="shared" si="8"/>
        <v>2</v>
      </c>
      <c r="BL46" s="217">
        <f t="shared" si="9"/>
        <v>0</v>
      </c>
      <c r="BM46" s="217">
        <f t="shared" si="10"/>
        <v>0</v>
      </c>
      <c r="BN46" s="217">
        <f t="shared" si="11"/>
        <v>0</v>
      </c>
      <c r="BO46" s="217">
        <f t="shared" si="12"/>
        <v>0</v>
      </c>
      <c r="BP46" s="217">
        <f t="shared" si="13"/>
        <v>0</v>
      </c>
      <c r="BQ46" s="220">
        <f t="shared" si="14"/>
        <v>32</v>
      </c>
      <c r="BR46" s="26"/>
      <c r="BS46" s="26"/>
      <c r="BT46" s="26"/>
      <c r="BU46" s="26"/>
      <c r="BV46" s="26"/>
      <c r="BW46" s="26"/>
      <c r="BX46" s="26"/>
      <c r="BY46" s="26"/>
    </row>
    <row r="47" spans="1:77" ht="16" thickBot="1">
      <c r="A47" s="57"/>
      <c r="B47" s="486" t="s">
        <v>477</v>
      </c>
      <c r="C47" s="504" t="s">
        <v>167</v>
      </c>
      <c r="D47" s="512">
        <v>67</v>
      </c>
      <c r="E47" s="511" t="s">
        <v>113</v>
      </c>
      <c r="F47" s="512"/>
      <c r="G47" s="512">
        <v>1</v>
      </c>
      <c r="H47" s="512"/>
      <c r="I47" s="512"/>
      <c r="J47" s="512"/>
      <c r="K47" s="512"/>
      <c r="L47" s="512"/>
      <c r="M47" s="461">
        <f t="shared" si="0"/>
        <v>5</v>
      </c>
      <c r="N47" s="511">
        <v>2</v>
      </c>
      <c r="O47" s="512">
        <v>1</v>
      </c>
      <c r="P47" s="512"/>
      <c r="Q47" s="512"/>
      <c r="R47" s="512"/>
      <c r="S47" s="512"/>
      <c r="T47" s="512"/>
      <c r="U47" s="461">
        <f t="shared" si="1"/>
        <v>9</v>
      </c>
      <c r="V47" s="512">
        <v>1</v>
      </c>
      <c r="W47" s="512"/>
      <c r="X47" s="512"/>
      <c r="Y47" s="512"/>
      <c r="Z47" s="512"/>
      <c r="AA47" s="512"/>
      <c r="AB47" s="512"/>
      <c r="AC47" s="461">
        <f t="shared" si="2"/>
        <v>2</v>
      </c>
      <c r="AD47" s="511">
        <v>3</v>
      </c>
      <c r="AE47" s="512">
        <v>2</v>
      </c>
      <c r="AF47" s="512"/>
      <c r="AG47" s="512"/>
      <c r="AH47" s="512"/>
      <c r="AI47" s="512"/>
      <c r="AJ47" s="512"/>
      <c r="AK47" s="461">
        <f t="shared" si="3"/>
        <v>16</v>
      </c>
      <c r="AL47" s="281"/>
      <c r="AM47" s="281"/>
      <c r="AN47" s="281"/>
      <c r="AO47" s="281"/>
      <c r="AP47" s="281"/>
      <c r="AQ47" s="281"/>
      <c r="AR47" s="281"/>
      <c r="AS47" s="461">
        <f t="shared" si="19"/>
        <v>0</v>
      </c>
      <c r="AT47" s="281"/>
      <c r="AU47" s="281"/>
      <c r="AV47" s="281"/>
      <c r="AW47" s="281"/>
      <c r="AX47" s="281"/>
      <c r="AY47" s="281"/>
      <c r="AZ47" s="281"/>
      <c r="BA47" s="61">
        <f t="shared" si="20"/>
        <v>0</v>
      </c>
      <c r="BB47" s="512"/>
      <c r="BC47" s="512"/>
      <c r="BD47" s="512"/>
      <c r="BE47" s="512"/>
      <c r="BF47" s="512"/>
      <c r="BG47" s="512"/>
      <c r="BH47" s="512"/>
      <c r="BI47" s="110">
        <f t="shared" si="6"/>
        <v>0</v>
      </c>
      <c r="BJ47" s="219">
        <f t="shared" si="7"/>
        <v>6</v>
      </c>
      <c r="BK47" s="217">
        <f t="shared" si="8"/>
        <v>4</v>
      </c>
      <c r="BL47" s="217">
        <f t="shared" si="9"/>
        <v>0</v>
      </c>
      <c r="BM47" s="217">
        <f t="shared" si="10"/>
        <v>0</v>
      </c>
      <c r="BN47" s="217">
        <f t="shared" si="11"/>
        <v>0</v>
      </c>
      <c r="BO47" s="217">
        <f t="shared" si="12"/>
        <v>0</v>
      </c>
      <c r="BP47" s="217">
        <f t="shared" si="13"/>
        <v>0</v>
      </c>
      <c r="BQ47" s="220">
        <f t="shared" si="14"/>
        <v>32</v>
      </c>
    </row>
    <row r="48" spans="1:77" ht="16" thickBot="1">
      <c r="A48" s="57"/>
      <c r="B48" s="401" t="s">
        <v>214</v>
      </c>
      <c r="C48" s="402" t="s">
        <v>215</v>
      </c>
      <c r="D48" s="382">
        <v>33</v>
      </c>
      <c r="E48" s="511" t="s">
        <v>114</v>
      </c>
      <c r="F48" s="512"/>
      <c r="G48" s="512"/>
      <c r="H48" s="512"/>
      <c r="I48" s="512"/>
      <c r="J48" s="512"/>
      <c r="K48" s="512"/>
      <c r="L48" s="512"/>
      <c r="M48" s="461">
        <f t="shared" si="0"/>
        <v>0</v>
      </c>
      <c r="N48" s="511"/>
      <c r="O48" s="512"/>
      <c r="P48" s="512"/>
      <c r="Q48" s="512"/>
      <c r="R48" s="512"/>
      <c r="S48" s="512"/>
      <c r="T48" s="512"/>
      <c r="U48" s="461">
        <f t="shared" si="1"/>
        <v>0</v>
      </c>
      <c r="V48" s="512">
        <v>3</v>
      </c>
      <c r="W48" s="512"/>
      <c r="X48" s="512"/>
      <c r="Y48" s="512"/>
      <c r="Z48" s="512"/>
      <c r="AA48" s="512"/>
      <c r="AB48" s="512"/>
      <c r="AC48" s="461">
        <f t="shared" si="2"/>
        <v>6</v>
      </c>
      <c r="AD48" s="511">
        <v>4</v>
      </c>
      <c r="AE48" s="512"/>
      <c r="AF48" s="512"/>
      <c r="AG48" s="512">
        <v>1</v>
      </c>
      <c r="AH48" s="512"/>
      <c r="AI48" s="512"/>
      <c r="AJ48" s="512"/>
      <c r="AK48" s="461">
        <f t="shared" si="3"/>
        <v>13</v>
      </c>
      <c r="AL48" s="512">
        <v>6</v>
      </c>
      <c r="AM48" s="512"/>
      <c r="AN48" s="512"/>
      <c r="AO48" s="512"/>
      <c r="AP48" s="512"/>
      <c r="AQ48" s="512"/>
      <c r="AR48" s="512"/>
      <c r="AS48" s="461">
        <f t="shared" si="19"/>
        <v>12</v>
      </c>
      <c r="AT48" s="281"/>
      <c r="AU48" s="281"/>
      <c r="AV48" s="281"/>
      <c r="AW48" s="281"/>
      <c r="AX48" s="281"/>
      <c r="AY48" s="281"/>
      <c r="AZ48" s="281"/>
      <c r="BA48" s="61">
        <f t="shared" si="20"/>
        <v>0</v>
      </c>
      <c r="BB48" s="512"/>
      <c r="BC48" s="427"/>
      <c r="BD48" s="427"/>
      <c r="BE48" s="427"/>
      <c r="BF48" s="427"/>
      <c r="BG48" s="427"/>
      <c r="BH48" s="427"/>
      <c r="BI48" s="110">
        <f t="shared" si="6"/>
        <v>0</v>
      </c>
      <c r="BJ48" s="219">
        <f t="shared" si="7"/>
        <v>13</v>
      </c>
      <c r="BK48" s="217">
        <f t="shared" si="8"/>
        <v>0</v>
      </c>
      <c r="BL48" s="217">
        <f t="shared" si="9"/>
        <v>0</v>
      </c>
      <c r="BM48" s="217">
        <f t="shared" si="10"/>
        <v>1</v>
      </c>
      <c r="BN48" s="217">
        <f t="shared" si="11"/>
        <v>0</v>
      </c>
      <c r="BO48" s="217">
        <f t="shared" si="12"/>
        <v>0</v>
      </c>
      <c r="BP48" s="217">
        <f t="shared" si="13"/>
        <v>0</v>
      </c>
      <c r="BQ48" s="220">
        <f t="shared" si="14"/>
        <v>31</v>
      </c>
    </row>
    <row r="49" spans="1:77" ht="16" thickBot="1">
      <c r="A49" s="57"/>
      <c r="B49" s="486" t="s">
        <v>419</v>
      </c>
      <c r="C49" s="504" t="s">
        <v>420</v>
      </c>
      <c r="D49" s="512">
        <v>20</v>
      </c>
      <c r="E49" s="511" t="s">
        <v>117</v>
      </c>
      <c r="F49" s="512">
        <v>1</v>
      </c>
      <c r="G49" s="512"/>
      <c r="H49" s="512"/>
      <c r="I49" s="512"/>
      <c r="J49" s="512">
        <v>1</v>
      </c>
      <c r="K49" s="512"/>
      <c r="L49" s="512"/>
      <c r="M49" s="461">
        <f t="shared" si="0"/>
        <v>7</v>
      </c>
      <c r="N49" s="511">
        <v>2.5</v>
      </c>
      <c r="O49" s="512"/>
      <c r="P49" s="512"/>
      <c r="Q49" s="512"/>
      <c r="R49" s="512"/>
      <c r="S49" s="512"/>
      <c r="T49" s="512"/>
      <c r="U49" s="461">
        <f t="shared" si="1"/>
        <v>5</v>
      </c>
      <c r="V49" s="512">
        <v>3.5</v>
      </c>
      <c r="W49" s="512"/>
      <c r="X49" s="512">
        <v>2</v>
      </c>
      <c r="Y49" s="512"/>
      <c r="Z49" s="512"/>
      <c r="AA49" s="512"/>
      <c r="AB49" s="512"/>
      <c r="AC49" s="461">
        <f t="shared" si="2"/>
        <v>13</v>
      </c>
      <c r="AD49" s="511">
        <v>3</v>
      </c>
      <c r="AE49" s="512"/>
      <c r="AF49" s="512"/>
      <c r="AG49" s="512"/>
      <c r="AH49" s="512"/>
      <c r="AI49" s="512"/>
      <c r="AJ49" s="512"/>
      <c r="AK49" s="461">
        <f t="shared" si="3"/>
        <v>6</v>
      </c>
      <c r="AL49" s="512"/>
      <c r="AM49" s="512"/>
      <c r="AN49" s="512"/>
      <c r="AO49" s="512"/>
      <c r="AP49" s="512"/>
      <c r="AQ49" s="512"/>
      <c r="AR49" s="512"/>
      <c r="AS49" s="173">
        <f t="shared" si="19"/>
        <v>0</v>
      </c>
      <c r="AT49" s="512"/>
      <c r="AU49" s="512"/>
      <c r="AV49" s="512"/>
      <c r="AW49" s="512"/>
      <c r="AX49" s="512"/>
      <c r="AY49" s="512"/>
      <c r="AZ49" s="512"/>
      <c r="BA49" s="61">
        <f t="shared" si="20"/>
        <v>0</v>
      </c>
      <c r="BB49" s="13"/>
      <c r="BC49" s="13"/>
      <c r="BD49" s="13"/>
      <c r="BE49" s="13"/>
      <c r="BF49" s="13"/>
      <c r="BG49" s="13"/>
      <c r="BH49" s="13"/>
      <c r="BI49" s="110">
        <f t="shared" si="6"/>
        <v>0</v>
      </c>
      <c r="BJ49" s="219">
        <f t="shared" si="7"/>
        <v>10</v>
      </c>
      <c r="BK49" s="217">
        <f t="shared" si="8"/>
        <v>0</v>
      </c>
      <c r="BL49" s="217">
        <f t="shared" si="9"/>
        <v>2</v>
      </c>
      <c r="BM49" s="217">
        <f t="shared" si="10"/>
        <v>0</v>
      </c>
      <c r="BN49" s="217">
        <f t="shared" si="11"/>
        <v>1</v>
      </c>
      <c r="BO49" s="217">
        <f t="shared" si="12"/>
        <v>0</v>
      </c>
      <c r="BP49" s="217">
        <f t="shared" si="13"/>
        <v>0</v>
      </c>
      <c r="BQ49" s="220">
        <f t="shared" si="14"/>
        <v>31</v>
      </c>
    </row>
    <row r="50" spans="1:77" ht="16" thickBot="1">
      <c r="A50" s="57"/>
      <c r="B50" s="486" t="s">
        <v>410</v>
      </c>
      <c r="C50" s="504" t="s">
        <v>143</v>
      </c>
      <c r="D50" s="512">
        <v>50</v>
      </c>
      <c r="E50" s="511" t="s">
        <v>117</v>
      </c>
      <c r="F50" s="512">
        <v>2</v>
      </c>
      <c r="G50" s="512">
        <v>1</v>
      </c>
      <c r="H50" s="512"/>
      <c r="I50" s="512"/>
      <c r="J50" s="512"/>
      <c r="K50" s="512"/>
      <c r="L50" s="512"/>
      <c r="M50" s="461">
        <f t="shared" si="0"/>
        <v>9</v>
      </c>
      <c r="N50" s="511">
        <v>0.5</v>
      </c>
      <c r="O50" s="512"/>
      <c r="P50" s="512"/>
      <c r="Q50" s="512"/>
      <c r="R50" s="512"/>
      <c r="S50" s="512"/>
      <c r="T50" s="512"/>
      <c r="U50" s="461">
        <f t="shared" si="1"/>
        <v>1</v>
      </c>
      <c r="V50" s="512">
        <v>2</v>
      </c>
      <c r="W50" s="512"/>
      <c r="X50" s="512"/>
      <c r="Y50" s="512">
        <v>1</v>
      </c>
      <c r="Z50" s="512"/>
      <c r="AA50" s="512"/>
      <c r="AB50" s="512"/>
      <c r="AC50" s="461">
        <f t="shared" si="2"/>
        <v>9</v>
      </c>
      <c r="AD50" s="511">
        <v>3.5</v>
      </c>
      <c r="AE50" s="512"/>
      <c r="AF50" s="512"/>
      <c r="AG50" s="512"/>
      <c r="AH50" s="512"/>
      <c r="AI50" s="512"/>
      <c r="AJ50" s="512"/>
      <c r="AK50" s="461">
        <f t="shared" si="3"/>
        <v>7</v>
      </c>
      <c r="AL50" s="512">
        <v>2.5</v>
      </c>
      <c r="AM50" s="512"/>
      <c r="AN50" s="512"/>
      <c r="AO50" s="512"/>
      <c r="AP50" s="512"/>
      <c r="AQ50" s="512"/>
      <c r="AR50" s="512"/>
      <c r="AS50" s="461">
        <f t="shared" si="19"/>
        <v>5</v>
      </c>
      <c r="AT50" s="512"/>
      <c r="AU50" s="512"/>
      <c r="AV50" s="512"/>
      <c r="AW50" s="512"/>
      <c r="AX50" s="512"/>
      <c r="AY50" s="512"/>
      <c r="AZ50" s="512"/>
      <c r="BA50" s="61">
        <f t="shared" si="20"/>
        <v>0</v>
      </c>
      <c r="BB50" s="512"/>
      <c r="BC50" s="512"/>
      <c r="BD50" s="512"/>
      <c r="BE50" s="512"/>
      <c r="BF50" s="512"/>
      <c r="BG50" s="512"/>
      <c r="BH50" s="512"/>
      <c r="BI50" s="110">
        <f t="shared" si="6"/>
        <v>0</v>
      </c>
      <c r="BJ50" s="219">
        <f t="shared" si="7"/>
        <v>10.5</v>
      </c>
      <c r="BK50" s="217">
        <f t="shared" si="8"/>
        <v>1</v>
      </c>
      <c r="BL50" s="217">
        <f t="shared" si="9"/>
        <v>0</v>
      </c>
      <c r="BM50" s="217">
        <f t="shared" si="10"/>
        <v>1</v>
      </c>
      <c r="BN50" s="217">
        <f t="shared" si="11"/>
        <v>0</v>
      </c>
      <c r="BO50" s="217">
        <f t="shared" si="12"/>
        <v>0</v>
      </c>
      <c r="BP50" s="217">
        <f t="shared" si="13"/>
        <v>0</v>
      </c>
      <c r="BQ50" s="220">
        <f t="shared" si="14"/>
        <v>31</v>
      </c>
    </row>
    <row r="51" spans="1:77" ht="16" thickBot="1">
      <c r="A51" s="57"/>
      <c r="B51" s="486" t="s">
        <v>509</v>
      </c>
      <c r="C51" s="504" t="s">
        <v>510</v>
      </c>
      <c r="D51" s="512">
        <v>10</v>
      </c>
      <c r="E51" s="511" t="s">
        <v>123</v>
      </c>
      <c r="F51" s="512">
        <v>1</v>
      </c>
      <c r="G51" s="512"/>
      <c r="H51" s="512"/>
      <c r="I51" s="512"/>
      <c r="J51" s="512"/>
      <c r="K51" s="512"/>
      <c r="L51" s="512"/>
      <c r="M51" s="461">
        <f t="shared" si="0"/>
        <v>2</v>
      </c>
      <c r="N51" s="511"/>
      <c r="O51" s="512"/>
      <c r="P51" s="512"/>
      <c r="Q51" s="512"/>
      <c r="R51" s="512">
        <v>1</v>
      </c>
      <c r="S51" s="512"/>
      <c r="T51" s="512"/>
      <c r="U51" s="461">
        <f t="shared" si="1"/>
        <v>5</v>
      </c>
      <c r="V51" s="512">
        <v>1</v>
      </c>
      <c r="W51" s="512"/>
      <c r="X51" s="512"/>
      <c r="Y51" s="512"/>
      <c r="Z51" s="512"/>
      <c r="AA51" s="512"/>
      <c r="AB51" s="512"/>
      <c r="AC51" s="461">
        <f t="shared" si="2"/>
        <v>2</v>
      </c>
      <c r="AD51" s="511">
        <v>4</v>
      </c>
      <c r="AE51" s="512"/>
      <c r="AF51" s="512">
        <v>1</v>
      </c>
      <c r="AG51" s="512"/>
      <c r="AH51" s="512">
        <v>1</v>
      </c>
      <c r="AI51" s="512"/>
      <c r="AJ51" s="512"/>
      <c r="AK51" s="461">
        <f t="shared" si="3"/>
        <v>16</v>
      </c>
      <c r="AL51" s="512">
        <v>3</v>
      </c>
      <c r="AM51" s="512"/>
      <c r="AN51" s="512"/>
      <c r="AO51" s="512"/>
      <c r="AP51" s="512"/>
      <c r="AQ51" s="512"/>
      <c r="AR51" s="512"/>
      <c r="AS51" s="461">
        <f t="shared" si="19"/>
        <v>6</v>
      </c>
      <c r="AT51" s="512"/>
      <c r="AU51" s="512"/>
      <c r="AV51" s="512"/>
      <c r="AW51" s="512"/>
      <c r="AX51" s="512"/>
      <c r="AY51" s="512"/>
      <c r="AZ51" s="512"/>
      <c r="BA51" s="61">
        <f t="shared" si="20"/>
        <v>0</v>
      </c>
      <c r="BB51" s="427"/>
      <c r="BC51" s="427"/>
      <c r="BD51" s="427"/>
      <c r="BE51" s="427"/>
      <c r="BF51" s="427"/>
      <c r="BG51" s="427"/>
      <c r="BH51" s="427"/>
      <c r="BI51" s="110">
        <f t="shared" si="6"/>
        <v>0</v>
      </c>
      <c r="BJ51" s="219">
        <f t="shared" si="7"/>
        <v>9</v>
      </c>
      <c r="BK51" s="217">
        <f t="shared" si="8"/>
        <v>0</v>
      </c>
      <c r="BL51" s="217">
        <f t="shared" si="9"/>
        <v>1</v>
      </c>
      <c r="BM51" s="217">
        <f t="shared" si="10"/>
        <v>0</v>
      </c>
      <c r="BN51" s="217">
        <f t="shared" si="11"/>
        <v>2</v>
      </c>
      <c r="BO51" s="217">
        <f t="shared" si="12"/>
        <v>0</v>
      </c>
      <c r="BP51" s="217">
        <f t="shared" si="13"/>
        <v>0</v>
      </c>
      <c r="BQ51" s="220">
        <f t="shared" si="14"/>
        <v>31</v>
      </c>
      <c r="BR51" s="26"/>
      <c r="BS51" s="26"/>
      <c r="BT51" s="26"/>
      <c r="BU51" s="26"/>
      <c r="BV51" s="26"/>
      <c r="BW51" s="26"/>
      <c r="BX51" s="26"/>
      <c r="BY51" s="26"/>
    </row>
    <row r="52" spans="1:77" ht="16" thickBot="1">
      <c r="A52" s="57"/>
      <c r="B52" s="486" t="s">
        <v>464</v>
      </c>
      <c r="C52" s="504" t="s">
        <v>465</v>
      </c>
      <c r="D52" s="512">
        <v>28</v>
      </c>
      <c r="E52" s="511" t="s">
        <v>113</v>
      </c>
      <c r="F52" s="512">
        <v>3</v>
      </c>
      <c r="G52" s="512"/>
      <c r="H52" s="512"/>
      <c r="I52" s="512"/>
      <c r="J52" s="512"/>
      <c r="K52" s="512"/>
      <c r="L52" s="512"/>
      <c r="M52" s="461">
        <f t="shared" si="0"/>
        <v>6</v>
      </c>
      <c r="N52" s="512">
        <v>3</v>
      </c>
      <c r="O52" s="512"/>
      <c r="P52" s="512"/>
      <c r="Q52" s="512"/>
      <c r="R52" s="512"/>
      <c r="S52" s="512"/>
      <c r="T52" s="512"/>
      <c r="U52" s="461">
        <f t="shared" si="1"/>
        <v>6</v>
      </c>
      <c r="V52" s="512">
        <v>4</v>
      </c>
      <c r="W52" s="512"/>
      <c r="X52" s="512"/>
      <c r="Y52" s="512"/>
      <c r="Z52" s="512"/>
      <c r="AA52" s="512"/>
      <c r="AB52" s="512"/>
      <c r="AC52" s="461">
        <f t="shared" si="2"/>
        <v>8</v>
      </c>
      <c r="AD52" s="511">
        <v>4</v>
      </c>
      <c r="AE52" s="512"/>
      <c r="AF52" s="512">
        <v>1</v>
      </c>
      <c r="AG52" s="512"/>
      <c r="AH52" s="512"/>
      <c r="AI52" s="512"/>
      <c r="AJ52" s="512"/>
      <c r="AK52" s="461">
        <f t="shared" si="3"/>
        <v>11</v>
      </c>
      <c r="AL52" s="281"/>
      <c r="AM52" s="281"/>
      <c r="AN52" s="281"/>
      <c r="AO52" s="281"/>
      <c r="AP52" s="281"/>
      <c r="AQ52" s="281"/>
      <c r="AR52" s="281"/>
      <c r="AS52" s="404">
        <f>2*AL52+5*AM52+3*AN52+5*AO52+5*AP52+5*AQ52+5*AR52</f>
        <v>0</v>
      </c>
      <c r="AT52" s="13"/>
      <c r="AU52" s="13"/>
      <c r="AV52" s="13"/>
      <c r="AW52" s="13"/>
      <c r="AX52" s="13"/>
      <c r="AY52" s="13"/>
      <c r="AZ52" s="13"/>
      <c r="BA52" s="45">
        <f>2*AT52+5*AU52+3*AV52+5*AW52+5*AX52+5*AY52+5*AZ52</f>
        <v>0</v>
      </c>
      <c r="BB52" s="13"/>
      <c r="BC52" s="13"/>
      <c r="BD52" s="13"/>
      <c r="BE52" s="13"/>
      <c r="BF52" s="13"/>
      <c r="BG52" s="13"/>
      <c r="BH52" s="13"/>
      <c r="BI52" s="110">
        <f t="shared" si="6"/>
        <v>0</v>
      </c>
      <c r="BJ52" s="109">
        <f t="shared" si="7"/>
        <v>14</v>
      </c>
      <c r="BK52" s="108">
        <f t="shared" si="8"/>
        <v>0</v>
      </c>
      <c r="BL52" s="108">
        <f t="shared" si="9"/>
        <v>1</v>
      </c>
      <c r="BM52" s="108">
        <f t="shared" si="10"/>
        <v>0</v>
      </c>
      <c r="BN52" s="108">
        <f t="shared" si="11"/>
        <v>0</v>
      </c>
      <c r="BO52" s="108">
        <f t="shared" si="12"/>
        <v>0</v>
      </c>
      <c r="BP52" s="108">
        <f t="shared" si="13"/>
        <v>0</v>
      </c>
      <c r="BQ52" s="72">
        <f t="shared" si="14"/>
        <v>31</v>
      </c>
    </row>
    <row r="53" spans="1:77" ht="16" thickBot="1">
      <c r="A53" s="57"/>
      <c r="B53" s="486" t="s">
        <v>485</v>
      </c>
      <c r="C53" s="504" t="s">
        <v>398</v>
      </c>
      <c r="D53" s="512">
        <v>31</v>
      </c>
      <c r="E53" s="511" t="s">
        <v>144</v>
      </c>
      <c r="F53" s="512">
        <v>3</v>
      </c>
      <c r="G53" s="512"/>
      <c r="H53" s="512"/>
      <c r="I53" s="512"/>
      <c r="J53" s="512"/>
      <c r="K53" s="512"/>
      <c r="L53" s="512"/>
      <c r="M53" s="461">
        <f t="shared" si="0"/>
        <v>6</v>
      </c>
      <c r="N53" s="512">
        <v>1.5</v>
      </c>
      <c r="O53" s="512"/>
      <c r="P53" s="512"/>
      <c r="Q53" s="512"/>
      <c r="R53" s="512"/>
      <c r="S53" s="512">
        <v>1</v>
      </c>
      <c r="T53" s="512"/>
      <c r="U53" s="461">
        <f t="shared" si="1"/>
        <v>8</v>
      </c>
      <c r="V53" s="512"/>
      <c r="W53" s="512"/>
      <c r="X53" s="512"/>
      <c r="Y53" s="512"/>
      <c r="Z53" s="512"/>
      <c r="AA53" s="512"/>
      <c r="AB53" s="512"/>
      <c r="AC53" s="461">
        <f t="shared" si="2"/>
        <v>0</v>
      </c>
      <c r="AD53" s="511">
        <v>8</v>
      </c>
      <c r="AE53" s="512"/>
      <c r="AF53" s="512"/>
      <c r="AG53" s="512"/>
      <c r="AH53" s="512"/>
      <c r="AI53" s="512"/>
      <c r="AJ53" s="512"/>
      <c r="AK53" s="461">
        <f t="shared" si="3"/>
        <v>16</v>
      </c>
      <c r="AL53" s="512"/>
      <c r="AM53" s="512"/>
      <c r="AN53" s="512"/>
      <c r="AO53" s="512"/>
      <c r="AP53" s="512"/>
      <c r="AQ53" s="512"/>
      <c r="AR53" s="512"/>
      <c r="AS53" s="461">
        <f>2*(AL53)+5*(AM53)+3*(AN53)+5*(AO53)+5*(AP53)+5*(AQ53)+5*(AR53)</f>
        <v>0</v>
      </c>
      <c r="AT53" s="281"/>
      <c r="AU53" s="281"/>
      <c r="AV53" s="281"/>
      <c r="AW53" s="281"/>
      <c r="AX53" s="281"/>
      <c r="AY53" s="281"/>
      <c r="AZ53" s="281"/>
      <c r="BA53" s="61">
        <f>2*(AT53)+5*(AU53)+3*(AV53)+5*(AW53)+5*(AX53)+5*(AY53)+5*(AZ53)</f>
        <v>0</v>
      </c>
      <c r="BB53" s="427"/>
      <c r="BC53" s="427"/>
      <c r="BD53" s="427"/>
      <c r="BE53" s="427"/>
      <c r="BF53" s="427"/>
      <c r="BG53" s="427"/>
      <c r="BH53" s="427"/>
      <c r="BI53" s="110">
        <f t="shared" si="6"/>
        <v>0</v>
      </c>
      <c r="BJ53" s="219">
        <f t="shared" si="7"/>
        <v>12.5</v>
      </c>
      <c r="BK53" s="217">
        <f t="shared" si="8"/>
        <v>0</v>
      </c>
      <c r="BL53" s="217">
        <f t="shared" si="9"/>
        <v>0</v>
      </c>
      <c r="BM53" s="217">
        <f t="shared" si="10"/>
        <v>0</v>
      </c>
      <c r="BN53" s="217">
        <f t="shared" si="11"/>
        <v>0</v>
      </c>
      <c r="BO53" s="217">
        <f t="shared" si="12"/>
        <v>1</v>
      </c>
      <c r="BP53" s="217">
        <f t="shared" si="13"/>
        <v>0</v>
      </c>
      <c r="BQ53" s="220">
        <f t="shared" si="14"/>
        <v>30</v>
      </c>
    </row>
    <row r="54" spans="1:77" ht="16" thickBot="1">
      <c r="A54" s="57"/>
      <c r="B54" s="486" t="s">
        <v>407</v>
      </c>
      <c r="C54" s="504" t="s">
        <v>396</v>
      </c>
      <c r="D54" s="512">
        <v>28</v>
      </c>
      <c r="E54" s="511" t="s">
        <v>117</v>
      </c>
      <c r="F54" s="512">
        <v>2</v>
      </c>
      <c r="G54" s="512"/>
      <c r="H54" s="512"/>
      <c r="I54" s="512"/>
      <c r="J54" s="512"/>
      <c r="K54" s="512"/>
      <c r="L54" s="512"/>
      <c r="M54" s="461">
        <f t="shared" si="0"/>
        <v>4</v>
      </c>
      <c r="N54" s="512">
        <v>4.5</v>
      </c>
      <c r="O54" s="512"/>
      <c r="P54" s="512"/>
      <c r="Q54" s="512"/>
      <c r="R54" s="512"/>
      <c r="S54" s="512"/>
      <c r="T54" s="512"/>
      <c r="U54" s="461">
        <f t="shared" si="1"/>
        <v>9</v>
      </c>
      <c r="V54" s="512">
        <v>1</v>
      </c>
      <c r="W54" s="512"/>
      <c r="X54" s="512"/>
      <c r="Y54" s="512">
        <v>1</v>
      </c>
      <c r="Z54" s="512"/>
      <c r="AA54" s="512"/>
      <c r="AB54" s="512"/>
      <c r="AC54" s="461">
        <f t="shared" si="2"/>
        <v>7</v>
      </c>
      <c r="AD54" s="511"/>
      <c r="AE54" s="512"/>
      <c r="AF54" s="512"/>
      <c r="AG54" s="512"/>
      <c r="AH54" s="512"/>
      <c r="AI54" s="512"/>
      <c r="AJ54" s="512"/>
      <c r="AK54" s="461">
        <f t="shared" si="3"/>
        <v>0</v>
      </c>
      <c r="AL54" s="512">
        <v>5</v>
      </c>
      <c r="AM54" s="512"/>
      <c r="AN54" s="512"/>
      <c r="AO54" s="512"/>
      <c r="AP54" s="512"/>
      <c r="AQ54" s="512"/>
      <c r="AR54" s="512"/>
      <c r="AS54" s="461">
        <f>2*(AL54)+5*(AM54)+3*(AN54)+5*(AO54)+5*(AP54)+5*(AQ54)+5*(AR54)</f>
        <v>10</v>
      </c>
      <c r="AT54" s="512"/>
      <c r="AU54" s="512"/>
      <c r="AV54" s="512"/>
      <c r="AW54" s="512"/>
      <c r="AX54" s="512"/>
      <c r="AY54" s="512"/>
      <c r="AZ54" s="512"/>
      <c r="BA54" s="61">
        <f>2*(AT54)+5*(AU54)+3*(AV54)+5*(AW54)+5*(AX54)+5*(AY54)+5*(AZ54)</f>
        <v>0</v>
      </c>
      <c r="BB54" s="512"/>
      <c r="BC54" s="512"/>
      <c r="BD54" s="512"/>
      <c r="BE54" s="512"/>
      <c r="BF54" s="512"/>
      <c r="BG54" s="512"/>
      <c r="BH54" s="512"/>
      <c r="BI54" s="110">
        <f t="shared" si="6"/>
        <v>0</v>
      </c>
      <c r="BJ54" s="219">
        <f t="shared" si="7"/>
        <v>12.5</v>
      </c>
      <c r="BK54" s="217">
        <f t="shared" si="8"/>
        <v>0</v>
      </c>
      <c r="BL54" s="217">
        <f t="shared" si="9"/>
        <v>0</v>
      </c>
      <c r="BM54" s="217">
        <f t="shared" si="10"/>
        <v>1</v>
      </c>
      <c r="BN54" s="217">
        <f t="shared" si="11"/>
        <v>0</v>
      </c>
      <c r="BO54" s="217">
        <f t="shared" si="12"/>
        <v>0</v>
      </c>
      <c r="BP54" s="217">
        <f t="shared" si="13"/>
        <v>0</v>
      </c>
      <c r="BQ54" s="220">
        <f t="shared" si="14"/>
        <v>30</v>
      </c>
      <c r="BR54" s="26"/>
      <c r="BS54" s="26"/>
      <c r="BT54" s="26"/>
      <c r="BU54" s="26"/>
      <c r="BV54" s="26"/>
      <c r="BW54" s="26"/>
      <c r="BX54" s="26"/>
      <c r="BY54" s="26"/>
    </row>
    <row r="55" spans="1:77" ht="16" thickBot="1">
      <c r="A55" s="57"/>
      <c r="B55" s="505" t="s">
        <v>253</v>
      </c>
      <c r="C55" s="504" t="s">
        <v>698</v>
      </c>
      <c r="D55" s="512">
        <v>49</v>
      </c>
      <c r="E55" s="511" t="s">
        <v>117</v>
      </c>
      <c r="F55" s="512"/>
      <c r="G55" s="512"/>
      <c r="H55" s="512"/>
      <c r="I55" s="512"/>
      <c r="J55" s="512"/>
      <c r="K55" s="512"/>
      <c r="L55" s="512"/>
      <c r="M55" s="461">
        <f t="shared" si="0"/>
        <v>0</v>
      </c>
      <c r="N55" s="512">
        <v>1.5</v>
      </c>
      <c r="O55" s="512"/>
      <c r="P55" s="512"/>
      <c r="Q55" s="512"/>
      <c r="R55" s="512"/>
      <c r="S55" s="512"/>
      <c r="T55" s="512"/>
      <c r="U55" s="461">
        <f t="shared" si="1"/>
        <v>3</v>
      </c>
      <c r="V55" s="512">
        <v>2.5</v>
      </c>
      <c r="W55" s="512">
        <v>1</v>
      </c>
      <c r="X55" s="512"/>
      <c r="Y55" s="512"/>
      <c r="Z55" s="512"/>
      <c r="AA55" s="512"/>
      <c r="AB55" s="512"/>
      <c r="AC55" s="461">
        <f t="shared" si="2"/>
        <v>10</v>
      </c>
      <c r="AD55" s="512">
        <v>4</v>
      </c>
      <c r="AE55" s="512"/>
      <c r="AF55" s="512">
        <v>1</v>
      </c>
      <c r="AG55" s="512"/>
      <c r="AH55" s="512"/>
      <c r="AI55" s="512"/>
      <c r="AJ55" s="512"/>
      <c r="AK55" s="461">
        <f t="shared" si="3"/>
        <v>11</v>
      </c>
      <c r="AL55" s="512">
        <v>3</v>
      </c>
      <c r="AM55" s="512"/>
      <c r="AN55" s="512"/>
      <c r="AO55" s="512"/>
      <c r="AP55" s="512"/>
      <c r="AQ55" s="512"/>
      <c r="AR55" s="512"/>
      <c r="AS55" s="461">
        <f>2*(AL55)+5*(AM55)+3*(AN55)+5*(AO55)+5*(AP55)+5*(AQ55)+5*(AR55)</f>
        <v>6</v>
      </c>
      <c r="AT55" s="512"/>
      <c r="AU55" s="512"/>
      <c r="AV55" s="512"/>
      <c r="AW55" s="512"/>
      <c r="AX55" s="512"/>
      <c r="AY55" s="512"/>
      <c r="AZ55" s="512"/>
      <c r="BA55" s="61">
        <f>2*(AT55)+5*(AU55)+3*(AV55)+5*(AW55)+5*(AX55)+5*(AY55)+5*(AZ55)</f>
        <v>0</v>
      </c>
      <c r="BB55" s="512"/>
      <c r="BC55" s="512"/>
      <c r="BD55" s="512"/>
      <c r="BE55" s="512"/>
      <c r="BF55" s="512"/>
      <c r="BG55" s="512"/>
      <c r="BH55" s="512"/>
      <c r="BI55" s="110">
        <f t="shared" si="6"/>
        <v>0</v>
      </c>
      <c r="BJ55" s="219">
        <f t="shared" si="7"/>
        <v>11</v>
      </c>
      <c r="BK55" s="217">
        <f t="shared" si="8"/>
        <v>1</v>
      </c>
      <c r="BL55" s="217">
        <f t="shared" si="9"/>
        <v>1</v>
      </c>
      <c r="BM55" s="217">
        <f t="shared" si="10"/>
        <v>0</v>
      </c>
      <c r="BN55" s="217">
        <f t="shared" si="11"/>
        <v>0</v>
      </c>
      <c r="BO55" s="217">
        <f t="shared" si="12"/>
        <v>0</v>
      </c>
      <c r="BP55" s="217">
        <f t="shared" si="13"/>
        <v>0</v>
      </c>
      <c r="BQ55" s="220">
        <f t="shared" si="14"/>
        <v>30</v>
      </c>
      <c r="BR55" s="26"/>
      <c r="BS55" s="26"/>
      <c r="BT55" s="26"/>
      <c r="BU55" s="26"/>
      <c r="BV55" s="26"/>
      <c r="BW55" s="26"/>
      <c r="BX55" s="26"/>
      <c r="BY55" s="26"/>
    </row>
    <row r="56" spans="1:77" ht="16" thickBot="1">
      <c r="A56" s="57"/>
      <c r="B56" s="486" t="s">
        <v>485</v>
      </c>
      <c r="C56" s="504" t="s">
        <v>396</v>
      </c>
      <c r="D56" s="512">
        <v>3</v>
      </c>
      <c r="E56" s="511" t="s">
        <v>144</v>
      </c>
      <c r="F56" s="512">
        <v>5.5</v>
      </c>
      <c r="G56" s="512"/>
      <c r="H56" s="512"/>
      <c r="I56" s="512"/>
      <c r="J56" s="512"/>
      <c r="K56" s="512"/>
      <c r="L56" s="512"/>
      <c r="M56" s="61">
        <f t="shared" si="0"/>
        <v>11</v>
      </c>
      <c r="N56" s="512">
        <v>0.5</v>
      </c>
      <c r="O56" s="512"/>
      <c r="P56" s="512"/>
      <c r="Q56" s="512"/>
      <c r="R56" s="512"/>
      <c r="S56" s="512"/>
      <c r="T56" s="512"/>
      <c r="U56" s="61">
        <f t="shared" si="1"/>
        <v>1</v>
      </c>
      <c r="V56" s="512"/>
      <c r="W56" s="512"/>
      <c r="X56" s="512"/>
      <c r="Y56" s="512"/>
      <c r="Z56" s="512"/>
      <c r="AA56" s="512"/>
      <c r="AB56" s="512"/>
      <c r="AC56" s="61">
        <f t="shared" si="2"/>
        <v>0</v>
      </c>
      <c r="AD56" s="512">
        <v>3</v>
      </c>
      <c r="AE56" s="512"/>
      <c r="AF56" s="512"/>
      <c r="AG56" s="512"/>
      <c r="AH56" s="512"/>
      <c r="AI56" s="512"/>
      <c r="AJ56" s="512"/>
      <c r="AK56" s="61">
        <f t="shared" si="3"/>
        <v>6</v>
      </c>
      <c r="AL56" s="512">
        <v>5.5</v>
      </c>
      <c r="AM56" s="512"/>
      <c r="AN56" s="512"/>
      <c r="AO56" s="512"/>
      <c r="AP56" s="512"/>
      <c r="AQ56" s="512"/>
      <c r="AR56" s="512"/>
      <c r="AS56" s="45">
        <f>2*AL56+5*AM56+3*AN56+5*AO56+5*AP56+5*AQ56+5*AR56</f>
        <v>11</v>
      </c>
      <c r="AT56" s="13"/>
      <c r="AU56" s="13"/>
      <c r="AV56" s="13"/>
      <c r="AW56" s="13"/>
      <c r="AX56" s="13"/>
      <c r="AY56" s="13"/>
      <c r="AZ56" s="13"/>
      <c r="BA56" s="45">
        <f>2*AT56+5*AU56+3*AV56+5*AW56+5*AX56+5*AY56+5*AZ56</f>
        <v>0</v>
      </c>
      <c r="BB56" s="13"/>
      <c r="BC56" s="13"/>
      <c r="BD56" s="13"/>
      <c r="BE56" s="13"/>
      <c r="BF56" s="13"/>
      <c r="BG56" s="13"/>
      <c r="BH56" s="13"/>
      <c r="BI56" s="110">
        <f t="shared" si="6"/>
        <v>0</v>
      </c>
      <c r="BJ56" s="109">
        <f t="shared" si="7"/>
        <v>14.5</v>
      </c>
      <c r="BK56" s="108">
        <f t="shared" si="8"/>
        <v>0</v>
      </c>
      <c r="BL56" s="108">
        <f t="shared" si="9"/>
        <v>0</v>
      </c>
      <c r="BM56" s="108">
        <f t="shared" si="10"/>
        <v>0</v>
      </c>
      <c r="BN56" s="108">
        <f t="shared" si="11"/>
        <v>0</v>
      </c>
      <c r="BO56" s="108">
        <f t="shared" si="12"/>
        <v>0</v>
      </c>
      <c r="BP56" s="108">
        <f t="shared" si="13"/>
        <v>0</v>
      </c>
      <c r="BQ56" s="72">
        <f t="shared" si="14"/>
        <v>29</v>
      </c>
    </row>
    <row r="57" spans="1:77" ht="16" thickBot="1">
      <c r="A57" s="57"/>
      <c r="B57" s="486" t="s">
        <v>529</v>
      </c>
      <c r="C57" s="504" t="s">
        <v>530</v>
      </c>
      <c r="D57" s="512">
        <v>42</v>
      </c>
      <c r="E57" s="511" t="s">
        <v>123</v>
      </c>
      <c r="F57" s="512">
        <v>1</v>
      </c>
      <c r="G57" s="512"/>
      <c r="H57" s="512"/>
      <c r="I57" s="512"/>
      <c r="J57" s="512"/>
      <c r="K57" s="512"/>
      <c r="L57" s="512"/>
      <c r="M57" s="61">
        <f t="shared" si="0"/>
        <v>2</v>
      </c>
      <c r="N57" s="512">
        <v>1</v>
      </c>
      <c r="O57" s="512"/>
      <c r="P57" s="512"/>
      <c r="Q57" s="512"/>
      <c r="R57" s="512">
        <v>2</v>
      </c>
      <c r="S57" s="512"/>
      <c r="T57" s="512"/>
      <c r="U57" s="61">
        <f t="shared" si="1"/>
        <v>12</v>
      </c>
      <c r="V57" s="512">
        <v>1</v>
      </c>
      <c r="W57" s="512"/>
      <c r="X57" s="512"/>
      <c r="Y57" s="512"/>
      <c r="Z57" s="512"/>
      <c r="AA57" s="512"/>
      <c r="AB57" s="512"/>
      <c r="AC57" s="61">
        <f t="shared" si="2"/>
        <v>2</v>
      </c>
      <c r="AD57" s="512">
        <v>3</v>
      </c>
      <c r="AE57" s="512"/>
      <c r="AF57" s="512"/>
      <c r="AG57" s="512"/>
      <c r="AH57" s="512"/>
      <c r="AI57" s="512"/>
      <c r="AJ57" s="512"/>
      <c r="AK57" s="61">
        <f t="shared" si="3"/>
        <v>6</v>
      </c>
      <c r="AL57" s="512">
        <v>3</v>
      </c>
      <c r="AM57" s="512"/>
      <c r="AN57" s="512"/>
      <c r="AO57" s="512"/>
      <c r="AP57" s="512"/>
      <c r="AQ57" s="512"/>
      <c r="AR57" s="512"/>
      <c r="AS57" s="61">
        <f>2*(AL57)+5*(AM57)+3*(AN57)+5*(AO57)+5*(AP57)+5*(AQ57)+5*(AR57)</f>
        <v>6</v>
      </c>
      <c r="AT57" s="13"/>
      <c r="AU57" s="13"/>
      <c r="AV57" s="13"/>
      <c r="AW57" s="13"/>
      <c r="AX57" s="13"/>
      <c r="AY57" s="13"/>
      <c r="AZ57" s="13"/>
      <c r="BA57" s="61">
        <f>2*(AT57)+5*(AU57)+3*(AV57)+5*(AW57)+5*(AX57)+5*(AY57)+5*(AZ57)</f>
        <v>0</v>
      </c>
      <c r="BB57" s="427"/>
      <c r="BC57" s="427"/>
      <c r="BD57" s="427"/>
      <c r="BE57" s="427"/>
      <c r="BF57" s="427"/>
      <c r="BG57" s="427"/>
      <c r="BH57" s="427"/>
      <c r="BI57" s="110">
        <f t="shared" si="6"/>
        <v>0</v>
      </c>
      <c r="BJ57" s="219">
        <f t="shared" si="7"/>
        <v>9</v>
      </c>
      <c r="BK57" s="217">
        <f t="shared" si="8"/>
        <v>0</v>
      </c>
      <c r="BL57" s="217">
        <f t="shared" si="9"/>
        <v>0</v>
      </c>
      <c r="BM57" s="217">
        <f t="shared" si="10"/>
        <v>0</v>
      </c>
      <c r="BN57" s="217">
        <f t="shared" si="11"/>
        <v>2</v>
      </c>
      <c r="BO57" s="217">
        <f t="shared" si="12"/>
        <v>0</v>
      </c>
      <c r="BP57" s="217">
        <f t="shared" si="13"/>
        <v>0</v>
      </c>
      <c r="BQ57" s="220">
        <f t="shared" si="14"/>
        <v>28</v>
      </c>
      <c r="BR57" s="25"/>
    </row>
    <row r="58" spans="1:77" ht="16" thickBot="1">
      <c r="A58" s="57"/>
      <c r="B58" s="486" t="s">
        <v>498</v>
      </c>
      <c r="C58" s="504" t="s">
        <v>365</v>
      </c>
      <c r="D58" s="512">
        <v>54</v>
      </c>
      <c r="E58" s="511" t="s">
        <v>144</v>
      </c>
      <c r="F58" s="512"/>
      <c r="G58" s="512"/>
      <c r="H58" s="512"/>
      <c r="I58" s="512"/>
      <c r="J58" s="512"/>
      <c r="K58" s="512"/>
      <c r="L58" s="512"/>
      <c r="M58" s="61">
        <f t="shared" si="0"/>
        <v>0</v>
      </c>
      <c r="N58" s="512">
        <v>1</v>
      </c>
      <c r="O58" s="512"/>
      <c r="P58" s="512"/>
      <c r="Q58" s="512"/>
      <c r="R58" s="512"/>
      <c r="S58" s="512"/>
      <c r="T58" s="512"/>
      <c r="U58" s="61">
        <f t="shared" si="1"/>
        <v>2</v>
      </c>
      <c r="V58" s="512"/>
      <c r="W58" s="512"/>
      <c r="X58" s="512"/>
      <c r="Y58" s="512"/>
      <c r="Z58" s="512"/>
      <c r="AA58" s="512"/>
      <c r="AB58" s="512"/>
      <c r="AC58" s="61">
        <f t="shared" si="2"/>
        <v>0</v>
      </c>
      <c r="AD58" s="512">
        <v>5</v>
      </c>
      <c r="AE58" s="512"/>
      <c r="AF58" s="512"/>
      <c r="AG58" s="512"/>
      <c r="AH58" s="512"/>
      <c r="AI58" s="512"/>
      <c r="AJ58" s="512"/>
      <c r="AK58" s="61">
        <f t="shared" si="3"/>
        <v>10</v>
      </c>
      <c r="AL58" s="512">
        <v>3</v>
      </c>
      <c r="AM58" s="512">
        <v>2</v>
      </c>
      <c r="AN58" s="512"/>
      <c r="AO58" s="512"/>
      <c r="AP58" s="512"/>
      <c r="AQ58" s="512"/>
      <c r="AR58" s="512"/>
      <c r="AS58" s="61">
        <f>2*(AL58)+5*(AM58)+3*(AN58)+5*(AO58)+5*(AP58)+5*(AQ58)+5*(AR58)</f>
        <v>16</v>
      </c>
      <c r="AT58" s="281"/>
      <c r="AU58" s="281"/>
      <c r="AV58" s="281"/>
      <c r="AW58" s="281"/>
      <c r="AX58" s="281"/>
      <c r="AY58" s="281"/>
      <c r="AZ58" s="281"/>
      <c r="BA58" s="61">
        <f>2*(AT58)+5*(AU58)+3*(AV58)+5*(AW58)+5*(AX58)+5*(AY58)+5*(AZ58)</f>
        <v>0</v>
      </c>
      <c r="BB58" s="142"/>
      <c r="BC58" s="142"/>
      <c r="BD58" s="142"/>
      <c r="BE58" s="142"/>
      <c r="BF58" s="142"/>
      <c r="BG58" s="142"/>
      <c r="BH58" s="142"/>
      <c r="BI58" s="110">
        <f t="shared" si="6"/>
        <v>0</v>
      </c>
      <c r="BJ58" s="219">
        <f t="shared" si="7"/>
        <v>9</v>
      </c>
      <c r="BK58" s="217">
        <f t="shared" si="8"/>
        <v>2</v>
      </c>
      <c r="BL58" s="217">
        <f t="shared" si="9"/>
        <v>0</v>
      </c>
      <c r="BM58" s="217">
        <f t="shared" si="10"/>
        <v>0</v>
      </c>
      <c r="BN58" s="217">
        <f t="shared" si="11"/>
        <v>0</v>
      </c>
      <c r="BO58" s="217">
        <f t="shared" si="12"/>
        <v>0</v>
      </c>
      <c r="BP58" s="217">
        <f t="shared" si="13"/>
        <v>0</v>
      </c>
      <c r="BQ58" s="220">
        <f t="shared" si="14"/>
        <v>28</v>
      </c>
      <c r="BR58" s="7"/>
      <c r="BS58" s="7"/>
      <c r="BT58" s="7"/>
      <c r="BU58" s="7"/>
      <c r="BV58" s="7"/>
      <c r="BW58" s="7"/>
      <c r="BX58" s="7"/>
    </row>
    <row r="59" spans="1:77" ht="16" thickBot="1">
      <c r="A59" s="57"/>
      <c r="B59" s="486" t="s">
        <v>159</v>
      </c>
      <c r="C59" s="504" t="s">
        <v>160</v>
      </c>
      <c r="D59" s="512">
        <v>4</v>
      </c>
      <c r="E59" s="511" t="s">
        <v>122</v>
      </c>
      <c r="F59" s="512">
        <v>6</v>
      </c>
      <c r="G59" s="512"/>
      <c r="H59" s="512"/>
      <c r="I59" s="512"/>
      <c r="J59" s="512"/>
      <c r="K59" s="512"/>
      <c r="L59" s="512"/>
      <c r="M59" s="61">
        <f t="shared" si="0"/>
        <v>12</v>
      </c>
      <c r="N59" s="512">
        <v>1</v>
      </c>
      <c r="O59" s="512"/>
      <c r="P59" s="512">
        <v>1</v>
      </c>
      <c r="Q59" s="512"/>
      <c r="R59" s="512"/>
      <c r="S59" s="512"/>
      <c r="T59" s="512"/>
      <c r="U59" s="61">
        <f t="shared" si="1"/>
        <v>5</v>
      </c>
      <c r="V59" s="512">
        <v>1</v>
      </c>
      <c r="W59" s="512"/>
      <c r="X59" s="512"/>
      <c r="Y59" s="512"/>
      <c r="Z59" s="512">
        <v>1</v>
      </c>
      <c r="AA59" s="512"/>
      <c r="AB59" s="512"/>
      <c r="AC59" s="61">
        <f t="shared" si="2"/>
        <v>7</v>
      </c>
      <c r="AD59" s="512">
        <v>1.5</v>
      </c>
      <c r="AE59" s="512"/>
      <c r="AF59" s="512"/>
      <c r="AG59" s="512"/>
      <c r="AH59" s="512"/>
      <c r="AI59" s="512"/>
      <c r="AJ59" s="512"/>
      <c r="AK59" s="61">
        <f t="shared" si="3"/>
        <v>3</v>
      </c>
      <c r="AL59" s="512"/>
      <c r="AM59" s="512"/>
      <c r="AN59" s="512"/>
      <c r="AO59" s="512"/>
      <c r="AP59" s="512"/>
      <c r="AQ59" s="512"/>
      <c r="AR59" s="512"/>
      <c r="AS59" s="45">
        <f>2*AL59+5*AM59+3*AN59+5*AO59+5*AP59+5*AQ59+5*AR59</f>
        <v>0</v>
      </c>
      <c r="AT59" s="13"/>
      <c r="AU59" s="13"/>
      <c r="AV59" s="13"/>
      <c r="AW59" s="13"/>
      <c r="AX59" s="13"/>
      <c r="AY59" s="13"/>
      <c r="AZ59" s="13"/>
      <c r="BA59" s="45">
        <f>2*AT59+5*AU59+3*AV59+5*AW59+5*AX59+5*AY59+5*AZ59</f>
        <v>0</v>
      </c>
      <c r="BB59" s="13"/>
      <c r="BC59" s="13"/>
      <c r="BD59" s="13"/>
      <c r="BE59" s="13"/>
      <c r="BF59" s="13"/>
      <c r="BG59" s="13"/>
      <c r="BH59" s="13"/>
      <c r="BI59" s="110">
        <f t="shared" si="6"/>
        <v>0</v>
      </c>
      <c r="BJ59" s="109">
        <f t="shared" si="7"/>
        <v>9.5</v>
      </c>
      <c r="BK59" s="108">
        <f t="shared" si="8"/>
        <v>0</v>
      </c>
      <c r="BL59" s="108">
        <f t="shared" si="9"/>
        <v>1</v>
      </c>
      <c r="BM59" s="108">
        <f t="shared" si="10"/>
        <v>0</v>
      </c>
      <c r="BN59" s="108">
        <f t="shared" si="11"/>
        <v>1</v>
      </c>
      <c r="BO59" s="108">
        <f t="shared" si="12"/>
        <v>0</v>
      </c>
      <c r="BP59" s="108">
        <f t="shared" si="13"/>
        <v>0</v>
      </c>
      <c r="BQ59" s="72">
        <f t="shared" si="14"/>
        <v>27</v>
      </c>
    </row>
    <row r="60" spans="1:77" ht="16" thickBot="1">
      <c r="A60" s="57"/>
      <c r="B60" s="486" t="s">
        <v>495</v>
      </c>
      <c r="C60" s="504" t="s">
        <v>496</v>
      </c>
      <c r="D60" s="512">
        <v>74</v>
      </c>
      <c r="E60" s="511" t="s">
        <v>144</v>
      </c>
      <c r="F60" s="512">
        <v>7.5</v>
      </c>
      <c r="G60" s="512"/>
      <c r="H60" s="512"/>
      <c r="I60" s="512"/>
      <c r="J60" s="512"/>
      <c r="K60" s="512"/>
      <c r="L60" s="512"/>
      <c r="M60" s="61">
        <f t="shared" si="0"/>
        <v>15</v>
      </c>
      <c r="N60" s="512">
        <v>1</v>
      </c>
      <c r="O60" s="512"/>
      <c r="P60" s="512"/>
      <c r="Q60" s="512"/>
      <c r="R60" s="512"/>
      <c r="S60" s="512"/>
      <c r="T60" s="512"/>
      <c r="U60" s="61">
        <f t="shared" si="1"/>
        <v>2</v>
      </c>
      <c r="V60" s="512"/>
      <c r="W60" s="512"/>
      <c r="X60" s="512"/>
      <c r="Y60" s="512"/>
      <c r="Z60" s="512"/>
      <c r="AA60" s="512"/>
      <c r="AB60" s="512"/>
      <c r="AC60" s="61">
        <f t="shared" si="2"/>
        <v>0</v>
      </c>
      <c r="AD60" s="512">
        <v>3</v>
      </c>
      <c r="AE60" s="512"/>
      <c r="AF60" s="512"/>
      <c r="AG60" s="512"/>
      <c r="AH60" s="512"/>
      <c r="AI60" s="512"/>
      <c r="AJ60" s="512"/>
      <c r="AK60" s="61">
        <f t="shared" si="3"/>
        <v>6</v>
      </c>
      <c r="AL60" s="512">
        <v>2</v>
      </c>
      <c r="AM60" s="512"/>
      <c r="AN60" s="512"/>
      <c r="AO60" s="512"/>
      <c r="AP60" s="512"/>
      <c r="AQ60" s="512"/>
      <c r="AR60" s="512"/>
      <c r="AS60" s="61">
        <f t="shared" ref="AS60:AS66" si="21">2*(AL60)+5*(AM60)+3*(AN60)+5*(AO60)+5*(AP60)+5*(AQ60)+5*(AR60)</f>
        <v>4</v>
      </c>
      <c r="AT60" s="512"/>
      <c r="AU60" s="512"/>
      <c r="AV60" s="512"/>
      <c r="AW60" s="512"/>
      <c r="AX60" s="512"/>
      <c r="AY60" s="512"/>
      <c r="AZ60" s="512"/>
      <c r="BA60" s="61">
        <f t="shared" ref="BA60:BA66" si="22">2*(AT60)+5*(AU60)+3*(AV60)+5*(AW60)+5*(AX60)+5*(AY60)+5*(AZ60)</f>
        <v>0</v>
      </c>
      <c r="BB60" s="512"/>
      <c r="BC60" s="512"/>
      <c r="BD60" s="512"/>
      <c r="BE60" s="512"/>
      <c r="BF60" s="512"/>
      <c r="BG60" s="512"/>
      <c r="BH60" s="512"/>
      <c r="BI60" s="110">
        <f t="shared" si="6"/>
        <v>0</v>
      </c>
      <c r="BJ60" s="219">
        <f t="shared" si="7"/>
        <v>13.5</v>
      </c>
      <c r="BK60" s="217">
        <f t="shared" si="8"/>
        <v>0</v>
      </c>
      <c r="BL60" s="217">
        <f t="shared" si="9"/>
        <v>0</v>
      </c>
      <c r="BM60" s="217">
        <f t="shared" si="10"/>
        <v>0</v>
      </c>
      <c r="BN60" s="217">
        <f t="shared" si="11"/>
        <v>0</v>
      </c>
      <c r="BO60" s="217">
        <f t="shared" si="12"/>
        <v>0</v>
      </c>
      <c r="BP60" s="217">
        <f t="shared" si="13"/>
        <v>0</v>
      </c>
      <c r="BQ60" s="220">
        <f t="shared" si="14"/>
        <v>27</v>
      </c>
      <c r="BR60" s="25"/>
    </row>
    <row r="61" spans="1:77" ht="16" thickBot="1">
      <c r="A61" s="57"/>
      <c r="B61" s="486" t="s">
        <v>173</v>
      </c>
      <c r="C61" s="504" t="s">
        <v>174</v>
      </c>
      <c r="D61" s="512">
        <v>15</v>
      </c>
      <c r="E61" s="511" t="s">
        <v>122</v>
      </c>
      <c r="F61" s="512">
        <v>3.5</v>
      </c>
      <c r="G61" s="512"/>
      <c r="H61" s="512"/>
      <c r="I61" s="512"/>
      <c r="J61" s="512"/>
      <c r="K61" s="512"/>
      <c r="L61" s="512"/>
      <c r="M61" s="61">
        <f t="shared" si="0"/>
        <v>7</v>
      </c>
      <c r="N61" s="512">
        <v>3</v>
      </c>
      <c r="O61" s="512"/>
      <c r="P61" s="512"/>
      <c r="Q61" s="512"/>
      <c r="R61" s="512">
        <v>1</v>
      </c>
      <c r="S61" s="512"/>
      <c r="T61" s="512"/>
      <c r="U61" s="61">
        <f t="shared" si="1"/>
        <v>11</v>
      </c>
      <c r="V61" s="512"/>
      <c r="W61" s="512"/>
      <c r="X61" s="512"/>
      <c r="Y61" s="512"/>
      <c r="Z61" s="512"/>
      <c r="AA61" s="512"/>
      <c r="AB61" s="512"/>
      <c r="AC61" s="61">
        <f t="shared" si="2"/>
        <v>0</v>
      </c>
      <c r="AD61" s="512">
        <v>4.5</v>
      </c>
      <c r="AE61" s="512"/>
      <c r="AF61" s="512"/>
      <c r="AG61" s="512"/>
      <c r="AH61" s="512"/>
      <c r="AI61" s="512"/>
      <c r="AJ61" s="512"/>
      <c r="AK61" s="61">
        <f t="shared" si="3"/>
        <v>9</v>
      </c>
      <c r="AL61" s="512"/>
      <c r="AM61" s="512"/>
      <c r="AN61" s="512"/>
      <c r="AO61" s="512"/>
      <c r="AP61" s="512"/>
      <c r="AQ61" s="512"/>
      <c r="AR61" s="512"/>
      <c r="AS61" s="61">
        <f t="shared" si="21"/>
        <v>0</v>
      </c>
      <c r="AT61" s="512"/>
      <c r="AU61" s="512"/>
      <c r="AV61" s="512"/>
      <c r="AW61" s="512"/>
      <c r="AX61" s="512"/>
      <c r="AY61" s="512"/>
      <c r="AZ61" s="512"/>
      <c r="BA61" s="61">
        <f t="shared" si="22"/>
        <v>0</v>
      </c>
      <c r="BB61" s="142"/>
      <c r="BC61" s="142"/>
      <c r="BD61" s="142"/>
      <c r="BE61" s="142"/>
      <c r="BF61" s="142"/>
      <c r="BG61" s="142"/>
      <c r="BH61" s="142"/>
      <c r="BI61" s="110">
        <f t="shared" si="6"/>
        <v>0</v>
      </c>
      <c r="BJ61" s="219">
        <f t="shared" si="7"/>
        <v>11</v>
      </c>
      <c r="BK61" s="217">
        <f t="shared" si="8"/>
        <v>0</v>
      </c>
      <c r="BL61" s="217">
        <f t="shared" si="9"/>
        <v>0</v>
      </c>
      <c r="BM61" s="217">
        <f t="shared" si="10"/>
        <v>0</v>
      </c>
      <c r="BN61" s="217">
        <f t="shared" si="11"/>
        <v>1</v>
      </c>
      <c r="BO61" s="217">
        <f t="shared" si="12"/>
        <v>0</v>
      </c>
      <c r="BP61" s="217">
        <f t="shared" si="13"/>
        <v>0</v>
      </c>
      <c r="BQ61" s="220">
        <f t="shared" si="14"/>
        <v>27</v>
      </c>
    </row>
    <row r="62" spans="1:77" ht="16" thickBot="1">
      <c r="A62" s="57"/>
      <c r="B62" s="401" t="s">
        <v>220</v>
      </c>
      <c r="C62" s="402" t="s">
        <v>221</v>
      </c>
      <c r="D62" s="382">
        <v>45</v>
      </c>
      <c r="E62" s="511" t="s">
        <v>114</v>
      </c>
      <c r="F62" s="512">
        <v>2</v>
      </c>
      <c r="G62" s="512"/>
      <c r="H62" s="512"/>
      <c r="I62" s="512"/>
      <c r="J62" s="512"/>
      <c r="K62" s="512"/>
      <c r="L62" s="512"/>
      <c r="M62" s="61">
        <f t="shared" si="0"/>
        <v>4</v>
      </c>
      <c r="N62" s="512">
        <v>3</v>
      </c>
      <c r="O62" s="512"/>
      <c r="P62" s="512"/>
      <c r="Q62" s="512"/>
      <c r="R62" s="512"/>
      <c r="S62" s="512"/>
      <c r="T62" s="512"/>
      <c r="U62" s="61">
        <f t="shared" si="1"/>
        <v>6</v>
      </c>
      <c r="V62" s="512">
        <v>4</v>
      </c>
      <c r="W62" s="512"/>
      <c r="X62" s="512"/>
      <c r="Y62" s="512">
        <v>1</v>
      </c>
      <c r="Z62" s="512"/>
      <c r="AA62" s="512"/>
      <c r="AB62" s="512"/>
      <c r="AC62" s="61">
        <f t="shared" si="2"/>
        <v>13</v>
      </c>
      <c r="AD62" s="512"/>
      <c r="AE62" s="512"/>
      <c r="AF62" s="512"/>
      <c r="AG62" s="512"/>
      <c r="AH62" s="512"/>
      <c r="AI62" s="512"/>
      <c r="AJ62" s="512"/>
      <c r="AK62" s="61">
        <f t="shared" si="3"/>
        <v>0</v>
      </c>
      <c r="AL62" s="512">
        <v>2</v>
      </c>
      <c r="AM62" s="512"/>
      <c r="AN62" s="512"/>
      <c r="AO62" s="512"/>
      <c r="AP62" s="512"/>
      <c r="AQ62" s="512"/>
      <c r="AR62" s="512"/>
      <c r="AS62" s="61">
        <f t="shared" si="21"/>
        <v>4</v>
      </c>
      <c r="AT62" s="512"/>
      <c r="AU62" s="512"/>
      <c r="AV62" s="512"/>
      <c r="AW62" s="512"/>
      <c r="AX62" s="512"/>
      <c r="AY62" s="512"/>
      <c r="AZ62" s="512"/>
      <c r="BA62" s="61">
        <f t="shared" si="22"/>
        <v>0</v>
      </c>
      <c r="BB62" s="512"/>
      <c r="BC62" s="512"/>
      <c r="BD62" s="512"/>
      <c r="BE62" s="512"/>
      <c r="BF62" s="512"/>
      <c r="BG62" s="512"/>
      <c r="BH62" s="512"/>
      <c r="BI62" s="110">
        <f t="shared" si="6"/>
        <v>0</v>
      </c>
      <c r="BJ62" s="219">
        <f t="shared" si="7"/>
        <v>11</v>
      </c>
      <c r="BK62" s="217">
        <f t="shared" si="8"/>
        <v>0</v>
      </c>
      <c r="BL62" s="217">
        <f t="shared" si="9"/>
        <v>0</v>
      </c>
      <c r="BM62" s="217">
        <f t="shared" si="10"/>
        <v>1</v>
      </c>
      <c r="BN62" s="217">
        <f t="shared" si="11"/>
        <v>0</v>
      </c>
      <c r="BO62" s="217">
        <f t="shared" si="12"/>
        <v>0</v>
      </c>
      <c r="BP62" s="217">
        <f t="shared" si="13"/>
        <v>0</v>
      </c>
      <c r="BQ62" s="220">
        <f t="shared" si="14"/>
        <v>27</v>
      </c>
    </row>
    <row r="63" spans="1:77" ht="16" thickBot="1">
      <c r="A63" s="57"/>
      <c r="B63" s="486" t="s">
        <v>404</v>
      </c>
      <c r="C63" s="504" t="s">
        <v>422</v>
      </c>
      <c r="D63" s="512">
        <v>11</v>
      </c>
      <c r="E63" s="511" t="s">
        <v>117</v>
      </c>
      <c r="F63" s="512"/>
      <c r="G63" s="512"/>
      <c r="H63" s="512"/>
      <c r="I63" s="512"/>
      <c r="J63" s="512"/>
      <c r="K63" s="512"/>
      <c r="L63" s="512"/>
      <c r="M63" s="61">
        <f t="shared" si="0"/>
        <v>0</v>
      </c>
      <c r="N63" s="512"/>
      <c r="O63" s="512"/>
      <c r="P63" s="512"/>
      <c r="Q63" s="512"/>
      <c r="R63" s="512"/>
      <c r="S63" s="512"/>
      <c r="T63" s="512"/>
      <c r="U63" s="61">
        <f t="shared" si="1"/>
        <v>0</v>
      </c>
      <c r="V63" s="512"/>
      <c r="W63" s="512"/>
      <c r="X63" s="512"/>
      <c r="Y63" s="512"/>
      <c r="Z63" s="512"/>
      <c r="AA63" s="512"/>
      <c r="AB63" s="512"/>
      <c r="AC63" s="61">
        <f t="shared" si="2"/>
        <v>0</v>
      </c>
      <c r="AD63" s="512">
        <v>3</v>
      </c>
      <c r="AE63" s="512"/>
      <c r="AF63" s="512"/>
      <c r="AG63" s="512"/>
      <c r="AH63" s="512">
        <v>2</v>
      </c>
      <c r="AI63" s="512"/>
      <c r="AJ63" s="512"/>
      <c r="AK63" s="61">
        <f t="shared" si="3"/>
        <v>16</v>
      </c>
      <c r="AL63" s="512">
        <v>3</v>
      </c>
      <c r="AM63" s="512"/>
      <c r="AN63" s="512"/>
      <c r="AO63" s="512"/>
      <c r="AP63" s="512">
        <v>1</v>
      </c>
      <c r="AQ63" s="512"/>
      <c r="AR63" s="512"/>
      <c r="AS63" s="61">
        <f t="shared" si="21"/>
        <v>11</v>
      </c>
      <c r="AT63" s="281"/>
      <c r="AU63" s="281"/>
      <c r="AV63" s="281"/>
      <c r="AW63" s="281"/>
      <c r="AX63" s="281"/>
      <c r="AY63" s="281"/>
      <c r="AZ63" s="281"/>
      <c r="BA63" s="61">
        <f t="shared" si="22"/>
        <v>0</v>
      </c>
      <c r="BB63" s="512"/>
      <c r="BC63" s="512"/>
      <c r="BD63" s="512"/>
      <c r="BE63" s="512"/>
      <c r="BF63" s="512"/>
      <c r="BG63" s="512"/>
      <c r="BH63" s="512"/>
      <c r="BI63" s="110">
        <f t="shared" si="6"/>
        <v>0</v>
      </c>
      <c r="BJ63" s="219">
        <f t="shared" si="7"/>
        <v>6</v>
      </c>
      <c r="BK63" s="217">
        <f t="shared" si="8"/>
        <v>0</v>
      </c>
      <c r="BL63" s="217">
        <f t="shared" si="9"/>
        <v>0</v>
      </c>
      <c r="BM63" s="217">
        <f t="shared" si="10"/>
        <v>0</v>
      </c>
      <c r="BN63" s="217">
        <f t="shared" si="11"/>
        <v>3</v>
      </c>
      <c r="BO63" s="217">
        <f t="shared" si="12"/>
        <v>0</v>
      </c>
      <c r="BP63" s="217">
        <f t="shared" si="13"/>
        <v>0</v>
      </c>
      <c r="BQ63" s="220">
        <f t="shared" si="14"/>
        <v>27</v>
      </c>
      <c r="BR63" s="26"/>
      <c r="BS63" s="26"/>
      <c r="BT63" s="26"/>
      <c r="BU63" s="26"/>
      <c r="BV63" s="26"/>
      <c r="BW63" s="26"/>
      <c r="BX63" s="26"/>
      <c r="BY63" s="26"/>
    </row>
    <row r="64" spans="1:77" ht="16" thickBot="1">
      <c r="A64" s="57"/>
      <c r="B64" s="522" t="s">
        <v>521</v>
      </c>
      <c r="C64" s="523" t="s">
        <v>522</v>
      </c>
      <c r="D64" s="186">
        <v>98</v>
      </c>
      <c r="E64" s="511" t="s">
        <v>123</v>
      </c>
      <c r="F64" s="186">
        <v>2</v>
      </c>
      <c r="G64" s="186">
        <v>2</v>
      </c>
      <c r="H64" s="186"/>
      <c r="I64" s="186"/>
      <c r="J64" s="186"/>
      <c r="K64" s="186"/>
      <c r="L64" s="186"/>
      <c r="M64" s="61">
        <f t="shared" si="0"/>
        <v>14</v>
      </c>
      <c r="N64" s="186">
        <v>1</v>
      </c>
      <c r="O64" s="186"/>
      <c r="P64" s="186"/>
      <c r="Q64" s="186"/>
      <c r="R64" s="186"/>
      <c r="S64" s="186"/>
      <c r="T64" s="186"/>
      <c r="U64" s="61">
        <f t="shared" si="1"/>
        <v>2</v>
      </c>
      <c r="V64" s="186"/>
      <c r="W64" s="186"/>
      <c r="X64" s="186"/>
      <c r="Y64" s="186"/>
      <c r="Z64" s="186"/>
      <c r="AA64" s="186"/>
      <c r="AB64" s="186"/>
      <c r="AC64" s="61">
        <f t="shared" si="2"/>
        <v>0</v>
      </c>
      <c r="AD64" s="186"/>
      <c r="AE64" s="186"/>
      <c r="AF64" s="186"/>
      <c r="AG64" s="186"/>
      <c r="AH64" s="186"/>
      <c r="AI64" s="186"/>
      <c r="AJ64" s="186"/>
      <c r="AK64" s="61">
        <f t="shared" si="3"/>
        <v>0</v>
      </c>
      <c r="AL64" s="186">
        <v>5</v>
      </c>
      <c r="AM64" s="186"/>
      <c r="AN64" s="186"/>
      <c r="AO64" s="186"/>
      <c r="AP64" s="186"/>
      <c r="AQ64" s="186"/>
      <c r="AR64" s="186"/>
      <c r="AS64" s="61">
        <f t="shared" si="21"/>
        <v>10</v>
      </c>
      <c r="AT64" s="186"/>
      <c r="AU64" s="186"/>
      <c r="AV64" s="186"/>
      <c r="AW64" s="186"/>
      <c r="AX64" s="186"/>
      <c r="AY64" s="186"/>
      <c r="AZ64" s="186"/>
      <c r="BA64" s="61">
        <f t="shared" si="22"/>
        <v>0</v>
      </c>
      <c r="BB64" s="134"/>
      <c r="BC64" s="134"/>
      <c r="BD64" s="134"/>
      <c r="BE64" s="134"/>
      <c r="BF64" s="134"/>
      <c r="BG64" s="134"/>
      <c r="BH64" s="134"/>
      <c r="BI64" s="110">
        <f t="shared" si="6"/>
        <v>0</v>
      </c>
      <c r="BJ64" s="219">
        <f t="shared" si="7"/>
        <v>8</v>
      </c>
      <c r="BK64" s="217">
        <f t="shared" si="8"/>
        <v>2</v>
      </c>
      <c r="BL64" s="217">
        <f t="shared" si="9"/>
        <v>0</v>
      </c>
      <c r="BM64" s="217">
        <f t="shared" si="10"/>
        <v>0</v>
      </c>
      <c r="BN64" s="217">
        <f t="shared" si="11"/>
        <v>0</v>
      </c>
      <c r="BO64" s="217">
        <f t="shared" si="12"/>
        <v>0</v>
      </c>
      <c r="BP64" s="217">
        <f t="shared" si="13"/>
        <v>0</v>
      </c>
      <c r="BQ64" s="220">
        <f t="shared" si="14"/>
        <v>26</v>
      </c>
    </row>
    <row r="65" spans="1:77" ht="16" thickBot="1">
      <c r="A65" s="57"/>
      <c r="B65" s="277" t="s">
        <v>432</v>
      </c>
      <c r="C65" s="524" t="s">
        <v>433</v>
      </c>
      <c r="D65" s="42">
        <v>47</v>
      </c>
      <c r="E65" s="511" t="s">
        <v>112</v>
      </c>
      <c r="F65" s="42">
        <v>0.5</v>
      </c>
      <c r="G65" s="42">
        <v>2.5</v>
      </c>
      <c r="H65" s="42"/>
      <c r="I65" s="42"/>
      <c r="J65" s="42"/>
      <c r="K65" s="42">
        <v>1</v>
      </c>
      <c r="L65" s="42"/>
      <c r="M65" s="61">
        <f t="shared" si="0"/>
        <v>18.5</v>
      </c>
      <c r="N65" s="42">
        <v>2</v>
      </c>
      <c r="O65" s="42"/>
      <c r="P65" s="42"/>
      <c r="Q65" s="42"/>
      <c r="R65" s="42"/>
      <c r="S65" s="42"/>
      <c r="T65" s="42"/>
      <c r="U65" s="61">
        <f t="shared" si="1"/>
        <v>4</v>
      </c>
      <c r="V65" s="42">
        <v>1.5</v>
      </c>
      <c r="W65" s="42"/>
      <c r="X65" s="42"/>
      <c r="Y65" s="42"/>
      <c r="Z65" s="42"/>
      <c r="AA65" s="42"/>
      <c r="AB65" s="42"/>
      <c r="AC65" s="61">
        <f t="shared" si="2"/>
        <v>3</v>
      </c>
      <c r="AD65" s="42">
        <v>0</v>
      </c>
      <c r="AE65" s="42"/>
      <c r="AF65" s="42"/>
      <c r="AG65" s="42"/>
      <c r="AH65" s="42"/>
      <c r="AI65" s="42"/>
      <c r="AJ65" s="42"/>
      <c r="AK65" s="61">
        <f t="shared" si="3"/>
        <v>0</v>
      </c>
      <c r="AL65" s="42"/>
      <c r="AM65" s="42"/>
      <c r="AN65" s="42"/>
      <c r="AO65" s="42"/>
      <c r="AP65" s="42"/>
      <c r="AQ65" s="42"/>
      <c r="AR65" s="42"/>
      <c r="AS65" s="61">
        <f t="shared" si="21"/>
        <v>0</v>
      </c>
      <c r="AT65" s="42"/>
      <c r="AU65" s="42"/>
      <c r="AV65" s="42"/>
      <c r="AW65" s="42"/>
      <c r="AX65" s="42"/>
      <c r="AY65" s="42"/>
      <c r="AZ65" s="42"/>
      <c r="BA65" s="61">
        <f t="shared" si="22"/>
        <v>0</v>
      </c>
      <c r="BB65" s="143"/>
      <c r="BC65" s="143"/>
      <c r="BD65" s="143"/>
      <c r="BE65" s="143"/>
      <c r="BF65" s="143"/>
      <c r="BG65" s="143"/>
      <c r="BH65" s="143"/>
      <c r="BI65" s="110">
        <f t="shared" si="6"/>
        <v>0</v>
      </c>
      <c r="BJ65" s="219">
        <f t="shared" si="7"/>
        <v>4</v>
      </c>
      <c r="BK65" s="217">
        <f t="shared" si="8"/>
        <v>2.5</v>
      </c>
      <c r="BL65" s="217">
        <f t="shared" si="9"/>
        <v>0</v>
      </c>
      <c r="BM65" s="217">
        <f t="shared" si="10"/>
        <v>0</v>
      </c>
      <c r="BN65" s="217">
        <f t="shared" si="11"/>
        <v>0</v>
      </c>
      <c r="BO65" s="217">
        <f t="shared" si="12"/>
        <v>1</v>
      </c>
      <c r="BP65" s="217">
        <f t="shared" si="13"/>
        <v>0</v>
      </c>
      <c r="BQ65" s="220">
        <f t="shared" si="14"/>
        <v>25.5</v>
      </c>
      <c r="BR65" s="25"/>
    </row>
    <row r="66" spans="1:77" ht="16" thickBot="1">
      <c r="A66" s="57"/>
      <c r="B66" s="277" t="s">
        <v>436</v>
      </c>
      <c r="C66" s="524" t="s">
        <v>401</v>
      </c>
      <c r="D66" s="42">
        <v>14</v>
      </c>
      <c r="E66" s="511" t="s">
        <v>112</v>
      </c>
      <c r="F66" s="42">
        <v>2</v>
      </c>
      <c r="G66" s="42"/>
      <c r="H66" s="42"/>
      <c r="I66" s="42"/>
      <c r="J66" s="42"/>
      <c r="K66" s="42"/>
      <c r="L66" s="42"/>
      <c r="M66" s="61">
        <f t="shared" si="0"/>
        <v>4</v>
      </c>
      <c r="N66" s="42">
        <v>2</v>
      </c>
      <c r="O66" s="42"/>
      <c r="P66" s="42"/>
      <c r="Q66" s="42"/>
      <c r="R66" s="42"/>
      <c r="S66" s="42"/>
      <c r="T66" s="42"/>
      <c r="U66" s="61">
        <f t="shared" si="1"/>
        <v>4</v>
      </c>
      <c r="V66" s="42">
        <v>0.5</v>
      </c>
      <c r="W66" s="42"/>
      <c r="X66" s="42">
        <v>2</v>
      </c>
      <c r="Y66" s="42"/>
      <c r="Z66" s="42">
        <v>1</v>
      </c>
      <c r="AA66" s="42"/>
      <c r="AB66" s="42"/>
      <c r="AC66" s="61">
        <f t="shared" si="2"/>
        <v>12</v>
      </c>
      <c r="AD66" s="42">
        <v>2.5</v>
      </c>
      <c r="AE66" s="42"/>
      <c r="AF66" s="42"/>
      <c r="AG66" s="42"/>
      <c r="AH66" s="42"/>
      <c r="AI66" s="42"/>
      <c r="AJ66" s="42"/>
      <c r="AK66" s="61">
        <f t="shared" si="3"/>
        <v>5</v>
      </c>
      <c r="AL66" s="42"/>
      <c r="AM66" s="42"/>
      <c r="AN66" s="42"/>
      <c r="AO66" s="42"/>
      <c r="AP66" s="42"/>
      <c r="AQ66" s="42"/>
      <c r="AR66" s="42"/>
      <c r="AS66" s="61">
        <f t="shared" si="21"/>
        <v>0</v>
      </c>
      <c r="AT66" s="42"/>
      <c r="AU66" s="42"/>
      <c r="AV66" s="42"/>
      <c r="AW66" s="42"/>
      <c r="AX66" s="42"/>
      <c r="AY66" s="42"/>
      <c r="AZ66" s="42"/>
      <c r="BA66" s="61">
        <f t="shared" si="22"/>
        <v>0</v>
      </c>
      <c r="BB66" s="135"/>
      <c r="BC66" s="135"/>
      <c r="BD66" s="135"/>
      <c r="BE66" s="135"/>
      <c r="BF66" s="135"/>
      <c r="BG66" s="135"/>
      <c r="BH66" s="135"/>
      <c r="BI66" s="110">
        <f t="shared" si="6"/>
        <v>0</v>
      </c>
      <c r="BJ66" s="219">
        <f t="shared" si="7"/>
        <v>7</v>
      </c>
      <c r="BK66" s="217">
        <f t="shared" si="8"/>
        <v>0</v>
      </c>
      <c r="BL66" s="217">
        <f t="shared" si="9"/>
        <v>2</v>
      </c>
      <c r="BM66" s="217">
        <f t="shared" si="10"/>
        <v>0</v>
      </c>
      <c r="BN66" s="217">
        <f t="shared" si="11"/>
        <v>1</v>
      </c>
      <c r="BO66" s="217">
        <f t="shared" si="12"/>
        <v>0</v>
      </c>
      <c r="BP66" s="217">
        <f t="shared" si="13"/>
        <v>0</v>
      </c>
      <c r="BQ66" s="220">
        <f t="shared" si="14"/>
        <v>25</v>
      </c>
      <c r="BR66" s="7"/>
      <c r="BS66" s="7"/>
      <c r="BT66" s="7"/>
      <c r="BU66" s="7"/>
      <c r="BV66" s="7"/>
      <c r="BW66" s="7"/>
      <c r="BX66" s="7"/>
    </row>
    <row r="67" spans="1:77" ht="16" thickBot="1">
      <c r="A67" s="57"/>
      <c r="B67" s="277" t="s">
        <v>220</v>
      </c>
      <c r="C67" s="279" t="s">
        <v>258</v>
      </c>
      <c r="D67" s="42">
        <v>34</v>
      </c>
      <c r="E67" s="186" t="s">
        <v>124</v>
      </c>
      <c r="F67" s="42">
        <v>3</v>
      </c>
      <c r="G67" s="42"/>
      <c r="H67" s="42"/>
      <c r="I67" s="42"/>
      <c r="J67" s="42"/>
      <c r="K67" s="42"/>
      <c r="L67" s="42"/>
      <c r="M67" s="61">
        <f t="shared" ref="M67:M130" si="23">2*(F67)+5*(G67)+3*(H67)+5*(I67)+5*(J67)+5*(K67)+5*(L67)</f>
        <v>6</v>
      </c>
      <c r="N67" s="42">
        <v>2</v>
      </c>
      <c r="O67" s="42"/>
      <c r="P67" s="42"/>
      <c r="Q67" s="42"/>
      <c r="R67" s="42"/>
      <c r="S67" s="42"/>
      <c r="T67" s="42"/>
      <c r="U67" s="61">
        <f t="shared" ref="U67:U130" si="24">2*(N67)+5*(O67)+3*(P67)+5*(Q67)+5*(R67)+5*(S67)+5*(T67)</f>
        <v>4</v>
      </c>
      <c r="V67" s="42"/>
      <c r="W67" s="42"/>
      <c r="X67" s="42"/>
      <c r="Y67" s="42">
        <v>1</v>
      </c>
      <c r="Z67" s="42"/>
      <c r="AA67" s="42"/>
      <c r="AB67" s="42"/>
      <c r="AC67" s="61">
        <f t="shared" ref="AC67:AC130" si="25">2*(V67)+5*(W67)+3*(X67)+5*(Y67)+5*(Z67)+5*(AA67)+5*(AB67)</f>
        <v>5</v>
      </c>
      <c r="AD67" s="42">
        <v>3</v>
      </c>
      <c r="AE67" s="42"/>
      <c r="AF67" s="42"/>
      <c r="AG67" s="42"/>
      <c r="AH67" s="42"/>
      <c r="AI67" s="42"/>
      <c r="AJ67" s="42"/>
      <c r="AK67" s="61">
        <f t="shared" ref="AK67:AK130" si="26">2*(AD67)+5*(AE67)+3*(AF67)+5*(AG67)+5*(AH67)+5*(AI67)+5*(AJ67)</f>
        <v>6</v>
      </c>
      <c r="AL67" s="42">
        <v>2</v>
      </c>
      <c r="AM67" s="42"/>
      <c r="AN67" s="42"/>
      <c r="AO67" s="42"/>
      <c r="AP67" s="42"/>
      <c r="AQ67" s="42"/>
      <c r="AR67" s="42"/>
      <c r="AS67" s="45">
        <f>2*AL67+5*AM67+3*AN67+5*AO67+5*AP67+5*AQ67+5*AR67</f>
        <v>4</v>
      </c>
      <c r="AT67" s="42"/>
      <c r="AU67" s="42"/>
      <c r="AV67" s="42"/>
      <c r="AW67" s="42"/>
      <c r="AX67" s="42"/>
      <c r="AY67" s="42"/>
      <c r="AZ67" s="42"/>
      <c r="BA67" s="45">
        <f>2*AT67+5*AU67+3*AV67+5*AW67+5*AX67+5*AY67+5*AZ67</f>
        <v>0</v>
      </c>
      <c r="BB67" s="143"/>
      <c r="BC67" s="143"/>
      <c r="BD67" s="143"/>
      <c r="BE67" s="143"/>
      <c r="BF67" s="143"/>
      <c r="BG67" s="143"/>
      <c r="BH67" s="143"/>
      <c r="BI67" s="110">
        <f t="shared" ref="BI67:BI130" si="27">2*BB67+5*BC67+3*BD67+5*BE67+5*BF67+5*BG67+5*BH67</f>
        <v>0</v>
      </c>
      <c r="BJ67" s="109">
        <f t="shared" ref="BJ67:BJ130" si="28">F67+N67+V67+AD67+AL67+AT67+BB67</f>
        <v>10</v>
      </c>
      <c r="BK67" s="108">
        <f t="shared" ref="BK67:BK130" si="29">G67+O67+W67+AE67+AM67+AU67+BC67</f>
        <v>0</v>
      </c>
      <c r="BL67" s="108">
        <f t="shared" ref="BL67:BL130" si="30">H67+P67+X67+AF67+AN67+AV67+BD67</f>
        <v>0</v>
      </c>
      <c r="BM67" s="108">
        <f t="shared" ref="BM67:BM130" si="31">I67+Q67+Y67+AG67+AO67+AW67+BE67</f>
        <v>1</v>
      </c>
      <c r="BN67" s="108">
        <f t="shared" ref="BN67:BN130" si="32">J67+R67+Z67+AH67+AP67+AX67+BF67</f>
        <v>0</v>
      </c>
      <c r="BO67" s="108">
        <f t="shared" ref="BO67:BO130" si="33">K67+S67+AA67+AI67+AQ67+AY67+BG67</f>
        <v>0</v>
      </c>
      <c r="BP67" s="108">
        <f t="shared" ref="BP67:BP130" si="34">L67+T67+AB67+AJ67+AR67+AZ67+BH67</f>
        <v>0</v>
      </c>
      <c r="BQ67" s="72">
        <f t="shared" ref="BQ67:BQ130" si="35">M67+U67+AC67+AK67+AS67+BA67+BI67</f>
        <v>25</v>
      </c>
    </row>
    <row r="68" spans="1:77" ht="16" thickBot="1">
      <c r="A68" s="57"/>
      <c r="B68" s="277" t="s">
        <v>513</v>
      </c>
      <c r="C68" s="279" t="s">
        <v>514</v>
      </c>
      <c r="D68" s="42">
        <v>72</v>
      </c>
      <c r="E68" s="186" t="s">
        <v>123</v>
      </c>
      <c r="F68" s="42">
        <v>4</v>
      </c>
      <c r="G68" s="42"/>
      <c r="H68" s="42"/>
      <c r="I68" s="42"/>
      <c r="J68" s="42"/>
      <c r="K68" s="42"/>
      <c r="L68" s="42"/>
      <c r="M68" s="61">
        <f t="shared" si="23"/>
        <v>8</v>
      </c>
      <c r="N68" s="42">
        <v>2</v>
      </c>
      <c r="O68" s="42"/>
      <c r="P68" s="42"/>
      <c r="Q68" s="42"/>
      <c r="R68" s="42"/>
      <c r="S68" s="42"/>
      <c r="T68" s="42"/>
      <c r="U68" s="61">
        <f t="shared" si="24"/>
        <v>4</v>
      </c>
      <c r="V68" s="42">
        <v>2</v>
      </c>
      <c r="W68" s="42"/>
      <c r="X68" s="42"/>
      <c r="Y68" s="42"/>
      <c r="Z68" s="42"/>
      <c r="AA68" s="42"/>
      <c r="AB68" s="42"/>
      <c r="AC68" s="61">
        <f t="shared" si="25"/>
        <v>4</v>
      </c>
      <c r="AD68" s="42">
        <v>2</v>
      </c>
      <c r="AE68" s="42"/>
      <c r="AF68" s="42"/>
      <c r="AG68" s="42"/>
      <c r="AH68" s="42"/>
      <c r="AI68" s="42"/>
      <c r="AJ68" s="42"/>
      <c r="AK68" s="61">
        <f t="shared" si="26"/>
        <v>4</v>
      </c>
      <c r="AL68" s="42">
        <v>2</v>
      </c>
      <c r="AM68" s="42"/>
      <c r="AN68" s="42"/>
      <c r="AO68" s="42"/>
      <c r="AP68" s="42"/>
      <c r="AQ68" s="42"/>
      <c r="AR68" s="42"/>
      <c r="AS68" s="45">
        <f>2*AL68+5*AM68+3*AN68+5*AO68+5*AP68+5*AQ68+5*AR68</f>
        <v>4</v>
      </c>
      <c r="AT68" s="42"/>
      <c r="AU68" s="42"/>
      <c r="AV68" s="42"/>
      <c r="AW68" s="42"/>
      <c r="AX68" s="42"/>
      <c r="AY68" s="42"/>
      <c r="AZ68" s="42"/>
      <c r="BA68" s="45">
        <f>2*AT68+5*AU68+3*AV68+5*AW68+5*AX68+5*AY68+5*AZ68</f>
        <v>0</v>
      </c>
      <c r="BB68" s="143"/>
      <c r="BC68" s="143"/>
      <c r="BD68" s="143"/>
      <c r="BE68" s="143"/>
      <c r="BF68" s="143"/>
      <c r="BG68" s="143"/>
      <c r="BH68" s="143"/>
      <c r="BI68" s="110">
        <f t="shared" si="27"/>
        <v>0</v>
      </c>
      <c r="BJ68" s="109">
        <f t="shared" si="28"/>
        <v>12</v>
      </c>
      <c r="BK68" s="108">
        <f t="shared" si="29"/>
        <v>0</v>
      </c>
      <c r="BL68" s="108">
        <f t="shared" si="30"/>
        <v>0</v>
      </c>
      <c r="BM68" s="108">
        <f t="shared" si="31"/>
        <v>0</v>
      </c>
      <c r="BN68" s="108">
        <f t="shared" si="32"/>
        <v>0</v>
      </c>
      <c r="BO68" s="108">
        <f t="shared" si="33"/>
        <v>0</v>
      </c>
      <c r="BP68" s="108">
        <f t="shared" si="34"/>
        <v>0</v>
      </c>
      <c r="BQ68" s="72">
        <f t="shared" si="35"/>
        <v>24</v>
      </c>
    </row>
    <row r="69" spans="1:77" ht="16" thickBot="1">
      <c r="A69" s="57"/>
      <c r="B69" s="465" t="s">
        <v>461</v>
      </c>
      <c r="C69" s="463" t="s">
        <v>462</v>
      </c>
      <c r="D69" s="511">
        <v>21</v>
      </c>
      <c r="E69" s="511" t="s">
        <v>113</v>
      </c>
      <c r="F69" s="511">
        <v>2</v>
      </c>
      <c r="G69" s="511">
        <v>1</v>
      </c>
      <c r="H69" s="511"/>
      <c r="I69" s="511"/>
      <c r="J69" s="511"/>
      <c r="K69" s="511"/>
      <c r="L69" s="511"/>
      <c r="M69" s="461">
        <f t="shared" si="23"/>
        <v>9</v>
      </c>
      <c r="N69" s="511"/>
      <c r="O69" s="511"/>
      <c r="P69" s="511"/>
      <c r="Q69" s="511"/>
      <c r="R69" s="511"/>
      <c r="S69" s="511"/>
      <c r="T69" s="511"/>
      <c r="U69" s="61">
        <f t="shared" si="24"/>
        <v>0</v>
      </c>
      <c r="V69" s="511">
        <v>4</v>
      </c>
      <c r="W69" s="511"/>
      <c r="X69" s="511"/>
      <c r="Y69" s="511"/>
      <c r="Z69" s="511"/>
      <c r="AA69" s="511"/>
      <c r="AB69" s="511"/>
      <c r="AC69" s="61">
        <f t="shared" si="25"/>
        <v>8</v>
      </c>
      <c r="AD69" s="511">
        <v>3</v>
      </c>
      <c r="AE69" s="511"/>
      <c r="AF69" s="511"/>
      <c r="AG69" s="511"/>
      <c r="AH69" s="511"/>
      <c r="AI69" s="511"/>
      <c r="AJ69" s="511"/>
      <c r="AK69" s="61">
        <f t="shared" si="26"/>
        <v>6</v>
      </c>
      <c r="AL69" s="275"/>
      <c r="AM69" s="275"/>
      <c r="AN69" s="275"/>
      <c r="AO69" s="275"/>
      <c r="AP69" s="275"/>
      <c r="AQ69" s="275"/>
      <c r="AR69" s="275"/>
      <c r="AS69" s="45">
        <f>2*AL69+5*AM69+3*AN69+5*AO69+5*AP69+5*AQ69+5*AR69</f>
        <v>0</v>
      </c>
      <c r="AT69" s="40"/>
      <c r="AU69" s="40"/>
      <c r="AV69" s="40"/>
      <c r="AW69" s="40"/>
      <c r="AX69" s="40"/>
      <c r="AY69" s="40"/>
      <c r="AZ69" s="40"/>
      <c r="BA69" s="45">
        <f>2*AT69+5*AU69+3*AV69+5*AW69+5*AX69+5*AY69+5*AZ69</f>
        <v>0</v>
      </c>
      <c r="BB69" s="212"/>
      <c r="BC69" s="212"/>
      <c r="BD69" s="212"/>
      <c r="BE69" s="212"/>
      <c r="BF69" s="212"/>
      <c r="BG69" s="212"/>
      <c r="BH69" s="212"/>
      <c r="BI69" s="110">
        <f t="shared" si="27"/>
        <v>0</v>
      </c>
      <c r="BJ69" s="109">
        <f t="shared" si="28"/>
        <v>9</v>
      </c>
      <c r="BK69" s="108">
        <f t="shared" si="29"/>
        <v>1</v>
      </c>
      <c r="BL69" s="108">
        <f t="shared" si="30"/>
        <v>0</v>
      </c>
      <c r="BM69" s="108">
        <f t="shared" si="31"/>
        <v>0</v>
      </c>
      <c r="BN69" s="108">
        <f t="shared" si="32"/>
        <v>0</v>
      </c>
      <c r="BO69" s="108">
        <f t="shared" si="33"/>
        <v>0</v>
      </c>
      <c r="BP69" s="108">
        <f t="shared" si="34"/>
        <v>0</v>
      </c>
      <c r="BQ69" s="72">
        <f t="shared" si="35"/>
        <v>23</v>
      </c>
    </row>
    <row r="70" spans="1:77" ht="16" thickBot="1">
      <c r="A70" s="57"/>
      <c r="B70" s="486" t="s">
        <v>524</v>
      </c>
      <c r="C70" s="504" t="s">
        <v>178</v>
      </c>
      <c r="D70" s="512">
        <v>25</v>
      </c>
      <c r="E70" s="511" t="s">
        <v>123</v>
      </c>
      <c r="F70" s="512"/>
      <c r="G70" s="512"/>
      <c r="H70" s="512"/>
      <c r="I70" s="512"/>
      <c r="J70" s="512">
        <v>2</v>
      </c>
      <c r="K70" s="512"/>
      <c r="L70" s="512"/>
      <c r="M70" s="461">
        <f t="shared" si="23"/>
        <v>10</v>
      </c>
      <c r="N70" s="512">
        <v>3</v>
      </c>
      <c r="O70" s="512"/>
      <c r="P70" s="512"/>
      <c r="Q70" s="512"/>
      <c r="R70" s="512">
        <v>1</v>
      </c>
      <c r="S70" s="512"/>
      <c r="T70" s="512"/>
      <c r="U70" s="61">
        <f t="shared" si="24"/>
        <v>11</v>
      </c>
      <c r="V70" s="512">
        <v>1</v>
      </c>
      <c r="W70" s="512"/>
      <c r="X70" s="512"/>
      <c r="Y70" s="512"/>
      <c r="Z70" s="512"/>
      <c r="AA70" s="512"/>
      <c r="AB70" s="512"/>
      <c r="AC70" s="61">
        <f t="shared" si="25"/>
        <v>2</v>
      </c>
      <c r="AD70" s="512"/>
      <c r="AE70" s="512"/>
      <c r="AF70" s="512"/>
      <c r="AG70" s="512"/>
      <c r="AH70" s="512"/>
      <c r="AI70" s="512"/>
      <c r="AJ70" s="512"/>
      <c r="AK70" s="61">
        <f t="shared" si="26"/>
        <v>0</v>
      </c>
      <c r="AL70" s="42"/>
      <c r="AM70" s="42"/>
      <c r="AN70" s="42"/>
      <c r="AO70" s="42"/>
      <c r="AP70" s="42"/>
      <c r="AQ70" s="42"/>
      <c r="AR70" s="42"/>
      <c r="AS70" s="61">
        <f>2*(AL70)+5*(AM70)+3*(AN70)+5*(AO70)+5*(AP70)+5*(AQ70)+5*(AR70)</f>
        <v>0</v>
      </c>
      <c r="AT70" s="42"/>
      <c r="AU70" s="42"/>
      <c r="AV70" s="42"/>
      <c r="AW70" s="42"/>
      <c r="AX70" s="42"/>
      <c r="AY70" s="42"/>
      <c r="AZ70" s="42"/>
      <c r="BA70" s="61">
        <f>2*(AT70)+5*(AU70)+3*(AV70)+5*(AW70)+5*(AX70)+5*(AY70)+5*(AZ70)</f>
        <v>0</v>
      </c>
      <c r="BB70" s="143"/>
      <c r="BC70" s="143"/>
      <c r="BD70" s="143"/>
      <c r="BE70" s="143"/>
      <c r="BF70" s="143"/>
      <c r="BG70" s="143"/>
      <c r="BH70" s="143"/>
      <c r="BI70" s="110">
        <f t="shared" si="27"/>
        <v>0</v>
      </c>
      <c r="BJ70" s="219">
        <f t="shared" si="28"/>
        <v>4</v>
      </c>
      <c r="BK70" s="217">
        <f t="shared" si="29"/>
        <v>0</v>
      </c>
      <c r="BL70" s="217">
        <f t="shared" si="30"/>
        <v>0</v>
      </c>
      <c r="BM70" s="217">
        <f t="shared" si="31"/>
        <v>0</v>
      </c>
      <c r="BN70" s="217">
        <f t="shared" si="32"/>
        <v>3</v>
      </c>
      <c r="BO70" s="217">
        <f t="shared" si="33"/>
        <v>0</v>
      </c>
      <c r="BP70" s="217">
        <f t="shared" si="34"/>
        <v>0</v>
      </c>
      <c r="BQ70" s="220">
        <f t="shared" si="35"/>
        <v>23</v>
      </c>
    </row>
    <row r="71" spans="1:77" ht="16" thickBot="1">
      <c r="A71" s="57"/>
      <c r="B71" s="486" t="s">
        <v>675</v>
      </c>
      <c r="C71" s="504" t="s">
        <v>676</v>
      </c>
      <c r="D71" s="512">
        <v>25</v>
      </c>
      <c r="E71" s="511" t="s">
        <v>113</v>
      </c>
      <c r="F71" s="512"/>
      <c r="G71" s="512"/>
      <c r="H71" s="512"/>
      <c r="I71" s="512"/>
      <c r="J71" s="512"/>
      <c r="K71" s="512"/>
      <c r="L71" s="512"/>
      <c r="M71" s="461">
        <f t="shared" si="23"/>
        <v>0</v>
      </c>
      <c r="N71" s="512">
        <v>2</v>
      </c>
      <c r="O71" s="512"/>
      <c r="P71" s="512"/>
      <c r="Q71" s="512"/>
      <c r="R71" s="512"/>
      <c r="S71" s="512"/>
      <c r="T71" s="512"/>
      <c r="U71" s="61">
        <f t="shared" si="24"/>
        <v>4</v>
      </c>
      <c r="V71" s="512">
        <v>3</v>
      </c>
      <c r="W71" s="512"/>
      <c r="X71" s="512"/>
      <c r="Y71" s="512"/>
      <c r="Z71" s="512"/>
      <c r="AA71" s="512"/>
      <c r="AB71" s="512"/>
      <c r="AC71" s="61">
        <f t="shared" si="25"/>
        <v>6</v>
      </c>
      <c r="AD71" s="512">
        <v>4</v>
      </c>
      <c r="AE71" s="512"/>
      <c r="AF71" s="512"/>
      <c r="AG71" s="512"/>
      <c r="AH71" s="512">
        <v>1</v>
      </c>
      <c r="AI71" s="512"/>
      <c r="AJ71" s="512"/>
      <c r="AK71" s="61">
        <f t="shared" si="26"/>
        <v>13</v>
      </c>
      <c r="AL71" s="275"/>
      <c r="AM71" s="275"/>
      <c r="AN71" s="275"/>
      <c r="AO71" s="275"/>
      <c r="AP71" s="275"/>
      <c r="AQ71" s="275"/>
      <c r="AR71" s="275"/>
      <c r="AS71" s="61">
        <f>2*(AL71)+5*(AM71)+3*(AN71)+5*(AO71)+5*(AP71)+5*(AQ71)+5*(AR71)</f>
        <v>0</v>
      </c>
      <c r="AT71" s="42"/>
      <c r="AU71" s="42"/>
      <c r="AV71" s="42"/>
      <c r="AW71" s="42"/>
      <c r="AX71" s="42"/>
      <c r="AY71" s="42"/>
      <c r="AZ71" s="42"/>
      <c r="BA71" s="61">
        <f>2*(AT71)+5*(AU71)+3*(AV71)+5*(AW71)+5*(AX71)+5*(AY71)+5*(AZ71)</f>
        <v>0</v>
      </c>
      <c r="BB71" s="143"/>
      <c r="BC71" s="143"/>
      <c r="BD71" s="143"/>
      <c r="BE71" s="143"/>
      <c r="BF71" s="143"/>
      <c r="BG71" s="143"/>
      <c r="BH71" s="143"/>
      <c r="BI71" s="110">
        <f t="shared" si="27"/>
        <v>0</v>
      </c>
      <c r="BJ71" s="219">
        <f t="shared" si="28"/>
        <v>9</v>
      </c>
      <c r="BK71" s="217">
        <f t="shared" si="29"/>
        <v>0</v>
      </c>
      <c r="BL71" s="217">
        <f t="shared" si="30"/>
        <v>0</v>
      </c>
      <c r="BM71" s="217">
        <f t="shared" si="31"/>
        <v>0</v>
      </c>
      <c r="BN71" s="217">
        <f t="shared" si="32"/>
        <v>1</v>
      </c>
      <c r="BO71" s="217">
        <f t="shared" si="33"/>
        <v>0</v>
      </c>
      <c r="BP71" s="217">
        <f t="shared" si="34"/>
        <v>0</v>
      </c>
      <c r="BQ71" s="220">
        <f t="shared" si="35"/>
        <v>23</v>
      </c>
    </row>
    <row r="72" spans="1:77" ht="16" thickBot="1">
      <c r="A72" s="57"/>
      <c r="B72" s="486" t="s">
        <v>463</v>
      </c>
      <c r="C72" s="504" t="s">
        <v>188</v>
      </c>
      <c r="D72" s="512">
        <v>27</v>
      </c>
      <c r="E72" s="511" t="s">
        <v>113</v>
      </c>
      <c r="F72" s="512">
        <v>2</v>
      </c>
      <c r="G72" s="512"/>
      <c r="H72" s="512"/>
      <c r="I72" s="512"/>
      <c r="J72" s="512"/>
      <c r="K72" s="512"/>
      <c r="L72" s="512"/>
      <c r="M72" s="461">
        <f t="shared" si="23"/>
        <v>4</v>
      </c>
      <c r="N72" s="512">
        <v>6</v>
      </c>
      <c r="O72" s="512"/>
      <c r="P72" s="512"/>
      <c r="Q72" s="512"/>
      <c r="R72" s="512"/>
      <c r="S72" s="512"/>
      <c r="T72" s="512"/>
      <c r="U72" s="61">
        <f t="shared" si="24"/>
        <v>12</v>
      </c>
      <c r="V72" s="512">
        <v>1</v>
      </c>
      <c r="W72" s="512"/>
      <c r="X72" s="512">
        <v>1</v>
      </c>
      <c r="Y72" s="512"/>
      <c r="Z72" s="512"/>
      <c r="AA72" s="512"/>
      <c r="AB72" s="512"/>
      <c r="AC72" s="61">
        <f t="shared" si="25"/>
        <v>5</v>
      </c>
      <c r="AD72" s="512"/>
      <c r="AE72" s="512"/>
      <c r="AF72" s="512"/>
      <c r="AG72" s="512"/>
      <c r="AH72" s="512"/>
      <c r="AI72" s="512"/>
      <c r="AJ72" s="512"/>
      <c r="AK72" s="61">
        <f t="shared" si="26"/>
        <v>0</v>
      </c>
      <c r="AL72" s="275"/>
      <c r="AM72" s="275"/>
      <c r="AN72" s="275"/>
      <c r="AO72" s="275"/>
      <c r="AP72" s="275"/>
      <c r="AQ72" s="275"/>
      <c r="AR72" s="275"/>
      <c r="AS72" s="45">
        <f>2*AL72+5*AM72+3*AN72+5*AO72+5*AP72+5*AQ72+5*AR72</f>
        <v>0</v>
      </c>
      <c r="AT72" s="42"/>
      <c r="AU72" s="42"/>
      <c r="AV72" s="42"/>
      <c r="AW72" s="42"/>
      <c r="AX72" s="42"/>
      <c r="AY72" s="42"/>
      <c r="AZ72" s="42"/>
      <c r="BA72" s="45">
        <f>2*AT72+5*AU72+3*AV72+5*AW72+5*AX72+5*AY72+5*AZ72</f>
        <v>0</v>
      </c>
      <c r="BB72" s="143"/>
      <c r="BC72" s="143"/>
      <c r="BD72" s="143"/>
      <c r="BE72" s="143"/>
      <c r="BF72" s="143"/>
      <c r="BG72" s="143"/>
      <c r="BH72" s="143"/>
      <c r="BI72" s="110">
        <f t="shared" si="27"/>
        <v>0</v>
      </c>
      <c r="BJ72" s="109">
        <f t="shared" si="28"/>
        <v>9</v>
      </c>
      <c r="BK72" s="108">
        <f t="shared" si="29"/>
        <v>0</v>
      </c>
      <c r="BL72" s="108">
        <f t="shared" si="30"/>
        <v>1</v>
      </c>
      <c r="BM72" s="108">
        <f t="shared" si="31"/>
        <v>0</v>
      </c>
      <c r="BN72" s="108">
        <f t="shared" si="32"/>
        <v>0</v>
      </c>
      <c r="BO72" s="108">
        <f t="shared" si="33"/>
        <v>0</v>
      </c>
      <c r="BP72" s="108">
        <f t="shared" si="34"/>
        <v>0</v>
      </c>
      <c r="BQ72" s="72">
        <f t="shared" si="35"/>
        <v>21</v>
      </c>
      <c r="BR72" s="25"/>
    </row>
    <row r="73" spans="1:77" ht="16" thickBot="1">
      <c r="A73" s="57"/>
      <c r="B73" s="486" t="s">
        <v>441</v>
      </c>
      <c r="C73" s="391" t="s">
        <v>412</v>
      </c>
      <c r="D73" s="512">
        <v>27</v>
      </c>
      <c r="E73" s="511" t="s">
        <v>112</v>
      </c>
      <c r="F73" s="512">
        <v>1</v>
      </c>
      <c r="G73" s="512"/>
      <c r="H73" s="512"/>
      <c r="I73" s="512"/>
      <c r="J73" s="512"/>
      <c r="K73" s="512"/>
      <c r="L73" s="512"/>
      <c r="M73" s="461">
        <f t="shared" si="23"/>
        <v>2</v>
      </c>
      <c r="N73" s="512">
        <v>2</v>
      </c>
      <c r="O73" s="512"/>
      <c r="P73" s="512"/>
      <c r="Q73" s="512"/>
      <c r="R73" s="512"/>
      <c r="S73" s="512"/>
      <c r="T73" s="512"/>
      <c r="U73" s="61">
        <f t="shared" si="24"/>
        <v>4</v>
      </c>
      <c r="V73" s="512">
        <v>3.5</v>
      </c>
      <c r="W73" s="512"/>
      <c r="X73" s="512"/>
      <c r="Y73" s="512"/>
      <c r="Z73" s="512"/>
      <c r="AA73" s="512"/>
      <c r="AB73" s="512"/>
      <c r="AC73" s="61">
        <f t="shared" si="25"/>
        <v>7</v>
      </c>
      <c r="AD73" s="512">
        <v>3.5</v>
      </c>
      <c r="AE73" s="512"/>
      <c r="AF73" s="512"/>
      <c r="AG73" s="512"/>
      <c r="AH73" s="512"/>
      <c r="AI73" s="512"/>
      <c r="AJ73" s="512"/>
      <c r="AK73" s="61">
        <f t="shared" si="26"/>
        <v>7</v>
      </c>
      <c r="AL73" s="42"/>
      <c r="AM73" s="42"/>
      <c r="AN73" s="42"/>
      <c r="AO73" s="42"/>
      <c r="AP73" s="42"/>
      <c r="AQ73" s="42"/>
      <c r="AR73" s="42"/>
      <c r="AS73" s="45">
        <f>2*AL73+5*AM73+3*AN73+5*AO73+5*AP73+5*AQ73+5*AR73</f>
        <v>0</v>
      </c>
      <c r="AT73" s="42"/>
      <c r="AU73" s="42"/>
      <c r="AV73" s="42"/>
      <c r="AW73" s="42"/>
      <c r="AX73" s="42"/>
      <c r="AY73" s="42"/>
      <c r="AZ73" s="42"/>
      <c r="BA73" s="45">
        <f>2*AT73+5*AU73+3*AV73+5*AW73+5*AX73+5*AY73+5*AZ73</f>
        <v>0</v>
      </c>
      <c r="BB73" s="143"/>
      <c r="BC73" s="143"/>
      <c r="BD73" s="143"/>
      <c r="BE73" s="143"/>
      <c r="BF73" s="143"/>
      <c r="BG73" s="143"/>
      <c r="BH73" s="143"/>
      <c r="BI73" s="110">
        <f t="shared" si="27"/>
        <v>0</v>
      </c>
      <c r="BJ73" s="109">
        <f t="shared" si="28"/>
        <v>10</v>
      </c>
      <c r="BK73" s="108">
        <f t="shared" si="29"/>
        <v>0</v>
      </c>
      <c r="BL73" s="108">
        <f t="shared" si="30"/>
        <v>0</v>
      </c>
      <c r="BM73" s="108">
        <f t="shared" si="31"/>
        <v>0</v>
      </c>
      <c r="BN73" s="108">
        <f t="shared" si="32"/>
        <v>0</v>
      </c>
      <c r="BO73" s="108">
        <f t="shared" si="33"/>
        <v>0</v>
      </c>
      <c r="BP73" s="108">
        <f t="shared" si="34"/>
        <v>0</v>
      </c>
      <c r="BQ73" s="72">
        <f t="shared" si="35"/>
        <v>20</v>
      </c>
    </row>
    <row r="74" spans="1:77" ht="16" thickBot="1">
      <c r="A74" s="57"/>
      <c r="B74" s="438" t="s">
        <v>198</v>
      </c>
      <c r="C74" s="440" t="s">
        <v>199</v>
      </c>
      <c r="D74" s="383">
        <v>9</v>
      </c>
      <c r="E74" s="511" t="s">
        <v>114</v>
      </c>
      <c r="F74" s="512">
        <v>2</v>
      </c>
      <c r="G74" s="512"/>
      <c r="H74" s="512"/>
      <c r="I74" s="512"/>
      <c r="J74" s="512"/>
      <c r="K74" s="512"/>
      <c r="L74" s="512"/>
      <c r="M74" s="461">
        <f t="shared" si="23"/>
        <v>4</v>
      </c>
      <c r="N74" s="512">
        <v>3</v>
      </c>
      <c r="O74" s="512"/>
      <c r="P74" s="512"/>
      <c r="Q74" s="512"/>
      <c r="R74" s="512"/>
      <c r="S74" s="512"/>
      <c r="T74" s="512"/>
      <c r="U74" s="61">
        <f t="shared" si="24"/>
        <v>6</v>
      </c>
      <c r="V74" s="512"/>
      <c r="W74" s="512"/>
      <c r="X74" s="512"/>
      <c r="Y74" s="512"/>
      <c r="Z74" s="512"/>
      <c r="AA74" s="512"/>
      <c r="AB74" s="512"/>
      <c r="AC74" s="61">
        <f t="shared" si="25"/>
        <v>0</v>
      </c>
      <c r="AD74" s="512">
        <v>3</v>
      </c>
      <c r="AE74" s="512"/>
      <c r="AF74" s="512"/>
      <c r="AG74" s="512"/>
      <c r="AH74" s="512"/>
      <c r="AI74" s="512"/>
      <c r="AJ74" s="512"/>
      <c r="AK74" s="61">
        <f t="shared" si="26"/>
        <v>6</v>
      </c>
      <c r="AL74" s="42">
        <v>2</v>
      </c>
      <c r="AM74" s="42"/>
      <c r="AN74" s="42"/>
      <c r="AO74" s="42"/>
      <c r="AP74" s="42"/>
      <c r="AQ74" s="42"/>
      <c r="AR74" s="42"/>
      <c r="AS74" s="45">
        <f>2*AL74+5*AM74+3*AN74+5*AO74+5*AP74+5*AQ74+5*AR74</f>
        <v>4</v>
      </c>
      <c r="AT74" s="42"/>
      <c r="AU74" s="42"/>
      <c r="AV74" s="42"/>
      <c r="AW74" s="42"/>
      <c r="AX74" s="42"/>
      <c r="AY74" s="42"/>
      <c r="AZ74" s="42"/>
      <c r="BA74" s="45">
        <f>2*AT74+5*AU74+3*AV74+5*AW74+5*AX74+5*AY74+5*AZ74</f>
        <v>0</v>
      </c>
      <c r="BB74" s="143"/>
      <c r="BC74" s="143"/>
      <c r="BD74" s="143"/>
      <c r="BE74" s="143"/>
      <c r="BF74" s="143"/>
      <c r="BG74" s="143"/>
      <c r="BH74" s="143"/>
      <c r="BI74" s="110">
        <f t="shared" si="27"/>
        <v>0</v>
      </c>
      <c r="BJ74" s="109">
        <f t="shared" si="28"/>
        <v>10</v>
      </c>
      <c r="BK74" s="108">
        <f t="shared" si="29"/>
        <v>0</v>
      </c>
      <c r="BL74" s="108">
        <f t="shared" si="30"/>
        <v>0</v>
      </c>
      <c r="BM74" s="108">
        <f t="shared" si="31"/>
        <v>0</v>
      </c>
      <c r="BN74" s="108">
        <f t="shared" si="32"/>
        <v>0</v>
      </c>
      <c r="BO74" s="108">
        <f t="shared" si="33"/>
        <v>0</v>
      </c>
      <c r="BP74" s="108">
        <f t="shared" si="34"/>
        <v>0</v>
      </c>
      <c r="BQ74" s="72">
        <f t="shared" si="35"/>
        <v>20</v>
      </c>
    </row>
    <row r="75" spans="1:77" ht="16" thickBot="1">
      <c r="A75" s="57"/>
      <c r="B75" s="486" t="s">
        <v>170</v>
      </c>
      <c r="C75" s="504" t="s">
        <v>171</v>
      </c>
      <c r="D75" s="512">
        <v>61</v>
      </c>
      <c r="E75" s="511" t="s">
        <v>122</v>
      </c>
      <c r="F75" s="512">
        <v>4.5</v>
      </c>
      <c r="G75" s="512"/>
      <c r="H75" s="512"/>
      <c r="I75" s="512"/>
      <c r="J75" s="512"/>
      <c r="K75" s="512"/>
      <c r="L75" s="512"/>
      <c r="M75" s="461">
        <f t="shared" si="23"/>
        <v>9</v>
      </c>
      <c r="N75" s="512">
        <v>1</v>
      </c>
      <c r="O75" s="512"/>
      <c r="P75" s="512"/>
      <c r="Q75" s="512"/>
      <c r="R75" s="512"/>
      <c r="S75" s="512"/>
      <c r="T75" s="512"/>
      <c r="U75" s="61">
        <f t="shared" si="24"/>
        <v>2</v>
      </c>
      <c r="V75" s="512">
        <v>2</v>
      </c>
      <c r="W75" s="512"/>
      <c r="X75" s="512"/>
      <c r="Y75" s="512"/>
      <c r="Z75" s="512"/>
      <c r="AA75" s="512"/>
      <c r="AB75" s="512"/>
      <c r="AC75" s="61">
        <f t="shared" si="25"/>
        <v>4</v>
      </c>
      <c r="AD75" s="512"/>
      <c r="AE75" s="512">
        <v>1</v>
      </c>
      <c r="AF75" s="512"/>
      <c r="AG75" s="512"/>
      <c r="AH75" s="512"/>
      <c r="AI75" s="512"/>
      <c r="AJ75" s="512"/>
      <c r="AK75" s="61">
        <f t="shared" si="26"/>
        <v>5</v>
      </c>
      <c r="AL75" s="42"/>
      <c r="AM75" s="42"/>
      <c r="AN75" s="42"/>
      <c r="AO75" s="42"/>
      <c r="AP75" s="42"/>
      <c r="AQ75" s="42"/>
      <c r="AR75" s="42"/>
      <c r="AS75" s="61">
        <f>2*(AL75)+5*(AM75)+3*(AN75)+5*(AO75)+5*(AP75)+5*(AQ75)+5*(AR75)</f>
        <v>0</v>
      </c>
      <c r="AT75" s="42"/>
      <c r="AU75" s="42"/>
      <c r="AV75" s="42"/>
      <c r="AW75" s="42"/>
      <c r="AX75" s="42"/>
      <c r="AY75" s="42"/>
      <c r="AZ75" s="42"/>
      <c r="BA75" s="61">
        <f>2*(AT75)+5*(AU75)+3*(AV75)+5*(AW75)+5*(AX75)+5*(AY75)+5*(AZ75)</f>
        <v>0</v>
      </c>
      <c r="BB75" s="143"/>
      <c r="BC75" s="143"/>
      <c r="BD75" s="143"/>
      <c r="BE75" s="143"/>
      <c r="BF75" s="143"/>
      <c r="BG75" s="143"/>
      <c r="BH75" s="143"/>
      <c r="BI75" s="110">
        <f t="shared" si="27"/>
        <v>0</v>
      </c>
      <c r="BJ75" s="219">
        <f t="shared" si="28"/>
        <v>7.5</v>
      </c>
      <c r="BK75" s="217">
        <f t="shared" si="29"/>
        <v>1</v>
      </c>
      <c r="BL75" s="217">
        <f t="shared" si="30"/>
        <v>0</v>
      </c>
      <c r="BM75" s="217">
        <f t="shared" si="31"/>
        <v>0</v>
      </c>
      <c r="BN75" s="217">
        <f t="shared" si="32"/>
        <v>0</v>
      </c>
      <c r="BO75" s="217">
        <f t="shared" si="33"/>
        <v>0</v>
      </c>
      <c r="BP75" s="217">
        <f t="shared" si="34"/>
        <v>0</v>
      </c>
      <c r="BQ75" s="220">
        <f t="shared" si="35"/>
        <v>20</v>
      </c>
      <c r="BR75" s="7"/>
      <c r="BS75" s="7"/>
      <c r="BT75" s="7"/>
      <c r="BU75" s="7"/>
      <c r="BV75" s="7"/>
      <c r="BW75" s="7"/>
      <c r="BX75" s="7"/>
    </row>
    <row r="76" spans="1:77" ht="16" thickBot="1">
      <c r="A76" s="57"/>
      <c r="B76" s="486" t="s">
        <v>439</v>
      </c>
      <c r="C76" s="391" t="s">
        <v>440</v>
      </c>
      <c r="D76" s="512">
        <v>94</v>
      </c>
      <c r="E76" s="511" t="s">
        <v>112</v>
      </c>
      <c r="F76" s="512">
        <v>0.5</v>
      </c>
      <c r="G76" s="512"/>
      <c r="H76" s="512"/>
      <c r="I76" s="512"/>
      <c r="J76" s="512"/>
      <c r="K76" s="512"/>
      <c r="L76" s="512"/>
      <c r="M76" s="461">
        <f t="shared" si="23"/>
        <v>1</v>
      </c>
      <c r="N76" s="512">
        <v>2.5</v>
      </c>
      <c r="O76" s="512">
        <v>0.5</v>
      </c>
      <c r="P76" s="512"/>
      <c r="Q76" s="512"/>
      <c r="R76" s="512"/>
      <c r="S76" s="512"/>
      <c r="T76" s="512"/>
      <c r="U76" s="61">
        <f t="shared" si="24"/>
        <v>7.5</v>
      </c>
      <c r="V76" s="512">
        <v>1.5</v>
      </c>
      <c r="W76" s="512"/>
      <c r="X76" s="512"/>
      <c r="Y76" s="512"/>
      <c r="Z76" s="512"/>
      <c r="AA76" s="512">
        <v>1</v>
      </c>
      <c r="AB76" s="512"/>
      <c r="AC76" s="61">
        <f t="shared" si="25"/>
        <v>8</v>
      </c>
      <c r="AD76" s="512">
        <v>1.5</v>
      </c>
      <c r="AE76" s="512"/>
      <c r="AF76" s="512"/>
      <c r="AG76" s="512"/>
      <c r="AH76" s="512"/>
      <c r="AI76" s="512"/>
      <c r="AJ76" s="512"/>
      <c r="AK76" s="61">
        <f t="shared" si="26"/>
        <v>3</v>
      </c>
      <c r="AL76" s="42"/>
      <c r="AM76" s="42"/>
      <c r="AN76" s="42"/>
      <c r="AO76" s="42"/>
      <c r="AP76" s="42"/>
      <c r="AQ76" s="42"/>
      <c r="AR76" s="42"/>
      <c r="AS76" s="45">
        <f>2*AL76+5*AM76+3*AN76+5*AO76+5*AP76+5*AQ76+5*AR76</f>
        <v>0</v>
      </c>
      <c r="AT76" s="42"/>
      <c r="AU76" s="42"/>
      <c r="AV76" s="42"/>
      <c r="AW76" s="42"/>
      <c r="AX76" s="42"/>
      <c r="AY76" s="42"/>
      <c r="AZ76" s="42"/>
      <c r="BA76" s="45">
        <f>2*AT76+5*AU76+3*AV76+5*AW76+5*AX76+5*AY76+5*AZ76</f>
        <v>0</v>
      </c>
      <c r="BB76" s="143"/>
      <c r="BC76" s="143"/>
      <c r="BD76" s="143"/>
      <c r="BE76" s="143"/>
      <c r="BF76" s="143"/>
      <c r="BG76" s="143"/>
      <c r="BH76" s="143"/>
      <c r="BI76" s="110">
        <f t="shared" si="27"/>
        <v>0</v>
      </c>
      <c r="BJ76" s="109">
        <f t="shared" si="28"/>
        <v>6</v>
      </c>
      <c r="BK76" s="108">
        <f t="shared" si="29"/>
        <v>0.5</v>
      </c>
      <c r="BL76" s="108">
        <f t="shared" si="30"/>
        <v>0</v>
      </c>
      <c r="BM76" s="108">
        <f t="shared" si="31"/>
        <v>0</v>
      </c>
      <c r="BN76" s="108">
        <f t="shared" si="32"/>
        <v>0</v>
      </c>
      <c r="BO76" s="108">
        <f t="shared" si="33"/>
        <v>1</v>
      </c>
      <c r="BP76" s="108">
        <f t="shared" si="34"/>
        <v>0</v>
      </c>
      <c r="BQ76" s="72">
        <f t="shared" si="35"/>
        <v>19.5</v>
      </c>
      <c r="BR76" s="7"/>
      <c r="BS76" s="7"/>
      <c r="BT76" s="7"/>
      <c r="BU76" s="7"/>
      <c r="BV76" s="7"/>
      <c r="BW76" s="7"/>
      <c r="BX76" s="7"/>
    </row>
    <row r="77" spans="1:77" ht="16" thickBot="1">
      <c r="A77" s="57"/>
      <c r="B77" s="486" t="s">
        <v>739</v>
      </c>
      <c r="C77" s="504" t="s">
        <v>460</v>
      </c>
      <c r="D77" s="512">
        <v>44</v>
      </c>
      <c r="E77" s="511" t="s">
        <v>123</v>
      </c>
      <c r="F77" s="512"/>
      <c r="G77" s="512"/>
      <c r="H77" s="512"/>
      <c r="I77" s="512"/>
      <c r="J77" s="512"/>
      <c r="K77" s="512"/>
      <c r="L77" s="512"/>
      <c r="M77" s="461">
        <f t="shared" si="23"/>
        <v>0</v>
      </c>
      <c r="N77" s="512"/>
      <c r="O77" s="512"/>
      <c r="P77" s="512"/>
      <c r="Q77" s="512"/>
      <c r="R77" s="512"/>
      <c r="S77" s="512"/>
      <c r="T77" s="512"/>
      <c r="U77" s="61">
        <f t="shared" si="24"/>
        <v>0</v>
      </c>
      <c r="V77" s="512">
        <v>4</v>
      </c>
      <c r="W77" s="512">
        <v>1</v>
      </c>
      <c r="X77" s="512"/>
      <c r="Y77" s="512"/>
      <c r="Z77" s="512"/>
      <c r="AA77" s="512"/>
      <c r="AB77" s="512"/>
      <c r="AC77" s="61">
        <f t="shared" si="25"/>
        <v>13</v>
      </c>
      <c r="AD77" s="512">
        <v>1</v>
      </c>
      <c r="AE77" s="512"/>
      <c r="AF77" s="512"/>
      <c r="AG77" s="512"/>
      <c r="AH77" s="512"/>
      <c r="AI77" s="512"/>
      <c r="AJ77" s="512"/>
      <c r="AK77" s="61">
        <f t="shared" si="26"/>
        <v>2</v>
      </c>
      <c r="AL77" s="42">
        <v>2</v>
      </c>
      <c r="AM77" s="42"/>
      <c r="AN77" s="42"/>
      <c r="AO77" s="42"/>
      <c r="AP77" s="42"/>
      <c r="AQ77" s="42"/>
      <c r="AR77" s="42"/>
      <c r="AS77" s="61">
        <f>2*(AL77)+5*(AM77)+3*(AN77)+5*(AO77)+5*(AP77)+5*(AQ77)+5*(AR77)</f>
        <v>4</v>
      </c>
      <c r="AT77" s="42"/>
      <c r="AU77" s="42"/>
      <c r="AV77" s="42"/>
      <c r="AW77" s="42"/>
      <c r="AX77" s="42"/>
      <c r="AY77" s="42"/>
      <c r="AZ77" s="42"/>
      <c r="BA77" s="61">
        <f>2*(AT77)+5*(AU77)+3*(AV77)+5*(AW77)+5*(AX77)+5*(AY77)+5*(AZ77)</f>
        <v>0</v>
      </c>
      <c r="BB77" s="135"/>
      <c r="BC77" s="135"/>
      <c r="BD77" s="135"/>
      <c r="BE77" s="135"/>
      <c r="BF77" s="135"/>
      <c r="BG77" s="135"/>
      <c r="BH77" s="135"/>
      <c r="BI77" s="110">
        <f t="shared" si="27"/>
        <v>0</v>
      </c>
      <c r="BJ77" s="219">
        <f t="shared" si="28"/>
        <v>7</v>
      </c>
      <c r="BK77" s="217">
        <f t="shared" si="29"/>
        <v>1</v>
      </c>
      <c r="BL77" s="217">
        <f t="shared" si="30"/>
        <v>0</v>
      </c>
      <c r="BM77" s="217">
        <f t="shared" si="31"/>
        <v>0</v>
      </c>
      <c r="BN77" s="217">
        <f t="shared" si="32"/>
        <v>0</v>
      </c>
      <c r="BO77" s="217">
        <f t="shared" si="33"/>
        <v>0</v>
      </c>
      <c r="BP77" s="217">
        <f t="shared" si="34"/>
        <v>0</v>
      </c>
      <c r="BQ77" s="220">
        <f t="shared" si="35"/>
        <v>19</v>
      </c>
      <c r="BR77" s="26"/>
      <c r="BS77" s="26"/>
      <c r="BT77" s="26"/>
      <c r="BU77" s="26"/>
      <c r="BV77" s="26"/>
      <c r="BW77" s="26"/>
      <c r="BX77" s="26"/>
      <c r="BY77" s="26"/>
    </row>
    <row r="78" spans="1:77" ht="16" thickBot="1">
      <c r="A78" s="57"/>
      <c r="B78" s="486" t="s">
        <v>172</v>
      </c>
      <c r="C78" s="504" t="s">
        <v>667</v>
      </c>
      <c r="D78" s="512">
        <v>75</v>
      </c>
      <c r="E78" s="511" t="s">
        <v>122</v>
      </c>
      <c r="F78" s="512">
        <v>1.5</v>
      </c>
      <c r="G78" s="512"/>
      <c r="H78" s="512"/>
      <c r="I78" s="512"/>
      <c r="J78" s="512"/>
      <c r="K78" s="512"/>
      <c r="L78" s="512"/>
      <c r="M78" s="461">
        <f t="shared" si="23"/>
        <v>3</v>
      </c>
      <c r="N78" s="512">
        <v>3.5</v>
      </c>
      <c r="O78" s="512"/>
      <c r="P78" s="512"/>
      <c r="Q78" s="512"/>
      <c r="R78" s="512"/>
      <c r="S78" s="512"/>
      <c r="T78" s="512"/>
      <c r="U78" s="61">
        <f t="shared" si="24"/>
        <v>7</v>
      </c>
      <c r="V78" s="512"/>
      <c r="W78" s="512"/>
      <c r="X78" s="512"/>
      <c r="Y78" s="512"/>
      <c r="Z78" s="512"/>
      <c r="AA78" s="512"/>
      <c r="AB78" s="512"/>
      <c r="AC78" s="61">
        <f t="shared" si="25"/>
        <v>0</v>
      </c>
      <c r="AD78" s="512">
        <v>2</v>
      </c>
      <c r="AE78" s="512"/>
      <c r="AF78" s="512"/>
      <c r="AG78" s="512"/>
      <c r="AH78" s="512"/>
      <c r="AI78" s="512"/>
      <c r="AJ78" s="512"/>
      <c r="AK78" s="61">
        <f t="shared" si="26"/>
        <v>4</v>
      </c>
      <c r="AL78" s="42">
        <v>2</v>
      </c>
      <c r="AM78" s="42"/>
      <c r="AN78" s="42"/>
      <c r="AO78" s="42"/>
      <c r="AP78" s="42"/>
      <c r="AQ78" s="42"/>
      <c r="AR78" s="42"/>
      <c r="AS78" s="45">
        <f>2*AL78+5*AM78+3*AN78+5*AO78+5*AP78+5*AQ78+5*AR78</f>
        <v>4</v>
      </c>
      <c r="AT78" s="42"/>
      <c r="AU78" s="42"/>
      <c r="AV78" s="42"/>
      <c r="AW78" s="42"/>
      <c r="AX78" s="42"/>
      <c r="AY78" s="42"/>
      <c r="AZ78" s="42"/>
      <c r="BA78" s="45">
        <f>2*AT78+5*AU78+3*AV78+5*AW78+5*AX78+5*AY78+5*AZ78</f>
        <v>0</v>
      </c>
      <c r="BB78" s="143"/>
      <c r="BC78" s="143"/>
      <c r="BD78" s="143"/>
      <c r="BE78" s="143"/>
      <c r="BF78" s="143"/>
      <c r="BG78" s="143"/>
      <c r="BH78" s="143"/>
      <c r="BI78" s="110">
        <f t="shared" si="27"/>
        <v>0</v>
      </c>
      <c r="BJ78" s="109">
        <f t="shared" si="28"/>
        <v>9</v>
      </c>
      <c r="BK78" s="108">
        <f t="shared" si="29"/>
        <v>0</v>
      </c>
      <c r="BL78" s="108">
        <f t="shared" si="30"/>
        <v>0</v>
      </c>
      <c r="BM78" s="108">
        <f t="shared" si="31"/>
        <v>0</v>
      </c>
      <c r="BN78" s="108">
        <f t="shared" si="32"/>
        <v>0</v>
      </c>
      <c r="BO78" s="108">
        <f t="shared" si="33"/>
        <v>0</v>
      </c>
      <c r="BP78" s="108">
        <f t="shared" si="34"/>
        <v>0</v>
      </c>
      <c r="BQ78" s="72">
        <f t="shared" si="35"/>
        <v>18</v>
      </c>
    </row>
    <row r="79" spans="1:77" ht="16" thickBot="1">
      <c r="A79" s="57"/>
      <c r="B79" s="486" t="s">
        <v>431</v>
      </c>
      <c r="C79" s="391" t="s">
        <v>250</v>
      </c>
      <c r="D79" s="512">
        <v>32</v>
      </c>
      <c r="E79" s="511" t="s">
        <v>112</v>
      </c>
      <c r="F79" s="512">
        <v>3.5</v>
      </c>
      <c r="G79" s="512"/>
      <c r="H79" s="512"/>
      <c r="I79" s="512"/>
      <c r="J79" s="512"/>
      <c r="K79" s="512"/>
      <c r="L79" s="512"/>
      <c r="M79" s="461">
        <f t="shared" si="23"/>
        <v>7</v>
      </c>
      <c r="N79" s="512">
        <v>1.5</v>
      </c>
      <c r="O79" s="512"/>
      <c r="P79" s="512"/>
      <c r="Q79" s="512"/>
      <c r="R79" s="512"/>
      <c r="S79" s="512"/>
      <c r="T79" s="512"/>
      <c r="U79" s="61">
        <f t="shared" si="24"/>
        <v>3</v>
      </c>
      <c r="V79" s="512">
        <v>3</v>
      </c>
      <c r="W79" s="512"/>
      <c r="X79" s="512"/>
      <c r="Y79" s="512"/>
      <c r="Z79" s="512"/>
      <c r="AA79" s="512"/>
      <c r="AB79" s="512"/>
      <c r="AC79" s="61">
        <f t="shared" si="25"/>
        <v>6</v>
      </c>
      <c r="AD79" s="512">
        <v>1</v>
      </c>
      <c r="AE79" s="512"/>
      <c r="AF79" s="512"/>
      <c r="AG79" s="512"/>
      <c r="AH79" s="512"/>
      <c r="AI79" s="512"/>
      <c r="AJ79" s="512"/>
      <c r="AK79" s="61">
        <f t="shared" si="26"/>
        <v>2</v>
      </c>
      <c r="AL79" s="42"/>
      <c r="AM79" s="42"/>
      <c r="AN79" s="42"/>
      <c r="AO79" s="42"/>
      <c r="AP79" s="42"/>
      <c r="AQ79" s="42"/>
      <c r="AR79" s="42"/>
      <c r="AS79" s="61">
        <f t="shared" ref="AS79:AS84" si="36">2*(AL79)+5*(AM79)+3*(AN79)+5*(AO79)+5*(AP79)+5*(AQ79)+5*(AR79)</f>
        <v>0</v>
      </c>
      <c r="AT79" s="40"/>
      <c r="AU79" s="40"/>
      <c r="AV79" s="40"/>
      <c r="AW79" s="40"/>
      <c r="AX79" s="40"/>
      <c r="AY79" s="40"/>
      <c r="AZ79" s="40"/>
      <c r="BA79" s="45">
        <f>2*AT79+5*AU79+3*AV79+5*AW79+5*AX79+5*AY79+5*AZ79</f>
        <v>0</v>
      </c>
      <c r="BB79" s="143"/>
      <c r="BC79" s="143"/>
      <c r="BD79" s="143"/>
      <c r="BE79" s="143"/>
      <c r="BF79" s="143"/>
      <c r="BG79" s="143"/>
      <c r="BH79" s="143"/>
      <c r="BI79" s="110">
        <f t="shared" si="27"/>
        <v>0</v>
      </c>
      <c r="BJ79" s="219">
        <f t="shared" si="28"/>
        <v>9</v>
      </c>
      <c r="BK79" s="217">
        <f t="shared" si="29"/>
        <v>0</v>
      </c>
      <c r="BL79" s="217">
        <f t="shared" si="30"/>
        <v>0</v>
      </c>
      <c r="BM79" s="217">
        <f t="shared" si="31"/>
        <v>0</v>
      </c>
      <c r="BN79" s="217">
        <f t="shared" si="32"/>
        <v>0</v>
      </c>
      <c r="BO79" s="217">
        <f t="shared" si="33"/>
        <v>0</v>
      </c>
      <c r="BP79" s="217">
        <f t="shared" si="34"/>
        <v>0</v>
      </c>
      <c r="BQ79" s="220">
        <f t="shared" si="35"/>
        <v>18</v>
      </c>
      <c r="BR79" s="26"/>
      <c r="BS79" s="26"/>
      <c r="BT79" s="26"/>
      <c r="BU79" s="26"/>
      <c r="BV79" s="26"/>
      <c r="BW79" s="26"/>
      <c r="BX79" s="26"/>
      <c r="BY79" s="26"/>
    </row>
    <row r="80" spans="1:77" ht="16" thickBot="1">
      <c r="A80" s="57"/>
      <c r="B80" s="486" t="s">
        <v>447</v>
      </c>
      <c r="C80" s="391" t="s">
        <v>343</v>
      </c>
      <c r="D80" s="512">
        <v>37</v>
      </c>
      <c r="E80" s="511" t="s">
        <v>112</v>
      </c>
      <c r="F80" s="512">
        <v>0</v>
      </c>
      <c r="G80" s="512"/>
      <c r="H80" s="512"/>
      <c r="I80" s="512">
        <v>1</v>
      </c>
      <c r="J80" s="512"/>
      <c r="K80" s="512"/>
      <c r="L80" s="512"/>
      <c r="M80" s="461">
        <f t="shared" si="23"/>
        <v>5</v>
      </c>
      <c r="N80" s="512">
        <v>1.5</v>
      </c>
      <c r="O80" s="512"/>
      <c r="P80" s="512"/>
      <c r="Q80" s="512"/>
      <c r="R80" s="512"/>
      <c r="S80" s="512"/>
      <c r="T80" s="512"/>
      <c r="U80" s="61">
        <f t="shared" si="24"/>
        <v>3</v>
      </c>
      <c r="V80" s="512">
        <v>2</v>
      </c>
      <c r="W80" s="512"/>
      <c r="X80" s="512"/>
      <c r="Y80" s="512"/>
      <c r="Z80" s="512"/>
      <c r="AA80" s="512"/>
      <c r="AB80" s="512"/>
      <c r="AC80" s="61">
        <f t="shared" si="25"/>
        <v>4</v>
      </c>
      <c r="AD80" s="512">
        <v>3</v>
      </c>
      <c r="AE80" s="512"/>
      <c r="AF80" s="512"/>
      <c r="AG80" s="512"/>
      <c r="AH80" s="512"/>
      <c r="AI80" s="512"/>
      <c r="AJ80" s="512"/>
      <c r="AK80" s="61">
        <f t="shared" si="26"/>
        <v>6</v>
      </c>
      <c r="AL80" s="42"/>
      <c r="AM80" s="42"/>
      <c r="AN80" s="42"/>
      <c r="AO80" s="42"/>
      <c r="AP80" s="42"/>
      <c r="AQ80" s="42"/>
      <c r="AR80" s="42"/>
      <c r="AS80" s="61">
        <f t="shared" si="36"/>
        <v>0</v>
      </c>
      <c r="AT80" s="42"/>
      <c r="AU80" s="42"/>
      <c r="AV80" s="42"/>
      <c r="AW80" s="42"/>
      <c r="AX80" s="42"/>
      <c r="AY80" s="42"/>
      <c r="AZ80" s="42"/>
      <c r="BA80" s="61">
        <f>2*(AT80)+5*(AU80)+3*(AV80)+5*(AW80)+5*(AX80)+5*(AY80)+5*(AZ80)</f>
        <v>0</v>
      </c>
      <c r="BB80" s="143"/>
      <c r="BC80" s="143"/>
      <c r="BD80" s="143"/>
      <c r="BE80" s="143"/>
      <c r="BF80" s="143"/>
      <c r="BG80" s="143"/>
      <c r="BH80" s="143"/>
      <c r="BI80" s="110">
        <f t="shared" si="27"/>
        <v>0</v>
      </c>
      <c r="BJ80" s="219">
        <f t="shared" si="28"/>
        <v>6.5</v>
      </c>
      <c r="BK80" s="217">
        <f t="shared" si="29"/>
        <v>0</v>
      </c>
      <c r="BL80" s="217">
        <f t="shared" si="30"/>
        <v>0</v>
      </c>
      <c r="BM80" s="217">
        <f t="shared" si="31"/>
        <v>1</v>
      </c>
      <c r="BN80" s="217">
        <f t="shared" si="32"/>
        <v>0</v>
      </c>
      <c r="BO80" s="217">
        <f t="shared" si="33"/>
        <v>0</v>
      </c>
      <c r="BP80" s="217">
        <f t="shared" si="34"/>
        <v>0</v>
      </c>
      <c r="BQ80" s="220">
        <f t="shared" si="35"/>
        <v>18</v>
      </c>
    </row>
    <row r="81" spans="1:77" ht="16" thickBot="1">
      <c r="A81" s="57"/>
      <c r="B81" s="486" t="s">
        <v>674</v>
      </c>
      <c r="C81" s="504" t="s">
        <v>646</v>
      </c>
      <c r="D81" s="512">
        <v>48</v>
      </c>
      <c r="E81" s="511" t="s">
        <v>113</v>
      </c>
      <c r="F81" s="512"/>
      <c r="G81" s="512"/>
      <c r="H81" s="512"/>
      <c r="I81" s="512"/>
      <c r="J81" s="512"/>
      <c r="K81" s="512"/>
      <c r="L81" s="512"/>
      <c r="M81" s="461">
        <f t="shared" si="23"/>
        <v>0</v>
      </c>
      <c r="N81" s="512">
        <v>2</v>
      </c>
      <c r="O81" s="512"/>
      <c r="P81" s="512"/>
      <c r="Q81" s="512"/>
      <c r="R81" s="512"/>
      <c r="S81" s="512"/>
      <c r="T81" s="512"/>
      <c r="U81" s="61">
        <f t="shared" si="24"/>
        <v>4</v>
      </c>
      <c r="V81" s="512">
        <v>1</v>
      </c>
      <c r="W81" s="512"/>
      <c r="X81" s="512"/>
      <c r="Y81" s="512"/>
      <c r="Z81" s="512"/>
      <c r="AA81" s="512"/>
      <c r="AB81" s="512"/>
      <c r="AC81" s="61">
        <f t="shared" si="25"/>
        <v>2</v>
      </c>
      <c r="AD81" s="512">
        <v>6</v>
      </c>
      <c r="AE81" s="512"/>
      <c r="AF81" s="512"/>
      <c r="AG81" s="512"/>
      <c r="AH81" s="512"/>
      <c r="AI81" s="512"/>
      <c r="AJ81" s="512"/>
      <c r="AK81" s="61">
        <f t="shared" si="26"/>
        <v>12</v>
      </c>
      <c r="AL81" s="275"/>
      <c r="AM81" s="275"/>
      <c r="AN81" s="275"/>
      <c r="AO81" s="275"/>
      <c r="AP81" s="275"/>
      <c r="AQ81" s="275"/>
      <c r="AR81" s="275"/>
      <c r="AS81" s="61">
        <f t="shared" si="36"/>
        <v>0</v>
      </c>
      <c r="AT81" s="42"/>
      <c r="AU81" s="42"/>
      <c r="AV81" s="42"/>
      <c r="AW81" s="42"/>
      <c r="AX81" s="42"/>
      <c r="AY81" s="42"/>
      <c r="AZ81" s="42"/>
      <c r="BA81" s="61">
        <f>2*(AT81)+5*(AU81)+3*(AV81)+5*(AW81)+5*(AX81)+5*(AY81)+5*(AZ81)</f>
        <v>0</v>
      </c>
      <c r="BB81" s="135"/>
      <c r="BC81" s="135"/>
      <c r="BD81" s="135"/>
      <c r="BE81" s="135"/>
      <c r="BF81" s="135"/>
      <c r="BG81" s="135"/>
      <c r="BH81" s="135"/>
      <c r="BI81" s="110">
        <f t="shared" si="27"/>
        <v>0</v>
      </c>
      <c r="BJ81" s="219">
        <f t="shared" si="28"/>
        <v>9</v>
      </c>
      <c r="BK81" s="217">
        <f t="shared" si="29"/>
        <v>0</v>
      </c>
      <c r="BL81" s="217">
        <f t="shared" si="30"/>
        <v>0</v>
      </c>
      <c r="BM81" s="217">
        <f t="shared" si="31"/>
        <v>0</v>
      </c>
      <c r="BN81" s="217">
        <f t="shared" si="32"/>
        <v>0</v>
      </c>
      <c r="BO81" s="217">
        <f t="shared" si="33"/>
        <v>0</v>
      </c>
      <c r="BP81" s="217">
        <f t="shared" si="34"/>
        <v>0</v>
      </c>
      <c r="BQ81" s="220">
        <f t="shared" si="35"/>
        <v>18</v>
      </c>
      <c r="BR81" s="26"/>
      <c r="BS81" s="26"/>
      <c r="BT81" s="26"/>
      <c r="BU81" s="26"/>
      <c r="BV81" s="26"/>
      <c r="BW81" s="26"/>
      <c r="BX81" s="26"/>
      <c r="BY81" s="26"/>
    </row>
    <row r="82" spans="1:77" ht="16" thickBot="1">
      <c r="A82" s="57"/>
      <c r="B82" s="401" t="s">
        <v>232</v>
      </c>
      <c r="C82" s="402" t="s">
        <v>209</v>
      </c>
      <c r="D82" s="382">
        <v>63</v>
      </c>
      <c r="E82" s="511" t="s">
        <v>114</v>
      </c>
      <c r="F82" s="512">
        <v>4</v>
      </c>
      <c r="G82" s="512"/>
      <c r="H82" s="512"/>
      <c r="I82" s="512"/>
      <c r="J82" s="512"/>
      <c r="K82" s="512"/>
      <c r="L82" s="512"/>
      <c r="M82" s="461">
        <f t="shared" si="23"/>
        <v>8</v>
      </c>
      <c r="N82" s="512">
        <v>5</v>
      </c>
      <c r="O82" s="512"/>
      <c r="P82" s="512"/>
      <c r="Q82" s="512"/>
      <c r="R82" s="512"/>
      <c r="S82" s="512"/>
      <c r="T82" s="512"/>
      <c r="U82" s="61">
        <f t="shared" si="24"/>
        <v>10</v>
      </c>
      <c r="V82" s="512"/>
      <c r="W82" s="512"/>
      <c r="X82" s="512"/>
      <c r="Y82" s="512"/>
      <c r="Z82" s="512"/>
      <c r="AA82" s="512"/>
      <c r="AB82" s="512"/>
      <c r="AC82" s="61">
        <f t="shared" si="25"/>
        <v>0</v>
      </c>
      <c r="AD82" s="512"/>
      <c r="AE82" s="512"/>
      <c r="AF82" s="512"/>
      <c r="AG82" s="512"/>
      <c r="AH82" s="512"/>
      <c r="AI82" s="512"/>
      <c r="AJ82" s="512"/>
      <c r="AK82" s="61">
        <f t="shared" si="26"/>
        <v>0</v>
      </c>
      <c r="AL82" s="42"/>
      <c r="AM82" s="42"/>
      <c r="AN82" s="42"/>
      <c r="AO82" s="42"/>
      <c r="AP82" s="42"/>
      <c r="AQ82" s="42"/>
      <c r="AR82" s="42"/>
      <c r="AS82" s="61">
        <f t="shared" si="36"/>
        <v>0</v>
      </c>
      <c r="AT82" s="275"/>
      <c r="AU82" s="275"/>
      <c r="AV82" s="275"/>
      <c r="AW82" s="275"/>
      <c r="AX82" s="275"/>
      <c r="AY82" s="275"/>
      <c r="AZ82" s="275"/>
      <c r="BA82" s="61">
        <f>2*(AT82)+5*(AU82)+3*(AV82)+5*(AW82)+5*(AX82)+5*(AY82)+5*(AZ82)</f>
        <v>0</v>
      </c>
      <c r="BB82" s="143"/>
      <c r="BC82" s="143"/>
      <c r="BD82" s="143"/>
      <c r="BE82" s="143"/>
      <c r="BF82" s="143"/>
      <c r="BG82" s="143"/>
      <c r="BH82" s="143"/>
      <c r="BI82" s="110">
        <f t="shared" si="27"/>
        <v>0</v>
      </c>
      <c r="BJ82" s="219">
        <f t="shared" si="28"/>
        <v>9</v>
      </c>
      <c r="BK82" s="217">
        <f t="shared" si="29"/>
        <v>0</v>
      </c>
      <c r="BL82" s="217">
        <f t="shared" si="30"/>
        <v>0</v>
      </c>
      <c r="BM82" s="217">
        <f t="shared" si="31"/>
        <v>0</v>
      </c>
      <c r="BN82" s="217">
        <f t="shared" si="32"/>
        <v>0</v>
      </c>
      <c r="BO82" s="217">
        <f t="shared" si="33"/>
        <v>0</v>
      </c>
      <c r="BP82" s="217">
        <f t="shared" si="34"/>
        <v>0</v>
      </c>
      <c r="BQ82" s="220">
        <f t="shared" si="35"/>
        <v>18</v>
      </c>
    </row>
    <row r="83" spans="1:77" ht="16" thickBot="1">
      <c r="A83" s="57"/>
      <c r="B83" s="486" t="s">
        <v>695</v>
      </c>
      <c r="C83" s="504" t="s">
        <v>696</v>
      </c>
      <c r="D83" s="512">
        <v>22</v>
      </c>
      <c r="E83" s="511" t="s">
        <v>117</v>
      </c>
      <c r="F83" s="512"/>
      <c r="G83" s="512"/>
      <c r="H83" s="512"/>
      <c r="I83" s="512"/>
      <c r="J83" s="512"/>
      <c r="K83" s="512"/>
      <c r="L83" s="512"/>
      <c r="M83" s="461">
        <f t="shared" si="23"/>
        <v>0</v>
      </c>
      <c r="N83" s="512">
        <v>3</v>
      </c>
      <c r="O83" s="512"/>
      <c r="P83" s="512"/>
      <c r="Q83" s="512"/>
      <c r="R83" s="512"/>
      <c r="S83" s="512"/>
      <c r="T83" s="512"/>
      <c r="U83" s="61">
        <f t="shared" si="24"/>
        <v>6</v>
      </c>
      <c r="V83" s="512">
        <v>0.5</v>
      </c>
      <c r="W83" s="512"/>
      <c r="X83" s="512">
        <v>1</v>
      </c>
      <c r="Y83" s="512"/>
      <c r="Z83" s="512"/>
      <c r="AA83" s="512"/>
      <c r="AB83" s="512"/>
      <c r="AC83" s="61">
        <f t="shared" si="25"/>
        <v>4</v>
      </c>
      <c r="AD83" s="512">
        <v>1</v>
      </c>
      <c r="AE83" s="512"/>
      <c r="AF83" s="512"/>
      <c r="AG83" s="512"/>
      <c r="AH83" s="512"/>
      <c r="AI83" s="512"/>
      <c r="AJ83" s="512"/>
      <c r="AK83" s="61">
        <f t="shared" si="26"/>
        <v>2</v>
      </c>
      <c r="AL83" s="42">
        <v>1</v>
      </c>
      <c r="AM83" s="42"/>
      <c r="AN83" s="42">
        <v>1</v>
      </c>
      <c r="AO83" s="42"/>
      <c r="AP83" s="42"/>
      <c r="AQ83" s="42"/>
      <c r="AR83" s="42"/>
      <c r="AS83" s="61">
        <f t="shared" si="36"/>
        <v>5</v>
      </c>
      <c r="AT83" s="42"/>
      <c r="AU83" s="42"/>
      <c r="AV83" s="42"/>
      <c r="AW83" s="42"/>
      <c r="AX83" s="42"/>
      <c r="AY83" s="42"/>
      <c r="AZ83" s="42"/>
      <c r="BA83" s="61">
        <f>2*(AT83)+5*(AU83)+3*(AV83)+5*(AW83)+5*(AX83)+5*(AY83)+5*(AZ83)</f>
        <v>0</v>
      </c>
      <c r="BB83" s="143"/>
      <c r="BC83" s="143"/>
      <c r="BD83" s="143"/>
      <c r="BE83" s="143"/>
      <c r="BF83" s="143"/>
      <c r="BG83" s="143"/>
      <c r="BH83" s="143"/>
      <c r="BI83" s="110">
        <f t="shared" si="27"/>
        <v>0</v>
      </c>
      <c r="BJ83" s="219">
        <f t="shared" si="28"/>
        <v>5.5</v>
      </c>
      <c r="BK83" s="217">
        <f t="shared" si="29"/>
        <v>0</v>
      </c>
      <c r="BL83" s="217">
        <f t="shared" si="30"/>
        <v>2</v>
      </c>
      <c r="BM83" s="217">
        <f t="shared" si="31"/>
        <v>0</v>
      </c>
      <c r="BN83" s="217">
        <f t="shared" si="32"/>
        <v>0</v>
      </c>
      <c r="BO83" s="217">
        <f t="shared" si="33"/>
        <v>0</v>
      </c>
      <c r="BP83" s="217">
        <f t="shared" si="34"/>
        <v>0</v>
      </c>
      <c r="BQ83" s="220">
        <f t="shared" si="35"/>
        <v>17</v>
      </c>
    </row>
    <row r="84" spans="1:77" ht="16" thickBot="1">
      <c r="A84" s="57"/>
      <c r="B84" s="486" t="s">
        <v>164</v>
      </c>
      <c r="C84" s="504" t="s">
        <v>165</v>
      </c>
      <c r="D84" s="512">
        <v>63</v>
      </c>
      <c r="E84" s="511" t="s">
        <v>122</v>
      </c>
      <c r="F84" s="512">
        <v>2.5</v>
      </c>
      <c r="G84" s="512"/>
      <c r="H84" s="512"/>
      <c r="I84" s="512"/>
      <c r="J84" s="512"/>
      <c r="K84" s="512"/>
      <c r="L84" s="512"/>
      <c r="M84" s="461">
        <f t="shared" si="23"/>
        <v>5</v>
      </c>
      <c r="N84" s="512">
        <v>2</v>
      </c>
      <c r="O84" s="512"/>
      <c r="P84" s="512"/>
      <c r="Q84" s="512"/>
      <c r="R84" s="512"/>
      <c r="S84" s="512"/>
      <c r="T84" s="512"/>
      <c r="U84" s="61">
        <f t="shared" si="24"/>
        <v>4</v>
      </c>
      <c r="V84" s="512">
        <v>1</v>
      </c>
      <c r="W84" s="512"/>
      <c r="X84" s="512"/>
      <c r="Y84" s="512"/>
      <c r="Z84" s="512"/>
      <c r="AA84" s="512"/>
      <c r="AB84" s="512"/>
      <c r="AC84" s="61">
        <f t="shared" si="25"/>
        <v>2</v>
      </c>
      <c r="AD84" s="512">
        <v>1.5</v>
      </c>
      <c r="AE84" s="512"/>
      <c r="AF84" s="512"/>
      <c r="AG84" s="512"/>
      <c r="AH84" s="512"/>
      <c r="AI84" s="512"/>
      <c r="AJ84" s="512"/>
      <c r="AK84" s="61">
        <f t="shared" si="26"/>
        <v>3</v>
      </c>
      <c r="AL84" s="42">
        <v>1.5</v>
      </c>
      <c r="AM84" s="42"/>
      <c r="AN84" s="42"/>
      <c r="AO84" s="42"/>
      <c r="AP84" s="42"/>
      <c r="AQ84" s="42"/>
      <c r="AR84" s="42"/>
      <c r="AS84" s="61">
        <f t="shared" si="36"/>
        <v>3</v>
      </c>
      <c r="AT84" s="42"/>
      <c r="AU84" s="42"/>
      <c r="AV84" s="42"/>
      <c r="AW84" s="42"/>
      <c r="AX84" s="42"/>
      <c r="AY84" s="42"/>
      <c r="AZ84" s="42"/>
      <c r="BA84" s="109">
        <f>2*AT84+5*AU84+3*AV84+5*AW84+5*AX84+5*AY84+5*AZ84</f>
        <v>0</v>
      </c>
      <c r="BB84" s="212"/>
      <c r="BC84" s="212"/>
      <c r="BD84" s="212"/>
      <c r="BE84" s="212"/>
      <c r="BF84" s="212"/>
      <c r="BG84" s="212"/>
      <c r="BH84" s="212"/>
      <c r="BI84" s="110">
        <f t="shared" si="27"/>
        <v>0</v>
      </c>
      <c r="BJ84" s="219">
        <f t="shared" si="28"/>
        <v>8.5</v>
      </c>
      <c r="BK84" s="217">
        <f t="shared" si="29"/>
        <v>0</v>
      </c>
      <c r="BL84" s="217">
        <f t="shared" si="30"/>
        <v>0</v>
      </c>
      <c r="BM84" s="217">
        <f t="shared" si="31"/>
        <v>0</v>
      </c>
      <c r="BN84" s="217">
        <f t="shared" si="32"/>
        <v>0</v>
      </c>
      <c r="BO84" s="217">
        <f t="shared" si="33"/>
        <v>0</v>
      </c>
      <c r="BP84" s="217">
        <f t="shared" si="34"/>
        <v>0</v>
      </c>
      <c r="BQ84" s="220">
        <f t="shared" si="35"/>
        <v>17</v>
      </c>
      <c r="BR84" s="26"/>
      <c r="BS84" s="26"/>
      <c r="BT84" s="26"/>
      <c r="BU84" s="26"/>
      <c r="BV84" s="26"/>
      <c r="BW84" s="26"/>
      <c r="BX84" s="26"/>
      <c r="BY84" s="26"/>
    </row>
    <row r="85" spans="1:77" ht="16" thickBot="1">
      <c r="A85" s="57"/>
      <c r="B85" s="486" t="s">
        <v>523</v>
      </c>
      <c r="C85" s="504" t="s">
        <v>398</v>
      </c>
      <c r="D85" s="512">
        <v>56</v>
      </c>
      <c r="E85" s="511" t="s">
        <v>123</v>
      </c>
      <c r="F85" s="512">
        <v>1</v>
      </c>
      <c r="G85" s="512"/>
      <c r="H85" s="512"/>
      <c r="I85" s="512"/>
      <c r="J85" s="512"/>
      <c r="K85" s="512"/>
      <c r="L85" s="512"/>
      <c r="M85" s="461">
        <f t="shared" si="23"/>
        <v>2</v>
      </c>
      <c r="N85" s="512">
        <v>1</v>
      </c>
      <c r="O85" s="512"/>
      <c r="P85" s="512"/>
      <c r="Q85" s="512"/>
      <c r="R85" s="512"/>
      <c r="S85" s="512"/>
      <c r="T85" s="512"/>
      <c r="U85" s="61">
        <f t="shared" si="24"/>
        <v>2</v>
      </c>
      <c r="V85" s="512">
        <v>4</v>
      </c>
      <c r="W85" s="512"/>
      <c r="X85" s="512"/>
      <c r="Y85" s="512"/>
      <c r="Z85" s="512"/>
      <c r="AA85" s="512"/>
      <c r="AB85" s="512"/>
      <c r="AC85" s="202">
        <f t="shared" si="25"/>
        <v>8</v>
      </c>
      <c r="AD85" s="512">
        <v>2</v>
      </c>
      <c r="AE85" s="512"/>
      <c r="AF85" s="512"/>
      <c r="AG85" s="512"/>
      <c r="AH85" s="512"/>
      <c r="AI85" s="512"/>
      <c r="AJ85" s="512"/>
      <c r="AK85" s="206">
        <f t="shared" si="26"/>
        <v>4</v>
      </c>
      <c r="AL85" s="512"/>
      <c r="AM85" s="512"/>
      <c r="AN85" s="512"/>
      <c r="AO85" s="512"/>
      <c r="AP85" s="512"/>
      <c r="AQ85" s="512"/>
      <c r="AR85" s="512"/>
      <c r="AS85" s="109">
        <f>2*AL85+5*AM85+3*AN85+5*AO85+5*AP85+5*AQ85+5*AR85</f>
        <v>0</v>
      </c>
      <c r="AT85" s="212"/>
      <c r="AU85" s="212"/>
      <c r="AV85" s="212"/>
      <c r="AW85" s="212"/>
      <c r="AX85" s="212"/>
      <c r="AY85" s="212"/>
      <c r="AZ85" s="212"/>
      <c r="BA85" s="109">
        <f>2*AT85+5*AU85+3*AV85+5*AW85+5*AX85+5*AY85+5*AZ85</f>
        <v>0</v>
      </c>
      <c r="BB85" s="212"/>
      <c r="BC85" s="212"/>
      <c r="BD85" s="212"/>
      <c r="BE85" s="212"/>
      <c r="BF85" s="212"/>
      <c r="BG85" s="212"/>
      <c r="BH85" s="212"/>
      <c r="BI85" s="110">
        <f t="shared" si="27"/>
        <v>0</v>
      </c>
      <c r="BJ85" s="109">
        <f t="shared" si="28"/>
        <v>8</v>
      </c>
      <c r="BK85" s="108">
        <f t="shared" si="29"/>
        <v>0</v>
      </c>
      <c r="BL85" s="108">
        <f t="shared" si="30"/>
        <v>0</v>
      </c>
      <c r="BM85" s="108">
        <f t="shared" si="31"/>
        <v>0</v>
      </c>
      <c r="BN85" s="108">
        <f t="shared" si="32"/>
        <v>0</v>
      </c>
      <c r="BO85" s="108">
        <f t="shared" si="33"/>
        <v>0</v>
      </c>
      <c r="BP85" s="108">
        <f t="shared" si="34"/>
        <v>0</v>
      </c>
      <c r="BQ85" s="72">
        <f t="shared" si="35"/>
        <v>16</v>
      </c>
      <c r="BR85" s="26"/>
      <c r="BS85" s="26"/>
      <c r="BT85" s="26"/>
      <c r="BU85" s="26"/>
      <c r="BV85" s="26"/>
      <c r="BW85" s="26"/>
      <c r="BX85" s="26"/>
      <c r="BY85" s="26"/>
    </row>
    <row r="86" spans="1:77" ht="16" thickBot="1">
      <c r="A86" s="57"/>
      <c r="B86" s="505" t="s">
        <v>668</v>
      </c>
      <c r="C86" s="504" t="s">
        <v>669</v>
      </c>
      <c r="D86" s="512">
        <v>34</v>
      </c>
      <c r="E86" s="511" t="s">
        <v>122</v>
      </c>
      <c r="F86" s="512"/>
      <c r="G86" s="512"/>
      <c r="H86" s="512"/>
      <c r="I86" s="512"/>
      <c r="J86" s="512"/>
      <c r="K86" s="512"/>
      <c r="L86" s="512"/>
      <c r="M86" s="461">
        <f t="shared" si="23"/>
        <v>0</v>
      </c>
      <c r="N86" s="512">
        <v>2.5</v>
      </c>
      <c r="O86" s="512"/>
      <c r="P86" s="512"/>
      <c r="Q86" s="512"/>
      <c r="R86" s="512"/>
      <c r="S86" s="512"/>
      <c r="T86" s="512"/>
      <c r="U86" s="61">
        <f t="shared" si="24"/>
        <v>5</v>
      </c>
      <c r="V86" s="512">
        <v>3</v>
      </c>
      <c r="W86" s="512"/>
      <c r="X86" s="512"/>
      <c r="Y86" s="512"/>
      <c r="Z86" s="512"/>
      <c r="AA86" s="512"/>
      <c r="AB86" s="512"/>
      <c r="AC86" s="202">
        <f t="shared" si="25"/>
        <v>6</v>
      </c>
      <c r="AD86" s="512"/>
      <c r="AE86" s="512"/>
      <c r="AF86" s="512"/>
      <c r="AG86" s="512"/>
      <c r="AH86" s="512"/>
      <c r="AI86" s="512"/>
      <c r="AJ86" s="512"/>
      <c r="AK86" s="206">
        <f t="shared" si="26"/>
        <v>0</v>
      </c>
      <c r="AL86" s="512">
        <v>2.5</v>
      </c>
      <c r="AM86" s="512"/>
      <c r="AN86" s="512"/>
      <c r="AO86" s="512"/>
      <c r="AP86" s="512"/>
      <c r="AQ86" s="512"/>
      <c r="AR86" s="512"/>
      <c r="AS86" s="206">
        <f>2*(AL86)+5*(AM86)+3*(AN86)+5*(AO86)+5*(AP86)+5*(AQ86)+5*(AR86)</f>
        <v>5</v>
      </c>
      <c r="AT86" s="143"/>
      <c r="AU86" s="143"/>
      <c r="AV86" s="143"/>
      <c r="AW86" s="143"/>
      <c r="AX86" s="143"/>
      <c r="AY86" s="143"/>
      <c r="AZ86" s="143"/>
      <c r="BA86" s="206">
        <f>2*(AT86)+5*(AU86)+3*(AV86)+5*(AW86)+5*(AX86)+5*(AY86)+5*(AZ86)</f>
        <v>0</v>
      </c>
      <c r="BB86" s="143"/>
      <c r="BC86" s="143"/>
      <c r="BD86" s="143"/>
      <c r="BE86" s="143"/>
      <c r="BF86" s="143"/>
      <c r="BG86" s="143"/>
      <c r="BH86" s="143"/>
      <c r="BI86" s="110">
        <f t="shared" si="27"/>
        <v>0</v>
      </c>
      <c r="BJ86" s="219">
        <f t="shared" si="28"/>
        <v>8</v>
      </c>
      <c r="BK86" s="217">
        <f t="shared" si="29"/>
        <v>0</v>
      </c>
      <c r="BL86" s="217">
        <f t="shared" si="30"/>
        <v>0</v>
      </c>
      <c r="BM86" s="217">
        <f t="shared" si="31"/>
        <v>0</v>
      </c>
      <c r="BN86" s="217">
        <f t="shared" si="32"/>
        <v>0</v>
      </c>
      <c r="BO86" s="217">
        <f t="shared" si="33"/>
        <v>0</v>
      </c>
      <c r="BP86" s="217">
        <f t="shared" si="34"/>
        <v>0</v>
      </c>
      <c r="BQ86" s="220">
        <f t="shared" si="35"/>
        <v>16</v>
      </c>
    </row>
    <row r="87" spans="1:77" ht="16" thickBot="1">
      <c r="A87" s="57"/>
      <c r="B87" s="439" t="s">
        <v>212</v>
      </c>
      <c r="C87" s="402" t="s">
        <v>213</v>
      </c>
      <c r="D87" s="382">
        <v>32</v>
      </c>
      <c r="E87" s="186" t="s">
        <v>114</v>
      </c>
      <c r="F87" s="512">
        <v>1</v>
      </c>
      <c r="G87" s="512"/>
      <c r="H87" s="512"/>
      <c r="I87" s="512"/>
      <c r="J87" s="512"/>
      <c r="K87" s="512"/>
      <c r="L87" s="512"/>
      <c r="M87" s="61">
        <f t="shared" si="23"/>
        <v>2</v>
      </c>
      <c r="N87" s="143">
        <v>3</v>
      </c>
      <c r="O87" s="143"/>
      <c r="P87" s="143"/>
      <c r="Q87" s="143"/>
      <c r="R87" s="143"/>
      <c r="S87" s="143"/>
      <c r="T87" s="143"/>
      <c r="U87" s="61">
        <f t="shared" si="24"/>
        <v>6</v>
      </c>
      <c r="V87" s="512">
        <v>2</v>
      </c>
      <c r="W87" s="512"/>
      <c r="X87" s="512"/>
      <c r="Y87" s="512"/>
      <c r="Z87" s="512"/>
      <c r="AA87" s="512"/>
      <c r="AB87" s="512"/>
      <c r="AC87" s="202">
        <f t="shared" si="25"/>
        <v>4</v>
      </c>
      <c r="AD87" s="512">
        <v>1</v>
      </c>
      <c r="AE87" s="512"/>
      <c r="AF87" s="512"/>
      <c r="AG87" s="512"/>
      <c r="AH87" s="512"/>
      <c r="AI87" s="512"/>
      <c r="AJ87" s="512"/>
      <c r="AK87" s="206">
        <f t="shared" si="26"/>
        <v>2</v>
      </c>
      <c r="AL87" s="512">
        <v>1</v>
      </c>
      <c r="AM87" s="512"/>
      <c r="AN87" s="512"/>
      <c r="AO87" s="512"/>
      <c r="AP87" s="512"/>
      <c r="AQ87" s="512"/>
      <c r="AR87" s="512"/>
      <c r="AS87" s="206">
        <f>2*(AL87)+5*(AM87)+3*(AN87)+5*(AO87)+5*(AP87)+5*(AQ87)+5*(AR87)</f>
        <v>2</v>
      </c>
      <c r="AT87" s="543"/>
      <c r="AU87" s="543"/>
      <c r="AV87" s="543"/>
      <c r="AW87" s="543"/>
      <c r="AX87" s="543"/>
      <c r="AY87" s="543"/>
      <c r="AZ87" s="543"/>
      <c r="BA87" s="206">
        <f>2*(AT87)+5*(AU87)+3*(AV87)+5*(AW87)+5*(AX87)+5*(AY87)+5*(AZ87)</f>
        <v>0</v>
      </c>
      <c r="BB87" s="143"/>
      <c r="BC87" s="143"/>
      <c r="BD87" s="143"/>
      <c r="BE87" s="143"/>
      <c r="BF87" s="143"/>
      <c r="BG87" s="143"/>
      <c r="BH87" s="143"/>
      <c r="BI87" s="110">
        <f t="shared" si="27"/>
        <v>0</v>
      </c>
      <c r="BJ87" s="219">
        <f t="shared" si="28"/>
        <v>8</v>
      </c>
      <c r="BK87" s="217">
        <f t="shared" si="29"/>
        <v>0</v>
      </c>
      <c r="BL87" s="217">
        <f t="shared" si="30"/>
        <v>0</v>
      </c>
      <c r="BM87" s="217">
        <f t="shared" si="31"/>
        <v>0</v>
      </c>
      <c r="BN87" s="217">
        <f t="shared" si="32"/>
        <v>0</v>
      </c>
      <c r="BO87" s="217">
        <f t="shared" si="33"/>
        <v>0</v>
      </c>
      <c r="BP87" s="217">
        <f t="shared" si="34"/>
        <v>0</v>
      </c>
      <c r="BQ87" s="220">
        <f t="shared" si="35"/>
        <v>16</v>
      </c>
      <c r="BR87" s="26"/>
      <c r="BS87" s="26"/>
      <c r="BT87" s="26"/>
      <c r="BU87" s="26"/>
      <c r="BV87" s="26"/>
      <c r="BW87" s="26"/>
      <c r="BX87" s="26"/>
      <c r="BY87" s="26"/>
    </row>
    <row r="88" spans="1:77" ht="16" thickBot="1">
      <c r="A88" s="57"/>
      <c r="B88" s="505" t="s">
        <v>251</v>
      </c>
      <c r="C88" s="504" t="s">
        <v>252</v>
      </c>
      <c r="D88" s="512">
        <v>22</v>
      </c>
      <c r="E88" s="186" t="s">
        <v>114</v>
      </c>
      <c r="F88" s="512"/>
      <c r="G88" s="512"/>
      <c r="H88" s="512"/>
      <c r="I88" s="512"/>
      <c r="J88" s="512"/>
      <c r="K88" s="512"/>
      <c r="L88" s="512"/>
      <c r="M88" s="61">
        <f t="shared" si="23"/>
        <v>0</v>
      </c>
      <c r="N88" s="143"/>
      <c r="O88" s="143"/>
      <c r="P88" s="143"/>
      <c r="Q88" s="143"/>
      <c r="R88" s="143"/>
      <c r="S88" s="143"/>
      <c r="T88" s="143"/>
      <c r="U88" s="61">
        <f t="shared" si="24"/>
        <v>0</v>
      </c>
      <c r="V88" s="512"/>
      <c r="W88" s="512"/>
      <c r="X88" s="512"/>
      <c r="Y88" s="512"/>
      <c r="Z88" s="512"/>
      <c r="AA88" s="512"/>
      <c r="AB88" s="512"/>
      <c r="AC88" s="202">
        <f t="shared" si="25"/>
        <v>0</v>
      </c>
      <c r="AD88" s="512">
        <v>1</v>
      </c>
      <c r="AE88" s="512"/>
      <c r="AF88" s="512"/>
      <c r="AG88" s="512"/>
      <c r="AH88" s="512"/>
      <c r="AI88" s="512"/>
      <c r="AJ88" s="512"/>
      <c r="AK88" s="206">
        <f t="shared" si="26"/>
        <v>2</v>
      </c>
      <c r="AL88" s="512">
        <v>7</v>
      </c>
      <c r="AM88" s="512"/>
      <c r="AN88" s="512"/>
      <c r="AO88" s="512"/>
      <c r="AP88" s="512"/>
      <c r="AQ88" s="512"/>
      <c r="AR88" s="512"/>
      <c r="AS88" s="109">
        <f>2*AL88+5*AM88+3*AN88+5*AO88+5*AP88+5*AQ88+5*AR88</f>
        <v>14</v>
      </c>
      <c r="AT88" s="212"/>
      <c r="AU88" s="212"/>
      <c r="AV88" s="212"/>
      <c r="AW88" s="212"/>
      <c r="AX88" s="212"/>
      <c r="AY88" s="212"/>
      <c r="AZ88" s="212"/>
      <c r="BA88" s="45">
        <f>2*AT88+5*AU88+3*AV88+5*AW88+5*AX88+5*AY88+5*AZ88</f>
        <v>0</v>
      </c>
      <c r="BB88" s="212"/>
      <c r="BC88" s="212"/>
      <c r="BD88" s="212"/>
      <c r="BE88" s="212"/>
      <c r="BF88" s="212"/>
      <c r="BG88" s="212"/>
      <c r="BH88" s="212"/>
      <c r="BI88" s="110">
        <f t="shared" si="27"/>
        <v>0</v>
      </c>
      <c r="BJ88" s="109">
        <f t="shared" si="28"/>
        <v>8</v>
      </c>
      <c r="BK88" s="108">
        <f t="shared" si="29"/>
        <v>0</v>
      </c>
      <c r="BL88" s="108">
        <f t="shared" si="30"/>
        <v>0</v>
      </c>
      <c r="BM88" s="108">
        <f t="shared" si="31"/>
        <v>0</v>
      </c>
      <c r="BN88" s="108">
        <f t="shared" si="32"/>
        <v>0</v>
      </c>
      <c r="BO88" s="108">
        <f t="shared" si="33"/>
        <v>0</v>
      </c>
      <c r="BP88" s="108">
        <f t="shared" si="34"/>
        <v>0</v>
      </c>
      <c r="BQ88" s="72">
        <f t="shared" si="35"/>
        <v>16</v>
      </c>
      <c r="BR88" s="26"/>
      <c r="BS88" s="26"/>
      <c r="BT88" s="26"/>
      <c r="BU88" s="26"/>
      <c r="BV88" s="26"/>
      <c r="BW88" s="26"/>
      <c r="BX88" s="26"/>
      <c r="BY88" s="26"/>
    </row>
    <row r="89" spans="1:77" ht="16" thickBot="1">
      <c r="A89" s="57"/>
      <c r="B89" s="505" t="s">
        <v>466</v>
      </c>
      <c r="C89" s="504" t="s">
        <v>440</v>
      </c>
      <c r="D89" s="512">
        <v>34</v>
      </c>
      <c r="E89" s="186" t="s">
        <v>113</v>
      </c>
      <c r="F89" s="512">
        <v>6.5</v>
      </c>
      <c r="G89" s="512"/>
      <c r="H89" s="512"/>
      <c r="I89" s="512"/>
      <c r="J89" s="512"/>
      <c r="K89" s="512"/>
      <c r="L89" s="512"/>
      <c r="M89" s="61">
        <f t="shared" si="23"/>
        <v>13</v>
      </c>
      <c r="N89" s="42">
        <v>1</v>
      </c>
      <c r="O89" s="42"/>
      <c r="P89" s="42"/>
      <c r="Q89" s="42"/>
      <c r="R89" s="42"/>
      <c r="S89" s="42"/>
      <c r="T89" s="42"/>
      <c r="U89" s="61">
        <f t="shared" si="24"/>
        <v>2</v>
      </c>
      <c r="V89" s="512"/>
      <c r="W89" s="512"/>
      <c r="X89" s="512"/>
      <c r="Y89" s="512"/>
      <c r="Z89" s="512"/>
      <c r="AA89" s="512"/>
      <c r="AB89" s="512"/>
      <c r="AC89" s="61">
        <f t="shared" si="25"/>
        <v>0</v>
      </c>
      <c r="AD89" s="512"/>
      <c r="AE89" s="512"/>
      <c r="AF89" s="512"/>
      <c r="AG89" s="512"/>
      <c r="AH89" s="512"/>
      <c r="AI89" s="512"/>
      <c r="AJ89" s="512"/>
      <c r="AK89" s="61">
        <f t="shared" si="26"/>
        <v>0</v>
      </c>
      <c r="AL89" s="281"/>
      <c r="AM89" s="281"/>
      <c r="AN89" s="281"/>
      <c r="AO89" s="281"/>
      <c r="AP89" s="281"/>
      <c r="AQ89" s="281"/>
      <c r="AR89" s="281"/>
      <c r="AS89" s="45">
        <f>2*AL89+5*AM89+3*AN89+5*AO89+5*AP89+5*AQ89+5*AR89</f>
        <v>0</v>
      </c>
      <c r="AT89" s="212"/>
      <c r="AU89" s="212"/>
      <c r="AV89" s="212"/>
      <c r="AW89" s="212"/>
      <c r="AX89" s="212"/>
      <c r="AY89" s="212"/>
      <c r="AZ89" s="212"/>
      <c r="BA89" s="45">
        <f>2*AT89+5*AU89+3*AV89+5*AW89+5*AX89+5*AY89+5*AZ89</f>
        <v>0</v>
      </c>
      <c r="BB89" s="212"/>
      <c r="BC89" s="212"/>
      <c r="BD89" s="212"/>
      <c r="BE89" s="212"/>
      <c r="BF89" s="212"/>
      <c r="BG89" s="212"/>
      <c r="BH89" s="212"/>
      <c r="BI89" s="110">
        <f t="shared" si="27"/>
        <v>0</v>
      </c>
      <c r="BJ89" s="109">
        <f t="shared" si="28"/>
        <v>7.5</v>
      </c>
      <c r="BK89" s="108">
        <f t="shared" si="29"/>
        <v>0</v>
      </c>
      <c r="BL89" s="108">
        <f t="shared" si="30"/>
        <v>0</v>
      </c>
      <c r="BM89" s="108">
        <f t="shared" si="31"/>
        <v>0</v>
      </c>
      <c r="BN89" s="108">
        <f t="shared" si="32"/>
        <v>0</v>
      </c>
      <c r="BO89" s="108">
        <f t="shared" si="33"/>
        <v>0</v>
      </c>
      <c r="BP89" s="108">
        <f t="shared" si="34"/>
        <v>0</v>
      </c>
      <c r="BQ89" s="72">
        <f t="shared" si="35"/>
        <v>15</v>
      </c>
      <c r="BR89" s="26"/>
      <c r="BS89" s="26"/>
      <c r="BT89" s="26"/>
      <c r="BU89" s="26"/>
      <c r="BV89" s="26"/>
      <c r="BW89" s="26"/>
      <c r="BX89" s="26"/>
      <c r="BY89" s="26"/>
    </row>
    <row r="90" spans="1:77" ht="16" thickBot="1">
      <c r="A90" s="71"/>
      <c r="B90" s="505" t="s">
        <v>680</v>
      </c>
      <c r="C90" s="504" t="s">
        <v>681</v>
      </c>
      <c r="D90" s="512">
        <v>2</v>
      </c>
      <c r="E90" s="186" t="s">
        <v>144</v>
      </c>
      <c r="F90" s="42">
        <v>3</v>
      </c>
      <c r="G90" s="42"/>
      <c r="H90" s="42"/>
      <c r="I90" s="42"/>
      <c r="J90" s="42"/>
      <c r="K90" s="42"/>
      <c r="L90" s="42"/>
      <c r="M90" s="61">
        <f t="shared" si="23"/>
        <v>6</v>
      </c>
      <c r="N90" s="42">
        <v>1</v>
      </c>
      <c r="O90" s="42"/>
      <c r="P90" s="42"/>
      <c r="Q90" s="42"/>
      <c r="R90" s="42">
        <v>1</v>
      </c>
      <c r="S90" s="42"/>
      <c r="T90" s="42"/>
      <c r="U90" s="61">
        <f t="shared" si="24"/>
        <v>7</v>
      </c>
      <c r="V90" s="407"/>
      <c r="W90" s="407"/>
      <c r="X90" s="407"/>
      <c r="Y90" s="169"/>
      <c r="Z90" s="169"/>
      <c r="AA90" s="169"/>
      <c r="AB90" s="169"/>
      <c r="AC90" s="61">
        <f t="shared" si="25"/>
        <v>0</v>
      </c>
      <c r="AD90" s="512"/>
      <c r="AE90" s="512"/>
      <c r="AF90" s="512"/>
      <c r="AG90" s="512"/>
      <c r="AH90" s="512"/>
      <c r="AI90" s="512"/>
      <c r="AJ90" s="512"/>
      <c r="AK90" s="61">
        <f t="shared" si="26"/>
        <v>0</v>
      </c>
      <c r="AL90" s="512">
        <v>0.5</v>
      </c>
      <c r="AM90" s="512"/>
      <c r="AN90" s="512"/>
      <c r="AO90" s="512"/>
      <c r="AP90" s="512"/>
      <c r="AQ90" s="512"/>
      <c r="AR90" s="512"/>
      <c r="AS90" s="61">
        <f t="shared" ref="AS90:AS95" si="37">2*(AL90)+5*(AM90)+3*(AN90)+5*(AO90)+5*(AP90)+5*(AQ90)+5*(AR90)</f>
        <v>1</v>
      </c>
      <c r="AT90" s="143"/>
      <c r="AU90" s="143"/>
      <c r="AV90" s="143"/>
      <c r="AW90" s="143"/>
      <c r="AX90" s="143"/>
      <c r="AY90" s="143"/>
      <c r="AZ90" s="143"/>
      <c r="BA90" s="61">
        <f t="shared" ref="BA90:BA95" si="38">2*(AT90)+5*(AU90)+3*(AV90)+5*(AW90)+5*(AX90)+5*(AY90)+5*(AZ90)</f>
        <v>0</v>
      </c>
      <c r="BB90" s="143"/>
      <c r="BC90" s="143"/>
      <c r="BD90" s="143"/>
      <c r="BE90" s="143"/>
      <c r="BF90" s="143"/>
      <c r="BG90" s="143"/>
      <c r="BH90" s="143"/>
      <c r="BI90" s="110">
        <f t="shared" si="27"/>
        <v>0</v>
      </c>
      <c r="BJ90" s="219">
        <f t="shared" si="28"/>
        <v>4.5</v>
      </c>
      <c r="BK90" s="217">
        <f t="shared" si="29"/>
        <v>0</v>
      </c>
      <c r="BL90" s="217">
        <f t="shared" si="30"/>
        <v>0</v>
      </c>
      <c r="BM90" s="217">
        <f t="shared" si="31"/>
        <v>0</v>
      </c>
      <c r="BN90" s="217">
        <f t="shared" si="32"/>
        <v>1</v>
      </c>
      <c r="BO90" s="217">
        <f t="shared" si="33"/>
        <v>0</v>
      </c>
      <c r="BP90" s="217">
        <f t="shared" si="34"/>
        <v>0</v>
      </c>
      <c r="BQ90" s="220">
        <f t="shared" si="35"/>
        <v>14</v>
      </c>
    </row>
    <row r="91" spans="1:77" ht="16" thickBot="1">
      <c r="A91" s="57"/>
      <c r="B91" s="505" t="s">
        <v>702</v>
      </c>
      <c r="C91" s="391" t="s">
        <v>701</v>
      </c>
      <c r="D91" s="512">
        <v>20</v>
      </c>
      <c r="E91" s="186" t="s">
        <v>112</v>
      </c>
      <c r="F91" s="42"/>
      <c r="G91" s="42"/>
      <c r="H91" s="42"/>
      <c r="I91" s="42"/>
      <c r="J91" s="42"/>
      <c r="K91" s="42"/>
      <c r="L91" s="42"/>
      <c r="M91" s="61">
        <f t="shared" si="23"/>
        <v>0</v>
      </c>
      <c r="N91" s="42">
        <v>0</v>
      </c>
      <c r="O91" s="42"/>
      <c r="P91" s="42">
        <v>1</v>
      </c>
      <c r="Q91" s="42"/>
      <c r="R91" s="42"/>
      <c r="S91" s="42"/>
      <c r="T91" s="42"/>
      <c r="U91" s="61">
        <f t="shared" si="24"/>
        <v>3</v>
      </c>
      <c r="V91" s="42">
        <v>0</v>
      </c>
      <c r="W91" s="42"/>
      <c r="X91" s="42"/>
      <c r="Y91" s="42"/>
      <c r="Z91" s="42"/>
      <c r="AA91" s="42"/>
      <c r="AB91" s="42"/>
      <c r="AC91" s="61">
        <f t="shared" si="25"/>
        <v>0</v>
      </c>
      <c r="AD91" s="512">
        <v>3</v>
      </c>
      <c r="AE91" s="512"/>
      <c r="AF91" s="512"/>
      <c r="AG91" s="512"/>
      <c r="AH91" s="512">
        <v>1</v>
      </c>
      <c r="AI91" s="512"/>
      <c r="AJ91" s="512"/>
      <c r="AK91" s="61">
        <f t="shared" si="26"/>
        <v>11</v>
      </c>
      <c r="AL91" s="512"/>
      <c r="AM91" s="512"/>
      <c r="AN91" s="512"/>
      <c r="AO91" s="512"/>
      <c r="AP91" s="512"/>
      <c r="AQ91" s="512"/>
      <c r="AR91" s="512"/>
      <c r="AS91" s="61">
        <f t="shared" si="37"/>
        <v>0</v>
      </c>
      <c r="AT91" s="135"/>
      <c r="AU91" s="135"/>
      <c r="AV91" s="135"/>
      <c r="AW91" s="135"/>
      <c r="AX91" s="135"/>
      <c r="AY91" s="135"/>
      <c r="AZ91" s="135"/>
      <c r="BA91" s="61">
        <f t="shared" si="38"/>
        <v>0</v>
      </c>
      <c r="BB91" s="42"/>
      <c r="BC91" s="42"/>
      <c r="BD91" s="42"/>
      <c r="BE91" s="42"/>
      <c r="BF91" s="42"/>
      <c r="BG91" s="42"/>
      <c r="BH91" s="42"/>
      <c r="BI91" s="110">
        <f t="shared" si="27"/>
        <v>0</v>
      </c>
      <c r="BJ91" s="219">
        <f t="shared" si="28"/>
        <v>3</v>
      </c>
      <c r="BK91" s="217">
        <f t="shared" si="29"/>
        <v>0</v>
      </c>
      <c r="BL91" s="217">
        <f t="shared" si="30"/>
        <v>1</v>
      </c>
      <c r="BM91" s="217">
        <f t="shared" si="31"/>
        <v>0</v>
      </c>
      <c r="BN91" s="217">
        <f t="shared" si="32"/>
        <v>1</v>
      </c>
      <c r="BO91" s="217">
        <f t="shared" si="33"/>
        <v>0</v>
      </c>
      <c r="BP91" s="217">
        <f t="shared" si="34"/>
        <v>0</v>
      </c>
      <c r="BQ91" s="220">
        <f t="shared" si="35"/>
        <v>14</v>
      </c>
      <c r="BR91" s="53"/>
    </row>
    <row r="92" spans="1:77" ht="16" thickBot="1">
      <c r="A92" s="57"/>
      <c r="B92" s="200" t="s">
        <v>452</v>
      </c>
      <c r="C92" s="560" t="s">
        <v>367</v>
      </c>
      <c r="D92" s="143">
        <v>56</v>
      </c>
      <c r="E92" s="186" t="s">
        <v>144</v>
      </c>
      <c r="F92" s="42">
        <v>1.5</v>
      </c>
      <c r="G92" s="42"/>
      <c r="H92" s="42"/>
      <c r="I92" s="42"/>
      <c r="J92" s="42"/>
      <c r="K92" s="42"/>
      <c r="L92" s="42"/>
      <c r="M92" s="61">
        <f t="shared" si="23"/>
        <v>3</v>
      </c>
      <c r="N92" s="42">
        <v>0.5</v>
      </c>
      <c r="O92" s="42"/>
      <c r="P92" s="42"/>
      <c r="Q92" s="42"/>
      <c r="R92" s="42"/>
      <c r="S92" s="42"/>
      <c r="T92" s="42"/>
      <c r="U92" s="61">
        <f t="shared" si="24"/>
        <v>1</v>
      </c>
      <c r="V92" s="42"/>
      <c r="W92" s="42"/>
      <c r="X92" s="42"/>
      <c r="Y92" s="42"/>
      <c r="Z92" s="42"/>
      <c r="AA92" s="42"/>
      <c r="AB92" s="42"/>
      <c r="AC92" s="61">
        <f t="shared" si="25"/>
        <v>0</v>
      </c>
      <c r="AD92" s="512">
        <v>2</v>
      </c>
      <c r="AE92" s="512"/>
      <c r="AF92" s="512"/>
      <c r="AG92" s="512"/>
      <c r="AH92" s="512"/>
      <c r="AI92" s="512"/>
      <c r="AJ92" s="512"/>
      <c r="AK92" s="61">
        <f t="shared" si="26"/>
        <v>4</v>
      </c>
      <c r="AL92" s="512">
        <v>3</v>
      </c>
      <c r="AM92" s="512"/>
      <c r="AN92" s="512"/>
      <c r="AO92" s="512"/>
      <c r="AP92" s="512"/>
      <c r="AQ92" s="512"/>
      <c r="AR92" s="512"/>
      <c r="AS92" s="61">
        <f t="shared" si="37"/>
        <v>6</v>
      </c>
      <c r="AT92" s="144"/>
      <c r="AU92" s="144"/>
      <c r="AV92" s="144"/>
      <c r="AW92" s="144"/>
      <c r="AX92" s="144"/>
      <c r="AY92" s="144"/>
      <c r="AZ92" s="144"/>
      <c r="BA92" s="61">
        <f t="shared" si="38"/>
        <v>0</v>
      </c>
      <c r="BB92" s="42"/>
      <c r="BC92" s="42"/>
      <c r="BD92" s="42"/>
      <c r="BE92" s="42"/>
      <c r="BF92" s="42"/>
      <c r="BG92" s="42"/>
      <c r="BH92" s="42"/>
      <c r="BI92" s="110">
        <f t="shared" si="27"/>
        <v>0</v>
      </c>
      <c r="BJ92" s="219">
        <f t="shared" si="28"/>
        <v>7</v>
      </c>
      <c r="BK92" s="217">
        <f t="shared" si="29"/>
        <v>0</v>
      </c>
      <c r="BL92" s="217">
        <f t="shared" si="30"/>
        <v>0</v>
      </c>
      <c r="BM92" s="217">
        <f t="shared" si="31"/>
        <v>0</v>
      </c>
      <c r="BN92" s="217">
        <f t="shared" si="32"/>
        <v>0</v>
      </c>
      <c r="BO92" s="217">
        <f t="shared" si="33"/>
        <v>0</v>
      </c>
      <c r="BP92" s="217">
        <f t="shared" si="34"/>
        <v>0</v>
      </c>
      <c r="BQ92" s="220">
        <f t="shared" si="35"/>
        <v>14</v>
      </c>
      <c r="BR92" s="165"/>
    </row>
    <row r="93" spans="1:77" ht="16" thickBot="1">
      <c r="A93" s="57"/>
      <c r="B93" s="125" t="s">
        <v>757</v>
      </c>
      <c r="C93" s="559" t="s">
        <v>756</v>
      </c>
      <c r="D93" s="42">
        <v>35</v>
      </c>
      <c r="E93" s="186" t="s">
        <v>112</v>
      </c>
      <c r="F93" s="42"/>
      <c r="G93" s="42"/>
      <c r="H93" s="42"/>
      <c r="I93" s="42"/>
      <c r="J93" s="42"/>
      <c r="K93" s="42"/>
      <c r="L93" s="42"/>
      <c r="M93" s="61">
        <f t="shared" si="23"/>
        <v>0</v>
      </c>
      <c r="N93" s="42"/>
      <c r="O93" s="42"/>
      <c r="P93" s="42"/>
      <c r="Q93" s="42"/>
      <c r="R93" s="42"/>
      <c r="S93" s="42"/>
      <c r="T93" s="42"/>
      <c r="U93" s="61">
        <f t="shared" si="24"/>
        <v>0</v>
      </c>
      <c r="V93" s="42">
        <v>1</v>
      </c>
      <c r="W93" s="42"/>
      <c r="X93" s="42"/>
      <c r="Y93" s="42"/>
      <c r="Z93" s="42"/>
      <c r="AA93" s="42"/>
      <c r="AB93" s="42"/>
      <c r="AC93" s="61">
        <f t="shared" si="25"/>
        <v>2</v>
      </c>
      <c r="AD93" s="42">
        <v>0.5</v>
      </c>
      <c r="AE93" s="42"/>
      <c r="AF93" s="42"/>
      <c r="AG93" s="42"/>
      <c r="AH93" s="42">
        <v>2</v>
      </c>
      <c r="AI93" s="42"/>
      <c r="AJ93" s="42"/>
      <c r="AK93" s="61">
        <f t="shared" si="26"/>
        <v>11</v>
      </c>
      <c r="AL93" s="42"/>
      <c r="AM93" s="42"/>
      <c r="AN93" s="42"/>
      <c r="AO93" s="42"/>
      <c r="AP93" s="42"/>
      <c r="AQ93" s="42"/>
      <c r="AR93" s="42"/>
      <c r="AS93" s="61">
        <f t="shared" si="37"/>
        <v>0</v>
      </c>
      <c r="AT93" s="42"/>
      <c r="AU93" s="42"/>
      <c r="AV93" s="42"/>
      <c r="AW93" s="42"/>
      <c r="AX93" s="42"/>
      <c r="AY93" s="42"/>
      <c r="AZ93" s="42"/>
      <c r="BA93" s="61">
        <f t="shared" si="38"/>
        <v>0</v>
      </c>
      <c r="BB93" s="42"/>
      <c r="BC93" s="42"/>
      <c r="BD93" s="42"/>
      <c r="BE93" s="42"/>
      <c r="BF93" s="42"/>
      <c r="BG93" s="42"/>
      <c r="BH93" s="42"/>
      <c r="BI93" s="110">
        <f t="shared" si="27"/>
        <v>0</v>
      </c>
      <c r="BJ93" s="219">
        <f t="shared" si="28"/>
        <v>1.5</v>
      </c>
      <c r="BK93" s="217">
        <f t="shared" si="29"/>
        <v>0</v>
      </c>
      <c r="BL93" s="217">
        <f t="shared" si="30"/>
        <v>0</v>
      </c>
      <c r="BM93" s="217">
        <f t="shared" si="31"/>
        <v>0</v>
      </c>
      <c r="BN93" s="217">
        <f t="shared" si="32"/>
        <v>2</v>
      </c>
      <c r="BO93" s="217">
        <f t="shared" si="33"/>
        <v>0</v>
      </c>
      <c r="BP93" s="217">
        <f t="shared" si="34"/>
        <v>0</v>
      </c>
      <c r="BQ93" s="220">
        <f t="shared" si="35"/>
        <v>13</v>
      </c>
      <c r="BR93" s="165"/>
    </row>
    <row r="94" spans="1:77" ht="16" thickBot="1">
      <c r="A94" s="57"/>
      <c r="B94" s="125" t="s">
        <v>682</v>
      </c>
      <c r="C94" s="126" t="s">
        <v>209</v>
      </c>
      <c r="D94" s="42">
        <v>55</v>
      </c>
      <c r="E94" s="186" t="s">
        <v>144</v>
      </c>
      <c r="F94" s="42">
        <v>2</v>
      </c>
      <c r="G94" s="42"/>
      <c r="H94" s="42"/>
      <c r="I94" s="42"/>
      <c r="J94" s="42"/>
      <c r="K94" s="42"/>
      <c r="L94" s="42"/>
      <c r="M94" s="61">
        <f t="shared" si="23"/>
        <v>4</v>
      </c>
      <c r="N94" s="42">
        <v>2</v>
      </c>
      <c r="O94" s="42"/>
      <c r="P94" s="42"/>
      <c r="Q94" s="42"/>
      <c r="R94" s="42"/>
      <c r="S94" s="42"/>
      <c r="T94" s="42"/>
      <c r="U94" s="61">
        <f t="shared" si="24"/>
        <v>4</v>
      </c>
      <c r="V94" s="40"/>
      <c r="W94" s="40"/>
      <c r="X94" s="40"/>
      <c r="Y94" s="40"/>
      <c r="Z94" s="40"/>
      <c r="AA94" s="40"/>
      <c r="AB94" s="40"/>
      <c r="AC94" s="61">
        <f t="shared" si="25"/>
        <v>0</v>
      </c>
      <c r="AD94" s="42"/>
      <c r="AE94" s="42"/>
      <c r="AF94" s="42"/>
      <c r="AG94" s="42"/>
      <c r="AH94" s="42"/>
      <c r="AI94" s="42"/>
      <c r="AJ94" s="42"/>
      <c r="AK94" s="61">
        <f t="shared" si="26"/>
        <v>0</v>
      </c>
      <c r="AL94" s="42">
        <v>2.5</v>
      </c>
      <c r="AM94" s="42"/>
      <c r="AN94" s="42"/>
      <c r="AO94" s="42"/>
      <c r="AP94" s="42"/>
      <c r="AQ94" s="42"/>
      <c r="AR94" s="42"/>
      <c r="AS94" s="61">
        <f t="shared" si="37"/>
        <v>5</v>
      </c>
      <c r="AT94" s="40"/>
      <c r="AU94" s="40"/>
      <c r="AV94" s="40"/>
      <c r="AW94" s="40"/>
      <c r="AX94" s="40"/>
      <c r="AY94" s="40"/>
      <c r="AZ94" s="40"/>
      <c r="BA94" s="61">
        <f t="shared" si="38"/>
        <v>0</v>
      </c>
      <c r="BB94" s="145"/>
      <c r="BC94" s="145"/>
      <c r="BD94" s="145"/>
      <c r="BE94" s="145"/>
      <c r="BF94" s="145"/>
      <c r="BG94" s="145"/>
      <c r="BH94" s="145"/>
      <c r="BI94" s="110">
        <f t="shared" si="27"/>
        <v>0</v>
      </c>
      <c r="BJ94" s="219">
        <f t="shared" si="28"/>
        <v>6.5</v>
      </c>
      <c r="BK94" s="217">
        <f t="shared" si="29"/>
        <v>0</v>
      </c>
      <c r="BL94" s="217">
        <f t="shared" si="30"/>
        <v>0</v>
      </c>
      <c r="BM94" s="217">
        <f t="shared" si="31"/>
        <v>0</v>
      </c>
      <c r="BN94" s="217">
        <f t="shared" si="32"/>
        <v>0</v>
      </c>
      <c r="BO94" s="217">
        <f t="shared" si="33"/>
        <v>0</v>
      </c>
      <c r="BP94" s="217">
        <f t="shared" si="34"/>
        <v>0</v>
      </c>
      <c r="BQ94" s="220">
        <f t="shared" si="35"/>
        <v>13</v>
      </c>
      <c r="BR94" s="165"/>
    </row>
    <row r="95" spans="1:77" ht="16" thickBot="1">
      <c r="A95" s="57"/>
      <c r="B95" s="465" t="s">
        <v>652</v>
      </c>
      <c r="C95" s="463" t="s">
        <v>491</v>
      </c>
      <c r="D95" s="511">
        <v>43</v>
      </c>
      <c r="E95" s="186" t="s">
        <v>124</v>
      </c>
      <c r="F95" s="511">
        <v>1</v>
      </c>
      <c r="G95" s="511"/>
      <c r="H95" s="511"/>
      <c r="I95" s="511"/>
      <c r="J95" s="511"/>
      <c r="K95" s="511"/>
      <c r="L95" s="511"/>
      <c r="M95" s="461">
        <f t="shared" si="23"/>
        <v>2</v>
      </c>
      <c r="N95" s="511">
        <v>2</v>
      </c>
      <c r="O95" s="511"/>
      <c r="P95" s="511"/>
      <c r="Q95" s="511"/>
      <c r="R95" s="511"/>
      <c r="S95" s="511"/>
      <c r="T95" s="511"/>
      <c r="U95" s="461">
        <f t="shared" si="24"/>
        <v>4</v>
      </c>
      <c r="V95" s="511"/>
      <c r="W95" s="511"/>
      <c r="X95" s="511"/>
      <c r="Y95" s="511"/>
      <c r="Z95" s="511"/>
      <c r="AA95" s="511"/>
      <c r="AB95" s="511"/>
      <c r="AC95" s="205">
        <f t="shared" si="25"/>
        <v>0</v>
      </c>
      <c r="AD95" s="511">
        <v>3</v>
      </c>
      <c r="AE95" s="511"/>
      <c r="AF95" s="511"/>
      <c r="AG95" s="511"/>
      <c r="AH95" s="511"/>
      <c r="AI95" s="511"/>
      <c r="AJ95" s="511"/>
      <c r="AK95" s="61">
        <f t="shared" si="26"/>
        <v>6</v>
      </c>
      <c r="AL95" s="511"/>
      <c r="AM95" s="511"/>
      <c r="AN95" s="511"/>
      <c r="AO95" s="511"/>
      <c r="AP95" s="511"/>
      <c r="AQ95" s="511"/>
      <c r="AR95" s="511"/>
      <c r="AS95" s="61">
        <f t="shared" si="37"/>
        <v>0</v>
      </c>
      <c r="AT95" s="511"/>
      <c r="AU95" s="511"/>
      <c r="AV95" s="511"/>
      <c r="AW95" s="511"/>
      <c r="AX95" s="511"/>
      <c r="AY95" s="511"/>
      <c r="AZ95" s="511"/>
      <c r="BA95" s="61">
        <f t="shared" si="38"/>
        <v>0</v>
      </c>
      <c r="BB95" s="142"/>
      <c r="BC95" s="142"/>
      <c r="BD95" s="142"/>
      <c r="BE95" s="142"/>
      <c r="BF95" s="142"/>
      <c r="BG95" s="142"/>
      <c r="BH95" s="142"/>
      <c r="BI95" s="110">
        <f t="shared" si="27"/>
        <v>0</v>
      </c>
      <c r="BJ95" s="219">
        <f t="shared" si="28"/>
        <v>6</v>
      </c>
      <c r="BK95" s="217">
        <f t="shared" si="29"/>
        <v>0</v>
      </c>
      <c r="BL95" s="217">
        <f t="shared" si="30"/>
        <v>0</v>
      </c>
      <c r="BM95" s="217">
        <f t="shared" si="31"/>
        <v>0</v>
      </c>
      <c r="BN95" s="217">
        <f t="shared" si="32"/>
        <v>0</v>
      </c>
      <c r="BO95" s="217">
        <f t="shared" si="33"/>
        <v>0</v>
      </c>
      <c r="BP95" s="217">
        <f t="shared" si="34"/>
        <v>0</v>
      </c>
      <c r="BQ95" s="220">
        <f t="shared" si="35"/>
        <v>12</v>
      </c>
      <c r="BR95" s="165"/>
    </row>
    <row r="96" spans="1:77" ht="16" thickBot="1">
      <c r="A96" s="57"/>
      <c r="B96" s="504" t="s">
        <v>444</v>
      </c>
      <c r="C96" s="391" t="s">
        <v>322</v>
      </c>
      <c r="D96" s="512">
        <v>30</v>
      </c>
      <c r="E96" s="186" t="s">
        <v>112</v>
      </c>
      <c r="F96" s="512">
        <v>1</v>
      </c>
      <c r="G96" s="512"/>
      <c r="H96" s="512"/>
      <c r="I96" s="512"/>
      <c r="J96" s="512"/>
      <c r="K96" s="512"/>
      <c r="L96" s="512"/>
      <c r="M96" s="461">
        <f t="shared" si="23"/>
        <v>2</v>
      </c>
      <c r="N96" s="512">
        <v>2.5</v>
      </c>
      <c r="O96" s="512"/>
      <c r="P96" s="512"/>
      <c r="Q96" s="512"/>
      <c r="R96" s="512"/>
      <c r="S96" s="512"/>
      <c r="T96" s="512"/>
      <c r="U96" s="461">
        <f t="shared" si="24"/>
        <v>5</v>
      </c>
      <c r="V96" s="512">
        <v>1.5</v>
      </c>
      <c r="W96" s="512"/>
      <c r="X96" s="512"/>
      <c r="Y96" s="512"/>
      <c r="Z96" s="512"/>
      <c r="AA96" s="512"/>
      <c r="AB96" s="512"/>
      <c r="AC96" s="205">
        <f t="shared" si="25"/>
        <v>3</v>
      </c>
      <c r="AD96" s="512">
        <v>0.5</v>
      </c>
      <c r="AE96" s="512"/>
      <c r="AF96" s="512"/>
      <c r="AG96" s="512"/>
      <c r="AH96" s="512"/>
      <c r="AI96" s="512"/>
      <c r="AJ96" s="512"/>
      <c r="AK96" s="61">
        <f t="shared" si="26"/>
        <v>1</v>
      </c>
      <c r="AL96" s="512"/>
      <c r="AM96" s="512"/>
      <c r="AN96" s="512"/>
      <c r="AO96" s="512"/>
      <c r="AP96" s="512"/>
      <c r="AQ96" s="512"/>
      <c r="AR96" s="512"/>
      <c r="AS96" s="45">
        <f>2*AL96+5*AM96+3*AN96+5*AO96+5*AP96+5*AQ96+5*AR96</f>
        <v>0</v>
      </c>
      <c r="AT96" s="512"/>
      <c r="AU96" s="512"/>
      <c r="AV96" s="512"/>
      <c r="AW96" s="512"/>
      <c r="AX96" s="512"/>
      <c r="AY96" s="512"/>
      <c r="AZ96" s="512"/>
      <c r="BA96" s="45">
        <f>2*AT96+5*AU96+3*AV96+5*AW96+5*AX96+5*AY96+5*AZ96</f>
        <v>0</v>
      </c>
      <c r="BB96" s="427"/>
      <c r="BC96" s="427"/>
      <c r="BD96" s="427"/>
      <c r="BE96" s="427"/>
      <c r="BF96" s="427"/>
      <c r="BG96" s="427"/>
      <c r="BH96" s="427"/>
      <c r="BI96" s="110">
        <f t="shared" si="27"/>
        <v>0</v>
      </c>
      <c r="BJ96" s="109">
        <f t="shared" si="28"/>
        <v>5.5</v>
      </c>
      <c r="BK96" s="108">
        <f t="shared" si="29"/>
        <v>0</v>
      </c>
      <c r="BL96" s="108">
        <f t="shared" si="30"/>
        <v>0</v>
      </c>
      <c r="BM96" s="108">
        <f t="shared" si="31"/>
        <v>0</v>
      </c>
      <c r="BN96" s="108">
        <f t="shared" si="32"/>
        <v>0</v>
      </c>
      <c r="BO96" s="108">
        <f t="shared" si="33"/>
        <v>0</v>
      </c>
      <c r="BP96" s="108">
        <f t="shared" si="34"/>
        <v>0</v>
      </c>
      <c r="BQ96" s="72">
        <f t="shared" si="35"/>
        <v>11</v>
      </c>
      <c r="BR96" s="165"/>
    </row>
    <row r="97" spans="1:77" ht="16" thickBot="1">
      <c r="A97" s="57"/>
      <c r="B97" s="504" t="s">
        <v>181</v>
      </c>
      <c r="C97" s="504" t="s">
        <v>182</v>
      </c>
      <c r="D97" s="512">
        <v>92</v>
      </c>
      <c r="E97" s="186" t="s">
        <v>122</v>
      </c>
      <c r="F97" s="512">
        <v>1.5</v>
      </c>
      <c r="G97" s="512"/>
      <c r="H97" s="512"/>
      <c r="I97" s="512"/>
      <c r="J97" s="512"/>
      <c r="K97" s="512"/>
      <c r="L97" s="512"/>
      <c r="M97" s="461">
        <f t="shared" si="23"/>
        <v>3</v>
      </c>
      <c r="N97" s="512">
        <v>1</v>
      </c>
      <c r="O97" s="512"/>
      <c r="P97" s="512"/>
      <c r="Q97" s="512"/>
      <c r="R97" s="512"/>
      <c r="S97" s="512"/>
      <c r="T97" s="512"/>
      <c r="U97" s="461">
        <f t="shared" si="24"/>
        <v>2</v>
      </c>
      <c r="V97" s="512">
        <v>1</v>
      </c>
      <c r="W97" s="512"/>
      <c r="X97" s="512"/>
      <c r="Y97" s="512"/>
      <c r="Z97" s="512"/>
      <c r="AA97" s="512"/>
      <c r="AB97" s="512"/>
      <c r="AC97" s="205">
        <f t="shared" si="25"/>
        <v>2</v>
      </c>
      <c r="AD97" s="512">
        <v>1</v>
      </c>
      <c r="AE97" s="512"/>
      <c r="AF97" s="512"/>
      <c r="AG97" s="512"/>
      <c r="AH97" s="512"/>
      <c r="AI97" s="512"/>
      <c r="AJ97" s="512"/>
      <c r="AK97" s="61">
        <f t="shared" si="26"/>
        <v>2</v>
      </c>
      <c r="AL97" s="512">
        <v>1</v>
      </c>
      <c r="AM97" s="512"/>
      <c r="AN97" s="512"/>
      <c r="AO97" s="512"/>
      <c r="AP97" s="512"/>
      <c r="AQ97" s="512"/>
      <c r="AR97" s="512"/>
      <c r="AS97" s="45">
        <f>2*AL97+5*AM97+3*AN97+5*AO97+5*AP97+5*AQ97+5*AR97</f>
        <v>2</v>
      </c>
      <c r="AT97" s="13"/>
      <c r="AU97" s="13"/>
      <c r="AV97" s="13"/>
      <c r="AW97" s="13"/>
      <c r="AX97" s="13"/>
      <c r="AY97" s="13"/>
      <c r="AZ97" s="13"/>
      <c r="BA97" s="45">
        <f>2*AT97+5*AU97+3*AV97+5*AW97+5*AX97+5*AY97+5*AZ97</f>
        <v>0</v>
      </c>
      <c r="BB97" s="13"/>
      <c r="BC97" s="13"/>
      <c r="BD97" s="13"/>
      <c r="BE97" s="13"/>
      <c r="BF97" s="13"/>
      <c r="BG97" s="13"/>
      <c r="BH97" s="13"/>
      <c r="BI97" s="110">
        <f t="shared" si="27"/>
        <v>0</v>
      </c>
      <c r="BJ97" s="109">
        <f t="shared" si="28"/>
        <v>5.5</v>
      </c>
      <c r="BK97" s="108">
        <f t="shared" si="29"/>
        <v>0</v>
      </c>
      <c r="BL97" s="108">
        <f t="shared" si="30"/>
        <v>0</v>
      </c>
      <c r="BM97" s="108">
        <f t="shared" si="31"/>
        <v>0</v>
      </c>
      <c r="BN97" s="108">
        <f t="shared" si="32"/>
        <v>0</v>
      </c>
      <c r="BO97" s="108">
        <f t="shared" si="33"/>
        <v>0</v>
      </c>
      <c r="BP97" s="108">
        <f t="shared" si="34"/>
        <v>0</v>
      </c>
      <c r="BQ97" s="72">
        <f t="shared" si="35"/>
        <v>11</v>
      </c>
      <c r="BR97" s="165"/>
    </row>
    <row r="98" spans="1:77" ht="16" thickBot="1">
      <c r="A98" s="57"/>
      <c r="B98" s="504" t="s">
        <v>768</v>
      </c>
      <c r="C98" s="504" t="s">
        <v>194</v>
      </c>
      <c r="D98" s="512">
        <v>20</v>
      </c>
      <c r="E98" s="186" t="s">
        <v>122</v>
      </c>
      <c r="F98" s="512"/>
      <c r="G98" s="512"/>
      <c r="H98" s="512"/>
      <c r="I98" s="512"/>
      <c r="J98" s="512"/>
      <c r="K98" s="512"/>
      <c r="L98" s="512"/>
      <c r="M98" s="461">
        <f t="shared" si="23"/>
        <v>0</v>
      </c>
      <c r="N98" s="512"/>
      <c r="O98" s="512"/>
      <c r="P98" s="512"/>
      <c r="Q98" s="512"/>
      <c r="R98" s="512"/>
      <c r="S98" s="512"/>
      <c r="T98" s="512"/>
      <c r="U98" s="461">
        <f t="shared" si="24"/>
        <v>0</v>
      </c>
      <c r="V98" s="512"/>
      <c r="W98" s="512"/>
      <c r="X98" s="512"/>
      <c r="Y98" s="512"/>
      <c r="Z98" s="512"/>
      <c r="AA98" s="512"/>
      <c r="AB98" s="512"/>
      <c r="AC98" s="205">
        <f t="shared" si="25"/>
        <v>0</v>
      </c>
      <c r="AD98" s="512">
        <v>1.5</v>
      </c>
      <c r="AE98" s="512"/>
      <c r="AF98" s="512">
        <v>1</v>
      </c>
      <c r="AG98" s="512"/>
      <c r="AH98" s="512"/>
      <c r="AI98" s="512"/>
      <c r="AJ98" s="512"/>
      <c r="AK98" s="61">
        <f t="shared" si="26"/>
        <v>6</v>
      </c>
      <c r="AL98" s="512">
        <v>2</v>
      </c>
      <c r="AM98" s="512"/>
      <c r="AN98" s="512"/>
      <c r="AO98" s="512"/>
      <c r="AP98" s="512"/>
      <c r="AQ98" s="512"/>
      <c r="AR98" s="512"/>
      <c r="AS98" s="45">
        <f>2*AL98+5*AM98+3*AN98+5*AO98+5*AP98+5*AQ98+5*AR98</f>
        <v>4</v>
      </c>
      <c r="AT98" s="13"/>
      <c r="AU98" s="13"/>
      <c r="AV98" s="13"/>
      <c r="AW98" s="13"/>
      <c r="AX98" s="13"/>
      <c r="AY98" s="13"/>
      <c r="AZ98" s="13"/>
      <c r="BA98" s="45">
        <f>2*AT98+5*AU98+3*AV98+5*AW98+5*AX98+5*AY98+5*AZ98</f>
        <v>0</v>
      </c>
      <c r="BB98" s="13"/>
      <c r="BC98" s="13"/>
      <c r="BD98" s="13"/>
      <c r="BE98" s="13"/>
      <c r="BF98" s="13"/>
      <c r="BG98" s="13"/>
      <c r="BH98" s="13"/>
      <c r="BI98" s="110">
        <f t="shared" si="27"/>
        <v>0</v>
      </c>
      <c r="BJ98" s="109">
        <f t="shared" si="28"/>
        <v>3.5</v>
      </c>
      <c r="BK98" s="108">
        <f t="shared" si="29"/>
        <v>0</v>
      </c>
      <c r="BL98" s="108">
        <f t="shared" si="30"/>
        <v>1</v>
      </c>
      <c r="BM98" s="108">
        <f t="shared" si="31"/>
        <v>0</v>
      </c>
      <c r="BN98" s="108">
        <f t="shared" si="32"/>
        <v>0</v>
      </c>
      <c r="BO98" s="108">
        <f t="shared" si="33"/>
        <v>0</v>
      </c>
      <c r="BP98" s="108">
        <f t="shared" si="34"/>
        <v>0</v>
      </c>
      <c r="BQ98" s="72">
        <f t="shared" si="35"/>
        <v>10</v>
      </c>
      <c r="BR98" s="165"/>
    </row>
    <row r="99" spans="1:77" ht="16" thickBot="1">
      <c r="A99" s="57"/>
      <c r="B99" s="504" t="s">
        <v>490</v>
      </c>
      <c r="C99" s="504" t="s">
        <v>491</v>
      </c>
      <c r="D99" s="512">
        <v>9</v>
      </c>
      <c r="E99" s="186" t="s">
        <v>144</v>
      </c>
      <c r="F99" s="512"/>
      <c r="G99" s="512"/>
      <c r="H99" s="512"/>
      <c r="I99" s="512"/>
      <c r="J99" s="512">
        <v>1</v>
      </c>
      <c r="K99" s="512"/>
      <c r="L99" s="512"/>
      <c r="M99" s="461">
        <f t="shared" si="23"/>
        <v>5</v>
      </c>
      <c r="N99" s="512"/>
      <c r="O99" s="512"/>
      <c r="P99" s="512"/>
      <c r="Q99" s="512"/>
      <c r="R99" s="512"/>
      <c r="S99" s="512"/>
      <c r="T99" s="512"/>
      <c r="U99" s="461">
        <f t="shared" si="24"/>
        <v>0</v>
      </c>
      <c r="V99" s="512"/>
      <c r="W99" s="512"/>
      <c r="X99" s="512"/>
      <c r="Y99" s="512"/>
      <c r="Z99" s="512"/>
      <c r="AA99" s="512"/>
      <c r="AB99" s="512"/>
      <c r="AC99" s="205">
        <f t="shared" si="25"/>
        <v>0</v>
      </c>
      <c r="AD99" s="512"/>
      <c r="AE99" s="512"/>
      <c r="AF99" s="512"/>
      <c r="AG99" s="512"/>
      <c r="AH99" s="512"/>
      <c r="AI99" s="512"/>
      <c r="AJ99" s="512"/>
      <c r="AK99" s="61">
        <f t="shared" si="26"/>
        <v>0</v>
      </c>
      <c r="AL99" s="512"/>
      <c r="AM99" s="512"/>
      <c r="AN99" s="512"/>
      <c r="AO99" s="512">
        <v>1</v>
      </c>
      <c r="AP99" s="512"/>
      <c r="AQ99" s="512"/>
      <c r="AR99" s="512"/>
      <c r="AS99" s="45">
        <f>2*AL99+5*AM99+3*AN99+5*AO99+5*AP99+5*AQ99+5*AR99</f>
        <v>5</v>
      </c>
      <c r="AT99" s="512"/>
      <c r="AU99" s="512"/>
      <c r="AV99" s="512"/>
      <c r="AW99" s="512"/>
      <c r="AX99" s="512"/>
      <c r="AY99" s="512"/>
      <c r="AZ99" s="512"/>
      <c r="BA99" s="45">
        <f>2*AT99+5*AU99+3*AV99+5*AW99+5*AX99+5*AY99+5*AZ99</f>
        <v>0</v>
      </c>
      <c r="BB99" s="512"/>
      <c r="BC99" s="512"/>
      <c r="BD99" s="512"/>
      <c r="BE99" s="512"/>
      <c r="BF99" s="512"/>
      <c r="BG99" s="512"/>
      <c r="BH99" s="512"/>
      <c r="BI99" s="110">
        <f t="shared" si="27"/>
        <v>0</v>
      </c>
      <c r="BJ99" s="109">
        <f t="shared" si="28"/>
        <v>0</v>
      </c>
      <c r="BK99" s="108">
        <f t="shared" si="29"/>
        <v>0</v>
      </c>
      <c r="BL99" s="108">
        <f t="shared" si="30"/>
        <v>0</v>
      </c>
      <c r="BM99" s="108">
        <f t="shared" si="31"/>
        <v>1</v>
      </c>
      <c r="BN99" s="108">
        <f t="shared" si="32"/>
        <v>1</v>
      </c>
      <c r="BO99" s="108">
        <f t="shared" si="33"/>
        <v>0</v>
      </c>
      <c r="BP99" s="108">
        <f t="shared" si="34"/>
        <v>0</v>
      </c>
      <c r="BQ99" s="72">
        <f t="shared" si="35"/>
        <v>10</v>
      </c>
      <c r="BR99" s="165"/>
    </row>
    <row r="100" spans="1:77" ht="16" thickBot="1">
      <c r="A100" s="57"/>
      <c r="B100" s="402" t="s">
        <v>230</v>
      </c>
      <c r="C100" s="402" t="s">
        <v>231</v>
      </c>
      <c r="D100" s="382">
        <v>61</v>
      </c>
      <c r="E100" s="511" t="s">
        <v>114</v>
      </c>
      <c r="F100" s="512"/>
      <c r="G100" s="512"/>
      <c r="H100" s="512"/>
      <c r="I100" s="512"/>
      <c r="J100" s="512"/>
      <c r="K100" s="512"/>
      <c r="L100" s="512"/>
      <c r="M100" s="461">
        <f t="shared" si="23"/>
        <v>0</v>
      </c>
      <c r="N100" s="512">
        <v>1</v>
      </c>
      <c r="O100" s="512"/>
      <c r="P100" s="512"/>
      <c r="Q100" s="512"/>
      <c r="R100" s="512"/>
      <c r="S100" s="512"/>
      <c r="T100" s="512"/>
      <c r="U100" s="461">
        <f t="shared" si="24"/>
        <v>2</v>
      </c>
      <c r="V100" s="512">
        <v>1</v>
      </c>
      <c r="W100" s="512"/>
      <c r="X100" s="512"/>
      <c r="Y100" s="512"/>
      <c r="Z100" s="512"/>
      <c r="AA100" s="512"/>
      <c r="AB100" s="512"/>
      <c r="AC100" s="205">
        <f t="shared" si="25"/>
        <v>2</v>
      </c>
      <c r="AD100" s="512">
        <v>2</v>
      </c>
      <c r="AE100" s="512"/>
      <c r="AF100" s="512"/>
      <c r="AG100" s="512"/>
      <c r="AH100" s="512"/>
      <c r="AI100" s="512"/>
      <c r="AJ100" s="512"/>
      <c r="AK100" s="61">
        <f t="shared" si="26"/>
        <v>4</v>
      </c>
      <c r="AL100" s="512">
        <v>1</v>
      </c>
      <c r="AM100" s="512"/>
      <c r="AN100" s="512"/>
      <c r="AO100" s="512"/>
      <c r="AP100" s="512"/>
      <c r="AQ100" s="512"/>
      <c r="AR100" s="512"/>
      <c r="AS100" s="61">
        <f>2*(AL100)+5*(AM100)+3*(AN100)+5*(AO100)+5*(AP100)+5*(AQ100)+5*(AR100)</f>
        <v>2</v>
      </c>
      <c r="AT100" s="512"/>
      <c r="AU100" s="512"/>
      <c r="AV100" s="512"/>
      <c r="AW100" s="512"/>
      <c r="AX100" s="512"/>
      <c r="AY100" s="512"/>
      <c r="AZ100" s="512"/>
      <c r="BA100" s="61">
        <f>2*(AT100)+5*(AU100)+3*(AV100)+5*(AW100)+5*(AX100)+5*(AY100)+5*(AZ100)</f>
        <v>0</v>
      </c>
      <c r="BB100" s="142"/>
      <c r="BC100" s="142"/>
      <c r="BD100" s="142"/>
      <c r="BE100" s="142"/>
      <c r="BF100" s="142"/>
      <c r="BG100" s="142"/>
      <c r="BH100" s="142"/>
      <c r="BI100" s="110">
        <f t="shared" si="27"/>
        <v>0</v>
      </c>
      <c r="BJ100" s="219">
        <f t="shared" si="28"/>
        <v>5</v>
      </c>
      <c r="BK100" s="217">
        <f t="shared" si="29"/>
        <v>0</v>
      </c>
      <c r="BL100" s="217">
        <f t="shared" si="30"/>
        <v>0</v>
      </c>
      <c r="BM100" s="217">
        <f t="shared" si="31"/>
        <v>0</v>
      </c>
      <c r="BN100" s="217">
        <f t="shared" si="32"/>
        <v>0</v>
      </c>
      <c r="BO100" s="217">
        <f t="shared" si="33"/>
        <v>0</v>
      </c>
      <c r="BP100" s="217">
        <f t="shared" si="34"/>
        <v>0</v>
      </c>
      <c r="BQ100" s="220">
        <f t="shared" si="35"/>
        <v>10</v>
      </c>
      <c r="BR100" s="167"/>
      <c r="BS100" s="7"/>
      <c r="BT100" s="7"/>
      <c r="BU100" s="7"/>
      <c r="BV100" s="7"/>
      <c r="BW100" s="7"/>
      <c r="BX100" s="7"/>
    </row>
    <row r="101" spans="1:77" ht="16" thickBot="1">
      <c r="A101" s="57"/>
      <c r="B101" s="504" t="s">
        <v>731</v>
      </c>
      <c r="C101" s="504" t="s">
        <v>732</v>
      </c>
      <c r="D101" s="512">
        <v>36</v>
      </c>
      <c r="E101" s="511" t="s">
        <v>114</v>
      </c>
      <c r="F101" s="512"/>
      <c r="G101" s="512"/>
      <c r="H101" s="512"/>
      <c r="I101" s="512"/>
      <c r="J101" s="512"/>
      <c r="K101" s="512"/>
      <c r="L101" s="512"/>
      <c r="M101" s="461">
        <f t="shared" si="23"/>
        <v>0</v>
      </c>
      <c r="N101" s="512"/>
      <c r="O101" s="512"/>
      <c r="P101" s="512"/>
      <c r="Q101" s="512"/>
      <c r="R101" s="512"/>
      <c r="S101" s="512"/>
      <c r="T101" s="512"/>
      <c r="U101" s="461">
        <f t="shared" si="24"/>
        <v>0</v>
      </c>
      <c r="V101" s="512">
        <v>2</v>
      </c>
      <c r="W101" s="512"/>
      <c r="X101" s="512"/>
      <c r="Y101" s="512"/>
      <c r="Z101" s="512"/>
      <c r="AA101" s="512"/>
      <c r="AB101" s="512"/>
      <c r="AC101" s="205">
        <f t="shared" si="25"/>
        <v>4</v>
      </c>
      <c r="AD101" s="512">
        <v>2</v>
      </c>
      <c r="AE101" s="512"/>
      <c r="AF101" s="512"/>
      <c r="AG101" s="512"/>
      <c r="AH101" s="512"/>
      <c r="AI101" s="512"/>
      <c r="AJ101" s="512"/>
      <c r="AK101" s="61">
        <f t="shared" si="26"/>
        <v>4</v>
      </c>
      <c r="AL101" s="512">
        <v>1</v>
      </c>
      <c r="AM101" s="512"/>
      <c r="AN101" s="512"/>
      <c r="AO101" s="512"/>
      <c r="AP101" s="512"/>
      <c r="AQ101" s="512"/>
      <c r="AR101" s="512"/>
      <c r="AS101" s="61">
        <f>2*(AL101)+5*(AM101)+3*(AN101)+5*(AO101)+5*(AP101)+5*(AQ101)+5*(AR101)</f>
        <v>2</v>
      </c>
      <c r="AT101" s="512"/>
      <c r="AU101" s="512"/>
      <c r="AV101" s="512"/>
      <c r="AW101" s="512"/>
      <c r="AX101" s="512"/>
      <c r="AY101" s="512"/>
      <c r="AZ101" s="512"/>
      <c r="BA101" s="61">
        <f>2*(AT101)+5*(AU101)+3*(AV101)+5*(AW101)+5*(AX101)+5*(AY101)+5*(AZ101)</f>
        <v>0</v>
      </c>
      <c r="BB101" s="512"/>
      <c r="BC101" s="512"/>
      <c r="BD101" s="512"/>
      <c r="BE101" s="512"/>
      <c r="BF101" s="512"/>
      <c r="BG101" s="512"/>
      <c r="BH101" s="512"/>
      <c r="BI101" s="110">
        <f t="shared" si="27"/>
        <v>0</v>
      </c>
      <c r="BJ101" s="219">
        <f t="shared" si="28"/>
        <v>5</v>
      </c>
      <c r="BK101" s="217">
        <f t="shared" si="29"/>
        <v>0</v>
      </c>
      <c r="BL101" s="217">
        <f t="shared" si="30"/>
        <v>0</v>
      </c>
      <c r="BM101" s="217">
        <f t="shared" si="31"/>
        <v>0</v>
      </c>
      <c r="BN101" s="217">
        <f t="shared" si="32"/>
        <v>0</v>
      </c>
      <c r="BO101" s="217">
        <f t="shared" si="33"/>
        <v>0</v>
      </c>
      <c r="BP101" s="217">
        <f t="shared" si="34"/>
        <v>0</v>
      </c>
      <c r="BQ101" s="220">
        <f t="shared" si="35"/>
        <v>10</v>
      </c>
      <c r="BR101" s="165"/>
    </row>
    <row r="102" spans="1:77" ht="16" thickBot="1">
      <c r="A102" s="57"/>
      <c r="B102" s="506" t="s">
        <v>413</v>
      </c>
      <c r="C102" s="506" t="s">
        <v>194</v>
      </c>
      <c r="D102" s="512">
        <v>36</v>
      </c>
      <c r="E102" s="511" t="s">
        <v>117</v>
      </c>
      <c r="F102" s="511"/>
      <c r="G102" s="511"/>
      <c r="H102" s="511"/>
      <c r="I102" s="511"/>
      <c r="J102" s="511"/>
      <c r="K102" s="511"/>
      <c r="L102" s="511"/>
      <c r="M102" s="461">
        <f t="shared" si="23"/>
        <v>0</v>
      </c>
      <c r="N102" s="511">
        <v>0.5</v>
      </c>
      <c r="O102" s="511"/>
      <c r="P102" s="511"/>
      <c r="Q102" s="511"/>
      <c r="R102" s="511"/>
      <c r="S102" s="511"/>
      <c r="T102" s="511"/>
      <c r="U102" s="461">
        <f t="shared" si="24"/>
        <v>1</v>
      </c>
      <c r="V102" s="511">
        <v>3.5</v>
      </c>
      <c r="W102" s="511"/>
      <c r="X102" s="511"/>
      <c r="Y102" s="511"/>
      <c r="Z102" s="511"/>
      <c r="AA102" s="511"/>
      <c r="AB102" s="511"/>
      <c r="AC102" s="205">
        <f t="shared" si="25"/>
        <v>7</v>
      </c>
      <c r="AD102" s="511"/>
      <c r="AE102" s="511"/>
      <c r="AF102" s="511"/>
      <c r="AG102" s="511"/>
      <c r="AH102" s="511"/>
      <c r="AI102" s="511"/>
      <c r="AJ102" s="511"/>
      <c r="AK102" s="61">
        <f t="shared" si="26"/>
        <v>0</v>
      </c>
      <c r="AL102" s="511">
        <v>1</v>
      </c>
      <c r="AM102" s="511"/>
      <c r="AN102" s="511"/>
      <c r="AO102" s="511"/>
      <c r="AP102" s="511"/>
      <c r="AQ102" s="511"/>
      <c r="AR102" s="511"/>
      <c r="AS102" s="61">
        <f>2*(AL102)+5*(AM102)+3*(AN102)+5*(AO102)+5*(AP102)+5*(AQ102)+5*(AR102)</f>
        <v>2</v>
      </c>
      <c r="AT102" s="512"/>
      <c r="AU102" s="512"/>
      <c r="AV102" s="512"/>
      <c r="AW102" s="512"/>
      <c r="AX102" s="512"/>
      <c r="AY102" s="512"/>
      <c r="AZ102" s="512"/>
      <c r="BA102" s="61">
        <f>2*(AT102)+5*(AU102)+3*(AV102)+5*(AW102)+5*(AX102)+5*(AY102)+5*(AZ102)</f>
        <v>0</v>
      </c>
      <c r="BB102" s="512"/>
      <c r="BC102" s="97"/>
      <c r="BD102" s="97"/>
      <c r="BE102" s="97"/>
      <c r="BF102" s="97"/>
      <c r="BG102" s="97"/>
      <c r="BH102" s="97"/>
      <c r="BI102" s="110">
        <f t="shared" si="27"/>
        <v>0</v>
      </c>
      <c r="BJ102" s="219">
        <f t="shared" si="28"/>
        <v>5</v>
      </c>
      <c r="BK102" s="217">
        <f t="shared" si="29"/>
        <v>0</v>
      </c>
      <c r="BL102" s="217">
        <f t="shared" si="30"/>
        <v>0</v>
      </c>
      <c r="BM102" s="217">
        <f t="shared" si="31"/>
        <v>0</v>
      </c>
      <c r="BN102" s="217">
        <f t="shared" si="32"/>
        <v>0</v>
      </c>
      <c r="BO102" s="217">
        <f t="shared" si="33"/>
        <v>0</v>
      </c>
      <c r="BP102" s="217">
        <f t="shared" si="34"/>
        <v>0</v>
      </c>
      <c r="BQ102" s="220">
        <f t="shared" si="35"/>
        <v>10</v>
      </c>
      <c r="BR102" s="165"/>
    </row>
    <row r="103" spans="1:77" ht="16" thickBot="1">
      <c r="A103" s="57"/>
      <c r="B103" s="506" t="s">
        <v>454</v>
      </c>
      <c r="C103" s="506" t="s">
        <v>305</v>
      </c>
      <c r="D103" s="512">
        <v>35</v>
      </c>
      <c r="E103" s="280" t="s">
        <v>113</v>
      </c>
      <c r="F103" s="512"/>
      <c r="G103" s="512"/>
      <c r="H103" s="512"/>
      <c r="I103" s="512"/>
      <c r="J103" s="512"/>
      <c r="K103" s="512"/>
      <c r="L103" s="512"/>
      <c r="M103" s="461">
        <f t="shared" si="23"/>
        <v>0</v>
      </c>
      <c r="N103" s="142"/>
      <c r="O103" s="142"/>
      <c r="P103" s="142"/>
      <c r="Q103" s="142"/>
      <c r="R103" s="142"/>
      <c r="S103" s="142"/>
      <c r="T103" s="142"/>
      <c r="U103" s="461">
        <f t="shared" si="24"/>
        <v>0</v>
      </c>
      <c r="V103" s="512">
        <v>2</v>
      </c>
      <c r="W103" s="512"/>
      <c r="X103" s="512"/>
      <c r="Y103" s="512"/>
      <c r="Z103" s="512"/>
      <c r="AA103" s="512"/>
      <c r="AB103" s="512"/>
      <c r="AC103" s="205">
        <f t="shared" si="25"/>
        <v>4</v>
      </c>
      <c r="AD103" s="512">
        <v>3</v>
      </c>
      <c r="AE103" s="512"/>
      <c r="AF103" s="512"/>
      <c r="AG103" s="512"/>
      <c r="AH103" s="512"/>
      <c r="AI103" s="512"/>
      <c r="AJ103" s="512"/>
      <c r="AK103" s="61">
        <f t="shared" si="26"/>
        <v>6</v>
      </c>
      <c r="AL103" s="142"/>
      <c r="AM103" s="142"/>
      <c r="AN103" s="142"/>
      <c r="AO103" s="142"/>
      <c r="AP103" s="142"/>
      <c r="AQ103" s="142"/>
      <c r="AR103" s="142"/>
      <c r="AS103" s="61">
        <f>2*(AL103)+5*(AM103)+3*(AN103)+5*(AO103)+5*(AP103)+5*(AQ103)+5*(AR103)</f>
        <v>0</v>
      </c>
      <c r="AT103" s="512"/>
      <c r="AU103" s="512"/>
      <c r="AV103" s="512"/>
      <c r="AW103" s="512"/>
      <c r="AX103" s="512"/>
      <c r="AY103" s="512"/>
      <c r="AZ103" s="512"/>
      <c r="BA103" s="61">
        <f>2*(AT103)+5*(AU103)+3*(AV103)+5*(AW103)+5*(AX103)+5*(AY103)+5*(AZ103)</f>
        <v>0</v>
      </c>
      <c r="BB103" s="512"/>
      <c r="BC103" s="512"/>
      <c r="BD103" s="512"/>
      <c r="BE103" s="512"/>
      <c r="BF103" s="512"/>
      <c r="BG103" s="512"/>
      <c r="BH103" s="512"/>
      <c r="BI103" s="110">
        <f t="shared" si="27"/>
        <v>0</v>
      </c>
      <c r="BJ103" s="219">
        <f t="shared" si="28"/>
        <v>5</v>
      </c>
      <c r="BK103" s="217">
        <f t="shared" si="29"/>
        <v>0</v>
      </c>
      <c r="BL103" s="217">
        <f t="shared" si="30"/>
        <v>0</v>
      </c>
      <c r="BM103" s="217">
        <f t="shared" si="31"/>
        <v>0</v>
      </c>
      <c r="BN103" s="217">
        <f t="shared" si="32"/>
        <v>0</v>
      </c>
      <c r="BO103" s="217">
        <f t="shared" si="33"/>
        <v>0</v>
      </c>
      <c r="BP103" s="217">
        <f t="shared" si="34"/>
        <v>0</v>
      </c>
      <c r="BQ103" s="220">
        <f t="shared" si="35"/>
        <v>10</v>
      </c>
      <c r="BR103" s="165"/>
      <c r="BS103" s="111"/>
      <c r="BT103" s="111"/>
      <c r="BU103" s="111"/>
      <c r="BV103" s="111"/>
      <c r="BW103" s="111"/>
      <c r="BX103" s="111"/>
      <c r="BY103" s="111"/>
    </row>
    <row r="104" spans="1:77" ht="16" thickBot="1">
      <c r="A104" s="57"/>
      <c r="B104" s="380" t="s">
        <v>218</v>
      </c>
      <c r="C104" s="380" t="s">
        <v>235</v>
      </c>
      <c r="D104" s="382">
        <v>68</v>
      </c>
      <c r="E104" s="511" t="s">
        <v>114</v>
      </c>
      <c r="F104" s="512">
        <v>2</v>
      </c>
      <c r="G104" s="512"/>
      <c r="H104" s="512"/>
      <c r="I104" s="512"/>
      <c r="J104" s="512"/>
      <c r="K104" s="512"/>
      <c r="L104" s="512"/>
      <c r="M104" s="461">
        <f t="shared" si="23"/>
        <v>4</v>
      </c>
      <c r="N104" s="512"/>
      <c r="O104" s="512"/>
      <c r="P104" s="512"/>
      <c r="Q104" s="512"/>
      <c r="R104" s="512"/>
      <c r="S104" s="512"/>
      <c r="T104" s="512"/>
      <c r="U104" s="461">
        <f t="shared" si="24"/>
        <v>0</v>
      </c>
      <c r="V104" s="512">
        <v>1</v>
      </c>
      <c r="W104" s="512"/>
      <c r="X104" s="512"/>
      <c r="Y104" s="512"/>
      <c r="Z104" s="512"/>
      <c r="AA104" s="512"/>
      <c r="AB104" s="512"/>
      <c r="AC104" s="205">
        <f t="shared" si="25"/>
        <v>2</v>
      </c>
      <c r="AD104" s="512"/>
      <c r="AE104" s="512"/>
      <c r="AF104" s="512"/>
      <c r="AG104" s="512"/>
      <c r="AH104" s="512"/>
      <c r="AI104" s="512"/>
      <c r="AJ104" s="512"/>
      <c r="AK104" s="61">
        <f t="shared" si="26"/>
        <v>0</v>
      </c>
      <c r="AL104" s="512">
        <v>2</v>
      </c>
      <c r="AM104" s="512"/>
      <c r="AN104" s="512"/>
      <c r="AO104" s="512"/>
      <c r="AP104" s="512"/>
      <c r="AQ104" s="512"/>
      <c r="AR104" s="512"/>
      <c r="AS104" s="45">
        <f>2*AL104+5*AM104+3*AN104+5*AO104+5*AP104+5*AQ104+5*AR104</f>
        <v>4</v>
      </c>
      <c r="AT104" s="13"/>
      <c r="AU104" s="13"/>
      <c r="AV104" s="13"/>
      <c r="AW104" s="13"/>
      <c r="AX104" s="13"/>
      <c r="AY104" s="13"/>
      <c r="AZ104" s="13"/>
      <c r="BA104" s="45">
        <f>2*AT104+5*AU104+3*AV104+5*AW104+5*AX104+5*AY104+5*AZ104</f>
        <v>0</v>
      </c>
      <c r="BB104" s="13"/>
      <c r="BC104" s="13"/>
      <c r="BD104" s="13"/>
      <c r="BE104" s="13"/>
      <c r="BF104" s="13"/>
      <c r="BG104" s="13"/>
      <c r="BH104" s="13"/>
      <c r="BI104" s="110">
        <f t="shared" si="27"/>
        <v>0</v>
      </c>
      <c r="BJ104" s="109">
        <f t="shared" si="28"/>
        <v>5</v>
      </c>
      <c r="BK104" s="108">
        <f t="shared" si="29"/>
        <v>0</v>
      </c>
      <c r="BL104" s="108">
        <f t="shared" si="30"/>
        <v>0</v>
      </c>
      <c r="BM104" s="108">
        <f t="shared" si="31"/>
        <v>0</v>
      </c>
      <c r="BN104" s="108">
        <f t="shared" si="32"/>
        <v>0</v>
      </c>
      <c r="BO104" s="108">
        <f t="shared" si="33"/>
        <v>0</v>
      </c>
      <c r="BP104" s="108">
        <f t="shared" si="34"/>
        <v>0</v>
      </c>
      <c r="BQ104" s="72">
        <f t="shared" si="35"/>
        <v>10</v>
      </c>
      <c r="BR104" s="167"/>
      <c r="BS104" s="7"/>
      <c r="BT104" s="7"/>
      <c r="BU104" s="7"/>
      <c r="BV104" s="7"/>
      <c r="BW104" s="7"/>
      <c r="BX104" s="7"/>
    </row>
    <row r="105" spans="1:77" ht="16" thickBot="1">
      <c r="A105" s="57"/>
      <c r="B105" s="506" t="s">
        <v>442</v>
      </c>
      <c r="C105" s="403" t="s">
        <v>443</v>
      </c>
      <c r="D105" s="512">
        <v>15</v>
      </c>
      <c r="E105" s="511" t="s">
        <v>112</v>
      </c>
      <c r="F105" s="512">
        <v>1</v>
      </c>
      <c r="G105" s="512"/>
      <c r="H105" s="512"/>
      <c r="I105" s="512"/>
      <c r="J105" s="512"/>
      <c r="K105" s="512"/>
      <c r="L105" s="512"/>
      <c r="M105" s="461">
        <f t="shared" si="23"/>
        <v>2</v>
      </c>
      <c r="N105" s="512">
        <v>0</v>
      </c>
      <c r="O105" s="512"/>
      <c r="P105" s="512"/>
      <c r="Q105" s="512"/>
      <c r="R105" s="512"/>
      <c r="S105" s="512"/>
      <c r="T105" s="512"/>
      <c r="U105" s="461">
        <f t="shared" si="24"/>
        <v>0</v>
      </c>
      <c r="V105" s="512">
        <v>2</v>
      </c>
      <c r="W105" s="512"/>
      <c r="X105" s="512"/>
      <c r="Y105" s="512"/>
      <c r="Z105" s="512"/>
      <c r="AA105" s="512"/>
      <c r="AB105" s="512"/>
      <c r="AC105" s="205">
        <f t="shared" si="25"/>
        <v>4</v>
      </c>
      <c r="AD105" s="512">
        <v>0.5</v>
      </c>
      <c r="AE105" s="512"/>
      <c r="AF105" s="512">
        <v>1</v>
      </c>
      <c r="AG105" s="512"/>
      <c r="AH105" s="512"/>
      <c r="AI105" s="512"/>
      <c r="AJ105" s="512"/>
      <c r="AK105" s="61">
        <f t="shared" si="26"/>
        <v>4</v>
      </c>
      <c r="AL105" s="512"/>
      <c r="AM105" s="512"/>
      <c r="AN105" s="512"/>
      <c r="AO105" s="512"/>
      <c r="AP105" s="512"/>
      <c r="AQ105" s="512"/>
      <c r="AR105" s="512"/>
      <c r="AS105" s="61">
        <f>2*(AL105)+5*(AM105)+3*(AN105)+5*(AO105)+5*(AP105)+5*(AQ105)+5*(AR105)</f>
        <v>0</v>
      </c>
      <c r="AT105" s="512"/>
      <c r="AU105" s="510"/>
      <c r="AV105" s="510"/>
      <c r="AW105" s="510"/>
      <c r="AX105" s="510"/>
      <c r="AY105" s="510"/>
      <c r="AZ105" s="510"/>
      <c r="BA105" s="61">
        <f>2*(AT105)+5*(AU105)+3*(AV105)+5*(AW105)+5*(AX105)+5*(AY105)+5*(AZ105)</f>
        <v>0</v>
      </c>
      <c r="BB105" s="512"/>
      <c r="BC105" s="512"/>
      <c r="BD105" s="512"/>
      <c r="BE105" s="512"/>
      <c r="BF105" s="512"/>
      <c r="BG105" s="512"/>
      <c r="BH105" s="512"/>
      <c r="BI105" s="110">
        <f t="shared" si="27"/>
        <v>0</v>
      </c>
      <c r="BJ105" s="219">
        <f t="shared" si="28"/>
        <v>3.5</v>
      </c>
      <c r="BK105" s="217">
        <f t="shared" si="29"/>
        <v>0</v>
      </c>
      <c r="BL105" s="217">
        <f t="shared" si="30"/>
        <v>1</v>
      </c>
      <c r="BM105" s="217">
        <f t="shared" si="31"/>
        <v>0</v>
      </c>
      <c r="BN105" s="217">
        <f t="shared" si="32"/>
        <v>0</v>
      </c>
      <c r="BO105" s="217">
        <f t="shared" si="33"/>
        <v>0</v>
      </c>
      <c r="BP105" s="217">
        <f t="shared" si="34"/>
        <v>0</v>
      </c>
      <c r="BQ105" s="220">
        <f t="shared" si="35"/>
        <v>10</v>
      </c>
      <c r="BR105" s="165"/>
    </row>
    <row r="106" spans="1:77" ht="16" thickBot="1">
      <c r="A106" s="57"/>
      <c r="B106" s="506" t="s">
        <v>704</v>
      </c>
      <c r="C106" s="403" t="s">
        <v>793</v>
      </c>
      <c r="D106" s="512">
        <v>24</v>
      </c>
      <c r="E106" s="511" t="s">
        <v>112</v>
      </c>
      <c r="F106" s="512"/>
      <c r="G106" s="512"/>
      <c r="H106" s="512"/>
      <c r="I106" s="512"/>
      <c r="J106" s="512"/>
      <c r="K106" s="512"/>
      <c r="L106" s="512"/>
      <c r="M106" s="461">
        <f t="shared" si="23"/>
        <v>0</v>
      </c>
      <c r="N106" s="512">
        <v>0</v>
      </c>
      <c r="O106" s="512"/>
      <c r="P106" s="512">
        <v>1</v>
      </c>
      <c r="Q106" s="512"/>
      <c r="R106" s="512"/>
      <c r="S106" s="512"/>
      <c r="T106" s="512"/>
      <c r="U106" s="461">
        <f t="shared" si="24"/>
        <v>3</v>
      </c>
      <c r="V106" s="512">
        <v>0</v>
      </c>
      <c r="W106" s="512"/>
      <c r="X106" s="512"/>
      <c r="Y106" s="512"/>
      <c r="Z106" s="512"/>
      <c r="AA106" s="512"/>
      <c r="AB106" s="512"/>
      <c r="AC106" s="205">
        <f t="shared" si="25"/>
        <v>0</v>
      </c>
      <c r="AD106" s="512">
        <v>0.5</v>
      </c>
      <c r="AE106" s="512"/>
      <c r="AF106" s="512"/>
      <c r="AG106" s="512"/>
      <c r="AH106" s="512">
        <v>1</v>
      </c>
      <c r="AI106" s="512"/>
      <c r="AJ106" s="512"/>
      <c r="AK106" s="61">
        <f t="shared" si="26"/>
        <v>6</v>
      </c>
      <c r="AL106" s="512"/>
      <c r="AM106" s="512"/>
      <c r="AN106" s="512"/>
      <c r="AO106" s="512"/>
      <c r="AP106" s="512"/>
      <c r="AQ106" s="512"/>
      <c r="AR106" s="512"/>
      <c r="AS106" s="45">
        <f>2*AL106+5*AM106+3*AN106+5*AO106+5*AP106+5*AQ106+5*AR106</f>
        <v>0</v>
      </c>
      <c r="AT106" s="512"/>
      <c r="AU106" s="512"/>
      <c r="AV106" s="512"/>
      <c r="AW106" s="512"/>
      <c r="AX106" s="512"/>
      <c r="AY106" s="512"/>
      <c r="AZ106" s="512"/>
      <c r="BA106" s="45">
        <f>2*AT106+5*AU106+3*AV106+5*AW106+5*AX106+5*AY106+5*AZ106</f>
        <v>0</v>
      </c>
      <c r="BB106" s="512"/>
      <c r="BC106" s="512"/>
      <c r="BD106" s="512"/>
      <c r="BE106" s="512"/>
      <c r="BF106" s="512"/>
      <c r="BG106" s="512"/>
      <c r="BH106" s="512"/>
      <c r="BI106" s="110">
        <f t="shared" si="27"/>
        <v>0</v>
      </c>
      <c r="BJ106" s="109">
        <f t="shared" si="28"/>
        <v>0.5</v>
      </c>
      <c r="BK106" s="108">
        <f t="shared" si="29"/>
        <v>0</v>
      </c>
      <c r="BL106" s="108">
        <f t="shared" si="30"/>
        <v>1</v>
      </c>
      <c r="BM106" s="108">
        <f t="shared" si="31"/>
        <v>0</v>
      </c>
      <c r="BN106" s="108">
        <f t="shared" si="32"/>
        <v>1</v>
      </c>
      <c r="BO106" s="108">
        <f t="shared" si="33"/>
        <v>0</v>
      </c>
      <c r="BP106" s="108">
        <f t="shared" si="34"/>
        <v>0</v>
      </c>
      <c r="BQ106" s="72">
        <f t="shared" si="35"/>
        <v>9</v>
      </c>
      <c r="BR106" s="167"/>
      <c r="BS106" s="7"/>
      <c r="BT106" s="7"/>
      <c r="BU106" s="7"/>
      <c r="BV106" s="7"/>
      <c r="BW106" s="7"/>
      <c r="BX106" s="7"/>
    </row>
    <row r="107" spans="1:77" ht="16" thickBot="1">
      <c r="A107" s="57"/>
      <c r="B107" s="506" t="s">
        <v>189</v>
      </c>
      <c r="C107" s="506" t="s">
        <v>209</v>
      </c>
      <c r="D107" s="512">
        <v>57</v>
      </c>
      <c r="E107" s="511" t="s">
        <v>144</v>
      </c>
      <c r="F107" s="512">
        <v>3.5</v>
      </c>
      <c r="G107" s="512"/>
      <c r="H107" s="512"/>
      <c r="I107" s="512"/>
      <c r="J107" s="512"/>
      <c r="K107" s="512"/>
      <c r="L107" s="512"/>
      <c r="M107" s="461">
        <f t="shared" si="23"/>
        <v>7</v>
      </c>
      <c r="N107" s="512"/>
      <c r="O107" s="512"/>
      <c r="P107" s="512"/>
      <c r="Q107" s="512"/>
      <c r="R107" s="512"/>
      <c r="S107" s="512"/>
      <c r="T107" s="512"/>
      <c r="U107" s="461">
        <f t="shared" si="24"/>
        <v>0</v>
      </c>
      <c r="V107" s="512"/>
      <c r="W107" s="512"/>
      <c r="X107" s="512"/>
      <c r="Y107" s="512"/>
      <c r="Z107" s="512"/>
      <c r="AA107" s="512"/>
      <c r="AB107" s="512"/>
      <c r="AC107" s="205">
        <f t="shared" si="25"/>
        <v>0</v>
      </c>
      <c r="AD107" s="512"/>
      <c r="AE107" s="512"/>
      <c r="AF107" s="512"/>
      <c r="AG107" s="512"/>
      <c r="AH107" s="512"/>
      <c r="AI107" s="512"/>
      <c r="AJ107" s="512"/>
      <c r="AK107" s="61">
        <f t="shared" si="26"/>
        <v>0</v>
      </c>
      <c r="AL107" s="512">
        <v>1</v>
      </c>
      <c r="AM107" s="512"/>
      <c r="AN107" s="512"/>
      <c r="AO107" s="512"/>
      <c r="AP107" s="512"/>
      <c r="AQ107" s="512"/>
      <c r="AR107" s="512"/>
      <c r="AS107" s="45">
        <f>2*AL107+5*AM107+3*AN107+5*AO107+5*AP107+5*AQ107+5*AR107</f>
        <v>2</v>
      </c>
      <c r="AT107" s="512"/>
      <c r="AU107" s="512"/>
      <c r="AV107" s="512"/>
      <c r="AW107" s="512"/>
      <c r="AX107" s="512"/>
      <c r="AY107" s="512"/>
      <c r="AZ107" s="512"/>
      <c r="BA107" s="45">
        <f>2*AT107+5*AU107+3*AV107+5*AW107+5*AX107+5*AY107+5*AZ107</f>
        <v>0</v>
      </c>
      <c r="BB107" s="512"/>
      <c r="BC107" s="512"/>
      <c r="BD107" s="512"/>
      <c r="BE107" s="512"/>
      <c r="BF107" s="512"/>
      <c r="BG107" s="512"/>
      <c r="BH107" s="512"/>
      <c r="BI107" s="110">
        <f t="shared" si="27"/>
        <v>0</v>
      </c>
      <c r="BJ107" s="109">
        <f t="shared" si="28"/>
        <v>4.5</v>
      </c>
      <c r="BK107" s="108">
        <f t="shared" si="29"/>
        <v>0</v>
      </c>
      <c r="BL107" s="108">
        <f t="shared" si="30"/>
        <v>0</v>
      </c>
      <c r="BM107" s="108">
        <f t="shared" si="31"/>
        <v>0</v>
      </c>
      <c r="BN107" s="108">
        <f t="shared" si="32"/>
        <v>0</v>
      </c>
      <c r="BO107" s="108">
        <f t="shared" si="33"/>
        <v>0</v>
      </c>
      <c r="BP107" s="108">
        <f t="shared" si="34"/>
        <v>0</v>
      </c>
      <c r="BQ107" s="72">
        <f t="shared" si="35"/>
        <v>9</v>
      </c>
      <c r="BR107" s="9"/>
      <c r="BS107" s="26"/>
      <c r="BT107" s="26"/>
      <c r="BU107" s="26"/>
      <c r="BV107" s="26"/>
      <c r="BW107" s="26"/>
      <c r="BX107" s="26"/>
      <c r="BY107" s="26"/>
    </row>
    <row r="108" spans="1:77" ht="16" thickBot="1">
      <c r="A108" s="57"/>
      <c r="B108" s="506" t="s">
        <v>467</v>
      </c>
      <c r="C108" s="506" t="s">
        <v>468</v>
      </c>
      <c r="D108" s="512">
        <v>40</v>
      </c>
      <c r="E108" s="511" t="s">
        <v>113</v>
      </c>
      <c r="F108" s="512">
        <v>3.5</v>
      </c>
      <c r="G108" s="512"/>
      <c r="H108" s="512"/>
      <c r="I108" s="512"/>
      <c r="J108" s="512"/>
      <c r="K108" s="512"/>
      <c r="L108" s="512"/>
      <c r="M108" s="461">
        <f t="shared" si="23"/>
        <v>7</v>
      </c>
      <c r="N108" s="512">
        <v>1</v>
      </c>
      <c r="O108" s="512"/>
      <c r="P108" s="512"/>
      <c r="Q108" s="512"/>
      <c r="R108" s="512"/>
      <c r="S108" s="512"/>
      <c r="T108" s="512"/>
      <c r="U108" s="461">
        <f t="shared" si="24"/>
        <v>2</v>
      </c>
      <c r="V108" s="512"/>
      <c r="W108" s="512"/>
      <c r="X108" s="512"/>
      <c r="Y108" s="512"/>
      <c r="Z108" s="512"/>
      <c r="AA108" s="512"/>
      <c r="AB108" s="512"/>
      <c r="AC108" s="205">
        <f t="shared" si="25"/>
        <v>0</v>
      </c>
      <c r="AD108" s="512"/>
      <c r="AE108" s="512"/>
      <c r="AF108" s="512"/>
      <c r="AG108" s="512"/>
      <c r="AH108" s="512"/>
      <c r="AI108" s="512"/>
      <c r="AJ108" s="512"/>
      <c r="AK108" s="61">
        <f t="shared" si="26"/>
        <v>0</v>
      </c>
      <c r="AL108" s="281"/>
      <c r="AM108" s="281"/>
      <c r="AN108" s="281"/>
      <c r="AO108" s="281"/>
      <c r="AP108" s="281"/>
      <c r="AQ108" s="281"/>
      <c r="AR108" s="281"/>
      <c r="AS108" s="61">
        <f>2*(AL108)+5*(AM108)+3*(AN108)+5*(AO108)+5*(AP108)+5*(AQ108)+5*(AR108)</f>
        <v>0</v>
      </c>
      <c r="AT108" s="512"/>
      <c r="AU108" s="512"/>
      <c r="AV108" s="512"/>
      <c r="AW108" s="512"/>
      <c r="AX108" s="512"/>
      <c r="AY108" s="512"/>
      <c r="AZ108" s="512"/>
      <c r="BA108" s="61">
        <f>2*(AT108)+5*(AU108)+3*(AV108)+5*(AW108)+5*(AX108)+5*(AY108)+5*(AZ108)</f>
        <v>0</v>
      </c>
      <c r="BB108" s="512"/>
      <c r="BC108" s="512"/>
      <c r="BD108" s="512"/>
      <c r="BE108" s="512"/>
      <c r="BF108" s="512"/>
      <c r="BG108" s="512"/>
      <c r="BH108" s="512"/>
      <c r="BI108" s="110">
        <f t="shared" si="27"/>
        <v>0</v>
      </c>
      <c r="BJ108" s="219">
        <f t="shared" si="28"/>
        <v>4.5</v>
      </c>
      <c r="BK108" s="217">
        <f t="shared" si="29"/>
        <v>0</v>
      </c>
      <c r="BL108" s="217">
        <f t="shared" si="30"/>
        <v>0</v>
      </c>
      <c r="BM108" s="217">
        <f t="shared" si="31"/>
        <v>0</v>
      </c>
      <c r="BN108" s="217">
        <f t="shared" si="32"/>
        <v>0</v>
      </c>
      <c r="BO108" s="217">
        <f t="shared" si="33"/>
        <v>0</v>
      </c>
      <c r="BP108" s="217">
        <f t="shared" si="34"/>
        <v>0</v>
      </c>
      <c r="BQ108" s="220">
        <f t="shared" si="35"/>
        <v>9</v>
      </c>
      <c r="BR108" s="165"/>
    </row>
    <row r="109" spans="1:77" ht="16" thickBot="1">
      <c r="A109" s="57"/>
      <c r="B109" s="506" t="s">
        <v>670</v>
      </c>
      <c r="C109" s="506" t="s">
        <v>671</v>
      </c>
      <c r="D109" s="512">
        <v>22</v>
      </c>
      <c r="E109" s="511" t="s">
        <v>122</v>
      </c>
      <c r="F109" s="512"/>
      <c r="G109" s="512"/>
      <c r="H109" s="512"/>
      <c r="I109" s="512"/>
      <c r="J109" s="512"/>
      <c r="K109" s="512"/>
      <c r="L109" s="512"/>
      <c r="M109" s="461">
        <f t="shared" si="23"/>
        <v>0</v>
      </c>
      <c r="N109" s="512">
        <v>0.5</v>
      </c>
      <c r="O109" s="512"/>
      <c r="P109" s="512"/>
      <c r="Q109" s="512"/>
      <c r="R109" s="512"/>
      <c r="S109" s="512"/>
      <c r="T109" s="512"/>
      <c r="U109" s="461">
        <f t="shared" si="24"/>
        <v>1</v>
      </c>
      <c r="V109" s="512"/>
      <c r="W109" s="512"/>
      <c r="X109" s="512"/>
      <c r="Y109" s="512"/>
      <c r="Z109" s="512"/>
      <c r="AA109" s="512"/>
      <c r="AB109" s="512"/>
      <c r="AC109" s="205">
        <f t="shared" si="25"/>
        <v>0</v>
      </c>
      <c r="AD109" s="512">
        <v>1</v>
      </c>
      <c r="AE109" s="512"/>
      <c r="AF109" s="512"/>
      <c r="AG109" s="512"/>
      <c r="AH109" s="512"/>
      <c r="AI109" s="512"/>
      <c r="AJ109" s="512"/>
      <c r="AK109" s="61">
        <f t="shared" si="26"/>
        <v>2</v>
      </c>
      <c r="AL109" s="512">
        <v>3</v>
      </c>
      <c r="AM109" s="512"/>
      <c r="AN109" s="512"/>
      <c r="AO109" s="512"/>
      <c r="AP109" s="512"/>
      <c r="AQ109" s="512"/>
      <c r="AR109" s="512"/>
      <c r="AS109" s="61">
        <f>2*(AL109)+5*(AM109)+3*(AN109)+5*(AO109)+5*(AP109)+5*(AQ109)+5*(AR109)</f>
        <v>6</v>
      </c>
      <c r="AT109" s="512"/>
      <c r="AU109" s="512"/>
      <c r="AV109" s="512"/>
      <c r="AW109" s="512"/>
      <c r="AX109" s="512"/>
      <c r="AY109" s="512"/>
      <c r="AZ109" s="512"/>
      <c r="BA109" s="61">
        <f>2*(AT109)+5*(AU109)+3*(AV109)+5*(AW109)+5*(AX109)+5*(AY109)+5*(AZ109)</f>
        <v>0</v>
      </c>
      <c r="BB109" s="512"/>
      <c r="BC109" s="512"/>
      <c r="BD109" s="512"/>
      <c r="BE109" s="512"/>
      <c r="BF109" s="512"/>
      <c r="BG109" s="512"/>
      <c r="BH109" s="512"/>
      <c r="BI109" s="110">
        <f t="shared" si="27"/>
        <v>0</v>
      </c>
      <c r="BJ109" s="219">
        <f t="shared" si="28"/>
        <v>4.5</v>
      </c>
      <c r="BK109" s="217">
        <f t="shared" si="29"/>
        <v>0</v>
      </c>
      <c r="BL109" s="217">
        <f t="shared" si="30"/>
        <v>0</v>
      </c>
      <c r="BM109" s="217">
        <f t="shared" si="31"/>
        <v>0</v>
      </c>
      <c r="BN109" s="217">
        <f t="shared" si="32"/>
        <v>0</v>
      </c>
      <c r="BO109" s="217">
        <f t="shared" si="33"/>
        <v>0</v>
      </c>
      <c r="BP109" s="217">
        <f t="shared" si="34"/>
        <v>0</v>
      </c>
      <c r="BQ109" s="220">
        <f t="shared" si="35"/>
        <v>9</v>
      </c>
    </row>
    <row r="110" spans="1:77" ht="16" thickBot="1">
      <c r="A110" s="57"/>
      <c r="B110" s="506" t="s">
        <v>502</v>
      </c>
      <c r="C110" s="506" t="s">
        <v>247</v>
      </c>
      <c r="D110" s="512">
        <v>30</v>
      </c>
      <c r="E110" s="511" t="s">
        <v>144</v>
      </c>
      <c r="F110" s="512">
        <v>2</v>
      </c>
      <c r="G110" s="512">
        <v>1</v>
      </c>
      <c r="H110" s="512"/>
      <c r="I110" s="512"/>
      <c r="J110" s="512"/>
      <c r="K110" s="512"/>
      <c r="L110" s="512"/>
      <c r="M110" s="461">
        <f t="shared" si="23"/>
        <v>9</v>
      </c>
      <c r="N110" s="512"/>
      <c r="O110" s="512"/>
      <c r="P110" s="512"/>
      <c r="Q110" s="512"/>
      <c r="R110" s="512"/>
      <c r="S110" s="512"/>
      <c r="T110" s="512"/>
      <c r="U110" s="461">
        <f t="shared" si="24"/>
        <v>0</v>
      </c>
      <c r="V110" s="512"/>
      <c r="W110" s="512"/>
      <c r="X110" s="512"/>
      <c r="Y110" s="512"/>
      <c r="Z110" s="512"/>
      <c r="AA110" s="512"/>
      <c r="AB110" s="512"/>
      <c r="AC110" s="205">
        <f t="shared" si="25"/>
        <v>0</v>
      </c>
      <c r="AD110" s="512"/>
      <c r="AE110" s="512"/>
      <c r="AF110" s="512"/>
      <c r="AG110" s="512"/>
      <c r="AH110" s="512"/>
      <c r="AI110" s="512"/>
      <c r="AJ110" s="512"/>
      <c r="AK110" s="61">
        <f t="shared" si="26"/>
        <v>0</v>
      </c>
      <c r="AL110" s="512"/>
      <c r="AM110" s="512"/>
      <c r="AN110" s="512"/>
      <c r="AO110" s="512"/>
      <c r="AP110" s="512"/>
      <c r="AQ110" s="512"/>
      <c r="AR110" s="512"/>
      <c r="AS110" s="45">
        <f>2*AL110+5*AM110+3*AN110+5*AO110+5*AP110+5*AQ110+5*AR110</f>
        <v>0</v>
      </c>
      <c r="AT110" s="512"/>
      <c r="AU110" s="512"/>
      <c r="AV110" s="512"/>
      <c r="AW110" s="512"/>
      <c r="AX110" s="512"/>
      <c r="AY110" s="512"/>
      <c r="AZ110" s="512"/>
      <c r="BA110" s="45">
        <f>2*AT110+5*AU110+3*AV110+5*AW110+5*AX110+5*AY110+5*AZ110</f>
        <v>0</v>
      </c>
      <c r="BB110" s="512"/>
      <c r="BC110" s="512"/>
      <c r="BD110" s="512"/>
      <c r="BE110" s="512"/>
      <c r="BF110" s="512"/>
      <c r="BG110" s="512"/>
      <c r="BH110" s="512"/>
      <c r="BI110" s="110">
        <f t="shared" si="27"/>
        <v>0</v>
      </c>
      <c r="BJ110" s="109">
        <f t="shared" si="28"/>
        <v>2</v>
      </c>
      <c r="BK110" s="108">
        <f t="shared" si="29"/>
        <v>1</v>
      </c>
      <c r="BL110" s="108">
        <f t="shared" si="30"/>
        <v>0</v>
      </c>
      <c r="BM110" s="108">
        <f t="shared" si="31"/>
        <v>0</v>
      </c>
      <c r="BN110" s="108">
        <f t="shared" si="32"/>
        <v>0</v>
      </c>
      <c r="BO110" s="108">
        <f t="shared" si="33"/>
        <v>0</v>
      </c>
      <c r="BP110" s="108">
        <f t="shared" si="34"/>
        <v>0</v>
      </c>
      <c r="BQ110" s="72">
        <f t="shared" si="35"/>
        <v>9</v>
      </c>
    </row>
    <row r="111" spans="1:77" ht="16" thickBot="1">
      <c r="A111" s="57"/>
      <c r="B111" s="380" t="s">
        <v>222</v>
      </c>
      <c r="C111" s="380" t="s">
        <v>223</v>
      </c>
      <c r="D111" s="382">
        <v>50</v>
      </c>
      <c r="E111" s="511" t="s">
        <v>114</v>
      </c>
      <c r="F111" s="512"/>
      <c r="G111" s="512"/>
      <c r="H111" s="512"/>
      <c r="I111" s="512"/>
      <c r="J111" s="512"/>
      <c r="K111" s="512"/>
      <c r="L111" s="512"/>
      <c r="M111" s="461">
        <f t="shared" si="23"/>
        <v>0</v>
      </c>
      <c r="N111" s="512">
        <v>1</v>
      </c>
      <c r="O111" s="512"/>
      <c r="P111" s="512"/>
      <c r="Q111" s="512"/>
      <c r="R111" s="512"/>
      <c r="S111" s="512"/>
      <c r="T111" s="512"/>
      <c r="U111" s="461">
        <f t="shared" si="24"/>
        <v>2</v>
      </c>
      <c r="V111" s="512">
        <v>1</v>
      </c>
      <c r="W111" s="512"/>
      <c r="X111" s="512"/>
      <c r="Y111" s="512"/>
      <c r="Z111" s="512"/>
      <c r="AA111" s="512"/>
      <c r="AB111" s="512"/>
      <c r="AC111" s="205">
        <f t="shared" si="25"/>
        <v>2</v>
      </c>
      <c r="AD111" s="512">
        <v>1</v>
      </c>
      <c r="AE111" s="512"/>
      <c r="AF111" s="512"/>
      <c r="AG111" s="512"/>
      <c r="AH111" s="512"/>
      <c r="AI111" s="512"/>
      <c r="AJ111" s="512"/>
      <c r="AK111" s="61">
        <f t="shared" si="26"/>
        <v>2</v>
      </c>
      <c r="AL111" s="512">
        <v>1</v>
      </c>
      <c r="AM111" s="512"/>
      <c r="AN111" s="512"/>
      <c r="AO111" s="512"/>
      <c r="AP111" s="512"/>
      <c r="AQ111" s="512"/>
      <c r="AR111" s="512"/>
      <c r="AS111" s="45">
        <f>2*AL111+5*AM111+3*AN111+5*AO111+5*AP111+5*AQ111+5*AR111</f>
        <v>2</v>
      </c>
      <c r="AT111" s="512"/>
      <c r="AU111" s="512"/>
      <c r="AV111" s="512"/>
      <c r="AW111" s="512"/>
      <c r="AX111" s="512"/>
      <c r="AY111" s="512"/>
      <c r="AZ111" s="512"/>
      <c r="BA111" s="45">
        <f>2*AT111+5*AU111+3*AV111+5*AW111+5*AX111+5*AY111+5*AZ111</f>
        <v>0</v>
      </c>
      <c r="BB111" s="512"/>
      <c r="BC111" s="512"/>
      <c r="BD111" s="512"/>
      <c r="BE111" s="512"/>
      <c r="BF111" s="512"/>
      <c r="BG111" s="512"/>
      <c r="BH111" s="512"/>
      <c r="BI111" s="110">
        <f t="shared" si="27"/>
        <v>0</v>
      </c>
      <c r="BJ111" s="109">
        <f t="shared" si="28"/>
        <v>4</v>
      </c>
      <c r="BK111" s="108">
        <f t="shared" si="29"/>
        <v>0</v>
      </c>
      <c r="BL111" s="108">
        <f t="shared" si="30"/>
        <v>0</v>
      </c>
      <c r="BM111" s="108">
        <f t="shared" si="31"/>
        <v>0</v>
      </c>
      <c r="BN111" s="108">
        <f t="shared" si="32"/>
        <v>0</v>
      </c>
      <c r="BO111" s="108">
        <f t="shared" si="33"/>
        <v>0</v>
      </c>
      <c r="BP111" s="108">
        <f t="shared" si="34"/>
        <v>0</v>
      </c>
      <c r="BQ111" s="72">
        <f t="shared" si="35"/>
        <v>8</v>
      </c>
      <c r="BR111" s="25"/>
    </row>
    <row r="112" spans="1:77" ht="16" thickBot="1">
      <c r="A112" s="57"/>
      <c r="B112" s="506" t="s">
        <v>645</v>
      </c>
      <c r="C112" s="506" t="s">
        <v>646</v>
      </c>
      <c r="D112" s="512">
        <v>66</v>
      </c>
      <c r="E112" s="511" t="s">
        <v>124</v>
      </c>
      <c r="F112" s="512">
        <v>4</v>
      </c>
      <c r="G112" s="512"/>
      <c r="H112" s="512"/>
      <c r="I112" s="512"/>
      <c r="J112" s="512"/>
      <c r="K112" s="512"/>
      <c r="L112" s="512"/>
      <c r="M112" s="461">
        <f t="shared" si="23"/>
        <v>8</v>
      </c>
      <c r="N112" s="512"/>
      <c r="O112" s="512"/>
      <c r="P112" s="512"/>
      <c r="Q112" s="512"/>
      <c r="R112" s="512"/>
      <c r="S112" s="512"/>
      <c r="T112" s="512"/>
      <c r="U112" s="461">
        <f t="shared" si="24"/>
        <v>0</v>
      </c>
      <c r="V112" s="512"/>
      <c r="W112" s="512"/>
      <c r="X112" s="512"/>
      <c r="Y112" s="512"/>
      <c r="Z112" s="512"/>
      <c r="AA112" s="512"/>
      <c r="AB112" s="512"/>
      <c r="AC112" s="205">
        <f t="shared" si="25"/>
        <v>0</v>
      </c>
      <c r="AD112" s="512"/>
      <c r="AE112" s="512"/>
      <c r="AF112" s="512"/>
      <c r="AG112" s="512"/>
      <c r="AH112" s="512"/>
      <c r="AI112" s="512"/>
      <c r="AJ112" s="512"/>
      <c r="AK112" s="61">
        <f t="shared" si="26"/>
        <v>0</v>
      </c>
      <c r="AL112" s="512"/>
      <c r="AM112" s="512"/>
      <c r="AN112" s="512"/>
      <c r="AO112" s="512"/>
      <c r="AP112" s="512"/>
      <c r="AQ112" s="512"/>
      <c r="AR112" s="512"/>
      <c r="AS112" s="61">
        <f t="shared" ref="AS112:AS117" si="39">2*(AL112)+5*(AM112)+3*(AN112)+5*(AO112)+5*(AP112)+5*(AQ112)+5*(AR112)</f>
        <v>0</v>
      </c>
      <c r="AT112" s="512"/>
      <c r="AU112" s="512"/>
      <c r="AV112" s="512"/>
      <c r="AW112" s="512"/>
      <c r="AX112" s="512"/>
      <c r="AY112" s="512"/>
      <c r="AZ112" s="512"/>
      <c r="BA112" s="61">
        <f t="shared" ref="BA112:BA117" si="40">2*(AT112)+5*(AU112)+3*(AV112)+5*(AW112)+5*(AX112)+5*(AY112)+5*(AZ112)</f>
        <v>0</v>
      </c>
      <c r="BB112" s="512"/>
      <c r="BC112" s="512"/>
      <c r="BD112" s="512"/>
      <c r="BE112" s="512"/>
      <c r="BF112" s="512"/>
      <c r="BG112" s="512"/>
      <c r="BH112" s="512"/>
      <c r="BI112" s="110">
        <f t="shared" si="27"/>
        <v>0</v>
      </c>
      <c r="BJ112" s="219">
        <f t="shared" si="28"/>
        <v>4</v>
      </c>
      <c r="BK112" s="217">
        <f t="shared" si="29"/>
        <v>0</v>
      </c>
      <c r="BL112" s="217">
        <f t="shared" si="30"/>
        <v>0</v>
      </c>
      <c r="BM112" s="217">
        <f t="shared" si="31"/>
        <v>0</v>
      </c>
      <c r="BN112" s="217">
        <f t="shared" si="32"/>
        <v>0</v>
      </c>
      <c r="BO112" s="217">
        <f t="shared" si="33"/>
        <v>0</v>
      </c>
      <c r="BP112" s="217">
        <f t="shared" si="34"/>
        <v>0</v>
      </c>
      <c r="BQ112" s="220">
        <f t="shared" si="35"/>
        <v>8</v>
      </c>
    </row>
    <row r="113" spans="1:77" ht="16" thickBot="1">
      <c r="A113" s="57"/>
      <c r="B113" s="506" t="s">
        <v>179</v>
      </c>
      <c r="C113" s="506" t="s">
        <v>180</v>
      </c>
      <c r="D113" s="512">
        <v>99</v>
      </c>
      <c r="E113" s="511" t="s">
        <v>122</v>
      </c>
      <c r="F113" s="512">
        <v>1</v>
      </c>
      <c r="G113" s="512"/>
      <c r="H113" s="512"/>
      <c r="I113" s="512"/>
      <c r="J113" s="512"/>
      <c r="K113" s="512"/>
      <c r="L113" s="512"/>
      <c r="M113" s="461">
        <f t="shared" si="23"/>
        <v>2</v>
      </c>
      <c r="N113" s="512">
        <v>2</v>
      </c>
      <c r="O113" s="512"/>
      <c r="P113" s="512"/>
      <c r="Q113" s="512"/>
      <c r="R113" s="512"/>
      <c r="S113" s="512"/>
      <c r="T113" s="512"/>
      <c r="U113" s="461">
        <f t="shared" si="24"/>
        <v>4</v>
      </c>
      <c r="V113" s="512"/>
      <c r="W113" s="512"/>
      <c r="X113" s="512"/>
      <c r="Y113" s="512"/>
      <c r="Z113" s="512"/>
      <c r="AA113" s="512"/>
      <c r="AB113" s="512"/>
      <c r="AC113" s="205">
        <f t="shared" si="25"/>
        <v>0</v>
      </c>
      <c r="AD113" s="512"/>
      <c r="AE113" s="512"/>
      <c r="AF113" s="512"/>
      <c r="AG113" s="512"/>
      <c r="AH113" s="512"/>
      <c r="AI113" s="512"/>
      <c r="AJ113" s="512"/>
      <c r="AK113" s="61">
        <f t="shared" si="26"/>
        <v>0</v>
      </c>
      <c r="AL113" s="512">
        <v>1</v>
      </c>
      <c r="AM113" s="512"/>
      <c r="AN113" s="512"/>
      <c r="AO113" s="512"/>
      <c r="AP113" s="512"/>
      <c r="AQ113" s="512"/>
      <c r="AR113" s="512"/>
      <c r="AS113" s="61">
        <f t="shared" si="39"/>
        <v>2</v>
      </c>
      <c r="AT113" s="512"/>
      <c r="AU113" s="512"/>
      <c r="AV113" s="512"/>
      <c r="AW113" s="512"/>
      <c r="AX113" s="512"/>
      <c r="AY113" s="512"/>
      <c r="AZ113" s="512"/>
      <c r="BA113" s="61">
        <f t="shared" si="40"/>
        <v>0</v>
      </c>
      <c r="BB113" s="512"/>
      <c r="BC113" s="512"/>
      <c r="BD113" s="512"/>
      <c r="BE113" s="512"/>
      <c r="BF113" s="512"/>
      <c r="BG113" s="512"/>
      <c r="BH113" s="512"/>
      <c r="BI113" s="110">
        <f t="shared" si="27"/>
        <v>0</v>
      </c>
      <c r="BJ113" s="219">
        <f t="shared" si="28"/>
        <v>4</v>
      </c>
      <c r="BK113" s="217">
        <f t="shared" si="29"/>
        <v>0</v>
      </c>
      <c r="BL113" s="217">
        <f t="shared" si="30"/>
        <v>0</v>
      </c>
      <c r="BM113" s="217">
        <f t="shared" si="31"/>
        <v>0</v>
      </c>
      <c r="BN113" s="217">
        <f t="shared" si="32"/>
        <v>0</v>
      </c>
      <c r="BO113" s="217">
        <f t="shared" si="33"/>
        <v>0</v>
      </c>
      <c r="BP113" s="217">
        <f t="shared" si="34"/>
        <v>0</v>
      </c>
      <c r="BQ113" s="220">
        <f t="shared" si="35"/>
        <v>8</v>
      </c>
    </row>
    <row r="114" spans="1:77" ht="16" thickBot="1">
      <c r="A114" s="57"/>
      <c r="B114" s="506" t="s">
        <v>455</v>
      </c>
      <c r="C114" s="506" t="s">
        <v>456</v>
      </c>
      <c r="D114" s="512">
        <v>1</v>
      </c>
      <c r="E114" s="511" t="s">
        <v>113</v>
      </c>
      <c r="F114" s="512">
        <v>2</v>
      </c>
      <c r="G114" s="512"/>
      <c r="H114" s="512"/>
      <c r="I114" s="512"/>
      <c r="J114" s="512"/>
      <c r="K114" s="512"/>
      <c r="L114" s="512"/>
      <c r="M114" s="461">
        <f t="shared" si="23"/>
        <v>4</v>
      </c>
      <c r="N114" s="512">
        <v>2</v>
      </c>
      <c r="O114" s="512"/>
      <c r="P114" s="512"/>
      <c r="Q114" s="512"/>
      <c r="R114" s="512"/>
      <c r="S114" s="512"/>
      <c r="T114" s="512"/>
      <c r="U114" s="461">
        <f t="shared" si="24"/>
        <v>4</v>
      </c>
      <c r="V114" s="512"/>
      <c r="W114" s="512"/>
      <c r="X114" s="512"/>
      <c r="Y114" s="512"/>
      <c r="Z114" s="512"/>
      <c r="AA114" s="512"/>
      <c r="AB114" s="512"/>
      <c r="AC114" s="205">
        <f t="shared" si="25"/>
        <v>0</v>
      </c>
      <c r="AD114" s="512"/>
      <c r="AE114" s="512"/>
      <c r="AF114" s="512"/>
      <c r="AG114" s="512"/>
      <c r="AH114" s="512"/>
      <c r="AI114" s="512"/>
      <c r="AJ114" s="512"/>
      <c r="AK114" s="61">
        <f t="shared" si="26"/>
        <v>0</v>
      </c>
      <c r="AL114" s="281"/>
      <c r="AM114" s="281"/>
      <c r="AN114" s="281"/>
      <c r="AO114" s="281"/>
      <c r="AP114" s="281"/>
      <c r="AQ114" s="281"/>
      <c r="AR114" s="281"/>
      <c r="AS114" s="61">
        <f t="shared" si="39"/>
        <v>0</v>
      </c>
      <c r="AT114" s="512"/>
      <c r="AU114" s="512"/>
      <c r="AV114" s="512"/>
      <c r="AW114" s="512"/>
      <c r="AX114" s="512"/>
      <c r="AY114" s="512"/>
      <c r="AZ114" s="512"/>
      <c r="BA114" s="61">
        <f t="shared" si="40"/>
        <v>0</v>
      </c>
      <c r="BB114" s="512"/>
      <c r="BC114" s="512"/>
      <c r="BD114" s="512"/>
      <c r="BE114" s="512"/>
      <c r="BF114" s="512"/>
      <c r="BG114" s="512"/>
      <c r="BH114" s="512"/>
      <c r="BI114" s="110">
        <f t="shared" si="27"/>
        <v>0</v>
      </c>
      <c r="BJ114" s="219">
        <f t="shared" si="28"/>
        <v>4</v>
      </c>
      <c r="BK114" s="217">
        <f t="shared" si="29"/>
        <v>0</v>
      </c>
      <c r="BL114" s="217">
        <f t="shared" si="30"/>
        <v>0</v>
      </c>
      <c r="BM114" s="217">
        <f t="shared" si="31"/>
        <v>0</v>
      </c>
      <c r="BN114" s="217">
        <f t="shared" si="32"/>
        <v>0</v>
      </c>
      <c r="BO114" s="217">
        <f t="shared" si="33"/>
        <v>0</v>
      </c>
      <c r="BP114" s="217">
        <f t="shared" si="34"/>
        <v>0</v>
      </c>
      <c r="BQ114" s="220">
        <f t="shared" si="35"/>
        <v>8</v>
      </c>
      <c r="BR114" s="166"/>
      <c r="BS114" s="166"/>
      <c r="BT114" s="166"/>
      <c r="BU114" s="166"/>
      <c r="BV114" s="166"/>
      <c r="BW114" s="166"/>
      <c r="BX114" s="166"/>
      <c r="BY114" s="166"/>
    </row>
    <row r="115" spans="1:77" ht="16" thickBot="1">
      <c r="A115" s="57"/>
      <c r="B115" s="380" t="s">
        <v>196</v>
      </c>
      <c r="C115" s="380" t="s">
        <v>197</v>
      </c>
      <c r="D115" s="382">
        <v>7</v>
      </c>
      <c r="E115" s="511" t="s">
        <v>114</v>
      </c>
      <c r="F115" s="512"/>
      <c r="G115" s="512"/>
      <c r="H115" s="512"/>
      <c r="I115" s="512"/>
      <c r="J115" s="512"/>
      <c r="K115" s="512"/>
      <c r="L115" s="512"/>
      <c r="M115" s="461">
        <f t="shared" si="23"/>
        <v>0</v>
      </c>
      <c r="N115" s="512">
        <v>2</v>
      </c>
      <c r="O115" s="512"/>
      <c r="P115" s="512"/>
      <c r="Q115" s="512"/>
      <c r="R115" s="512"/>
      <c r="S115" s="512"/>
      <c r="T115" s="512"/>
      <c r="U115" s="461">
        <f t="shared" si="24"/>
        <v>4</v>
      </c>
      <c r="V115" s="512">
        <v>2</v>
      </c>
      <c r="W115" s="512"/>
      <c r="X115" s="512"/>
      <c r="Y115" s="512"/>
      <c r="Z115" s="512"/>
      <c r="AA115" s="512"/>
      <c r="AB115" s="512"/>
      <c r="AC115" s="205">
        <f t="shared" si="25"/>
        <v>4</v>
      </c>
      <c r="AD115" s="512"/>
      <c r="AE115" s="512"/>
      <c r="AF115" s="512"/>
      <c r="AG115" s="512"/>
      <c r="AH115" s="512"/>
      <c r="AI115" s="512"/>
      <c r="AJ115" s="512"/>
      <c r="AK115" s="61">
        <f t="shared" si="26"/>
        <v>0</v>
      </c>
      <c r="AL115" s="512"/>
      <c r="AM115" s="512"/>
      <c r="AN115" s="512"/>
      <c r="AO115" s="512"/>
      <c r="AP115" s="512"/>
      <c r="AQ115" s="512"/>
      <c r="AR115" s="512"/>
      <c r="AS115" s="61">
        <f t="shared" si="39"/>
        <v>0</v>
      </c>
      <c r="AT115" s="512"/>
      <c r="AU115" s="512"/>
      <c r="AV115" s="512"/>
      <c r="AW115" s="512"/>
      <c r="AX115" s="512"/>
      <c r="AY115" s="512"/>
      <c r="AZ115" s="512"/>
      <c r="BA115" s="61">
        <f t="shared" si="40"/>
        <v>0</v>
      </c>
      <c r="BB115" s="512"/>
      <c r="BC115" s="512"/>
      <c r="BD115" s="512"/>
      <c r="BE115" s="512"/>
      <c r="BF115" s="512"/>
      <c r="BG115" s="512"/>
      <c r="BH115" s="512"/>
      <c r="BI115" s="110">
        <f t="shared" si="27"/>
        <v>0</v>
      </c>
      <c r="BJ115" s="219">
        <f t="shared" si="28"/>
        <v>4</v>
      </c>
      <c r="BK115" s="217">
        <f t="shared" si="29"/>
        <v>0</v>
      </c>
      <c r="BL115" s="217">
        <f t="shared" si="30"/>
        <v>0</v>
      </c>
      <c r="BM115" s="217">
        <f t="shared" si="31"/>
        <v>0</v>
      </c>
      <c r="BN115" s="217">
        <f t="shared" si="32"/>
        <v>0</v>
      </c>
      <c r="BO115" s="217">
        <f t="shared" si="33"/>
        <v>0</v>
      </c>
      <c r="BP115" s="217">
        <f t="shared" si="34"/>
        <v>0</v>
      </c>
      <c r="BQ115" s="220">
        <f t="shared" si="35"/>
        <v>8</v>
      </c>
      <c r="BR115" s="9"/>
      <c r="BS115" s="9"/>
      <c r="BT115" s="9"/>
      <c r="BU115" s="9"/>
      <c r="BV115" s="9"/>
      <c r="BW115" s="9"/>
      <c r="BX115" s="9"/>
      <c r="BY115" s="9"/>
    </row>
    <row r="116" spans="1:77" ht="16" thickBot="1">
      <c r="A116" s="57"/>
      <c r="B116" s="506" t="s">
        <v>654</v>
      </c>
      <c r="C116" s="506" t="s">
        <v>143</v>
      </c>
      <c r="D116" s="512">
        <v>45</v>
      </c>
      <c r="E116" s="511" t="s">
        <v>124</v>
      </c>
      <c r="F116" s="512">
        <v>1</v>
      </c>
      <c r="G116" s="512"/>
      <c r="H116" s="512"/>
      <c r="I116" s="512"/>
      <c r="J116" s="512"/>
      <c r="K116" s="512"/>
      <c r="L116" s="512"/>
      <c r="M116" s="461">
        <f t="shared" si="23"/>
        <v>2</v>
      </c>
      <c r="N116" s="512"/>
      <c r="O116" s="512"/>
      <c r="P116" s="512"/>
      <c r="Q116" s="512"/>
      <c r="R116" s="512"/>
      <c r="S116" s="512"/>
      <c r="T116" s="512"/>
      <c r="U116" s="461">
        <f t="shared" si="24"/>
        <v>0</v>
      </c>
      <c r="V116" s="512"/>
      <c r="W116" s="512"/>
      <c r="X116" s="512"/>
      <c r="Y116" s="512"/>
      <c r="Z116" s="512"/>
      <c r="AA116" s="512"/>
      <c r="AB116" s="512"/>
      <c r="AC116" s="205">
        <f t="shared" si="25"/>
        <v>0</v>
      </c>
      <c r="AD116" s="512">
        <v>1</v>
      </c>
      <c r="AE116" s="512"/>
      <c r="AF116" s="512"/>
      <c r="AG116" s="512"/>
      <c r="AH116" s="512"/>
      <c r="AI116" s="512"/>
      <c r="AJ116" s="512"/>
      <c r="AK116" s="61">
        <f t="shared" si="26"/>
        <v>2</v>
      </c>
      <c r="AL116" s="512">
        <v>2</v>
      </c>
      <c r="AM116" s="512"/>
      <c r="AN116" s="512"/>
      <c r="AO116" s="512"/>
      <c r="AP116" s="512"/>
      <c r="AQ116" s="512"/>
      <c r="AR116" s="512"/>
      <c r="AS116" s="61">
        <f t="shared" si="39"/>
        <v>4</v>
      </c>
      <c r="AT116" s="512"/>
      <c r="AU116" s="512"/>
      <c r="AV116" s="512"/>
      <c r="AW116" s="512"/>
      <c r="AX116" s="512"/>
      <c r="AY116" s="512"/>
      <c r="AZ116" s="512"/>
      <c r="BA116" s="61">
        <f t="shared" si="40"/>
        <v>0</v>
      </c>
      <c r="BB116" s="142"/>
      <c r="BC116" s="142"/>
      <c r="BD116" s="142"/>
      <c r="BE116" s="142"/>
      <c r="BF116" s="142"/>
      <c r="BG116" s="142"/>
      <c r="BH116" s="142"/>
      <c r="BI116" s="110">
        <f t="shared" si="27"/>
        <v>0</v>
      </c>
      <c r="BJ116" s="219">
        <f t="shared" si="28"/>
        <v>4</v>
      </c>
      <c r="BK116" s="217">
        <f t="shared" si="29"/>
        <v>0</v>
      </c>
      <c r="BL116" s="217">
        <f t="shared" si="30"/>
        <v>0</v>
      </c>
      <c r="BM116" s="217">
        <f t="shared" si="31"/>
        <v>0</v>
      </c>
      <c r="BN116" s="217">
        <f t="shared" si="32"/>
        <v>0</v>
      </c>
      <c r="BO116" s="217">
        <f t="shared" si="33"/>
        <v>0</v>
      </c>
      <c r="BP116" s="217">
        <f t="shared" si="34"/>
        <v>0</v>
      </c>
      <c r="BQ116" s="220">
        <f t="shared" si="35"/>
        <v>8</v>
      </c>
      <c r="BR116" s="165"/>
      <c r="BS116" s="165"/>
      <c r="BT116" s="165"/>
      <c r="BU116" s="165"/>
      <c r="BV116" s="165"/>
      <c r="BW116" s="165"/>
      <c r="BX116" s="165"/>
      <c r="BY116" s="165"/>
    </row>
    <row r="117" spans="1:77" ht="16" thickBot="1">
      <c r="A117" s="57"/>
      <c r="B117" s="506" t="s">
        <v>533</v>
      </c>
      <c r="C117" s="506" t="s">
        <v>367</v>
      </c>
      <c r="D117" s="512">
        <v>24</v>
      </c>
      <c r="E117" s="511" t="s">
        <v>123</v>
      </c>
      <c r="F117" s="512">
        <v>1</v>
      </c>
      <c r="G117" s="512"/>
      <c r="H117" s="512"/>
      <c r="I117" s="512"/>
      <c r="J117" s="512"/>
      <c r="K117" s="512"/>
      <c r="L117" s="512"/>
      <c r="M117" s="461">
        <f t="shared" si="23"/>
        <v>2</v>
      </c>
      <c r="N117" s="512">
        <v>1</v>
      </c>
      <c r="O117" s="512"/>
      <c r="P117" s="512"/>
      <c r="Q117" s="512"/>
      <c r="R117" s="512"/>
      <c r="S117" s="512"/>
      <c r="T117" s="512"/>
      <c r="U117" s="461">
        <f t="shared" si="24"/>
        <v>2</v>
      </c>
      <c r="V117" s="512"/>
      <c r="W117" s="512"/>
      <c r="X117" s="512"/>
      <c r="Y117" s="512"/>
      <c r="Z117" s="512"/>
      <c r="AA117" s="512"/>
      <c r="AB117" s="512"/>
      <c r="AC117" s="205">
        <f t="shared" si="25"/>
        <v>0</v>
      </c>
      <c r="AD117" s="512">
        <v>2</v>
      </c>
      <c r="AE117" s="512"/>
      <c r="AF117" s="512"/>
      <c r="AG117" s="512"/>
      <c r="AH117" s="512"/>
      <c r="AI117" s="512"/>
      <c r="AJ117" s="512"/>
      <c r="AK117" s="61">
        <f t="shared" si="26"/>
        <v>4</v>
      </c>
      <c r="AL117" s="512"/>
      <c r="AM117" s="512"/>
      <c r="AN117" s="512"/>
      <c r="AO117" s="512"/>
      <c r="AP117" s="512"/>
      <c r="AQ117" s="512"/>
      <c r="AR117" s="512"/>
      <c r="AS117" s="61">
        <f t="shared" si="39"/>
        <v>0</v>
      </c>
      <c r="AT117" s="512"/>
      <c r="AU117" s="512"/>
      <c r="AV117" s="512"/>
      <c r="AW117" s="512"/>
      <c r="AX117" s="512"/>
      <c r="AY117" s="512"/>
      <c r="AZ117" s="512"/>
      <c r="BA117" s="61">
        <f t="shared" si="40"/>
        <v>0</v>
      </c>
      <c r="BB117" s="142"/>
      <c r="BC117" s="142"/>
      <c r="BD117" s="142"/>
      <c r="BE117" s="142"/>
      <c r="BF117" s="142"/>
      <c r="BG117" s="142"/>
      <c r="BH117" s="142"/>
      <c r="BI117" s="110">
        <f t="shared" si="27"/>
        <v>0</v>
      </c>
      <c r="BJ117" s="219">
        <f t="shared" si="28"/>
        <v>4</v>
      </c>
      <c r="BK117" s="217">
        <f t="shared" si="29"/>
        <v>0</v>
      </c>
      <c r="BL117" s="217">
        <f t="shared" si="30"/>
        <v>0</v>
      </c>
      <c r="BM117" s="217">
        <f t="shared" si="31"/>
        <v>0</v>
      </c>
      <c r="BN117" s="217">
        <f t="shared" si="32"/>
        <v>0</v>
      </c>
      <c r="BO117" s="217">
        <f t="shared" si="33"/>
        <v>0</v>
      </c>
      <c r="BP117" s="217">
        <f t="shared" si="34"/>
        <v>0</v>
      </c>
      <c r="BQ117" s="220">
        <f t="shared" si="35"/>
        <v>8</v>
      </c>
      <c r="BR117" s="165"/>
      <c r="BS117" s="165"/>
      <c r="BT117" s="165"/>
      <c r="BU117" s="165"/>
      <c r="BV117" s="165"/>
      <c r="BW117" s="165"/>
      <c r="BX117" s="165"/>
      <c r="BY117" s="165"/>
    </row>
    <row r="118" spans="1:77" ht="16" thickBot="1">
      <c r="A118" s="57"/>
      <c r="B118" s="506" t="s">
        <v>679</v>
      </c>
      <c r="C118" s="506" t="s">
        <v>401</v>
      </c>
      <c r="D118" s="512">
        <v>34</v>
      </c>
      <c r="E118" s="511" t="s">
        <v>144</v>
      </c>
      <c r="F118" s="512">
        <v>1.5</v>
      </c>
      <c r="G118" s="512"/>
      <c r="H118" s="512"/>
      <c r="I118" s="512"/>
      <c r="J118" s="512"/>
      <c r="K118" s="512"/>
      <c r="L118" s="512"/>
      <c r="M118" s="461">
        <f t="shared" si="23"/>
        <v>3</v>
      </c>
      <c r="N118" s="512">
        <v>1.5</v>
      </c>
      <c r="O118" s="512"/>
      <c r="P118" s="512"/>
      <c r="Q118" s="512"/>
      <c r="R118" s="512"/>
      <c r="S118" s="512"/>
      <c r="T118" s="512"/>
      <c r="U118" s="461">
        <f t="shared" si="24"/>
        <v>3</v>
      </c>
      <c r="V118" s="512"/>
      <c r="W118" s="512"/>
      <c r="X118" s="512"/>
      <c r="Y118" s="512"/>
      <c r="Z118" s="512"/>
      <c r="AA118" s="512"/>
      <c r="AB118" s="512"/>
      <c r="AC118" s="205">
        <f t="shared" si="25"/>
        <v>0</v>
      </c>
      <c r="AD118" s="512">
        <v>1</v>
      </c>
      <c r="AE118" s="512"/>
      <c r="AF118" s="512"/>
      <c r="AG118" s="512"/>
      <c r="AH118" s="512"/>
      <c r="AI118" s="512"/>
      <c r="AJ118" s="512"/>
      <c r="AK118" s="61">
        <f t="shared" si="26"/>
        <v>2</v>
      </c>
      <c r="AL118" s="512"/>
      <c r="AM118" s="512"/>
      <c r="AN118" s="512"/>
      <c r="AO118" s="512"/>
      <c r="AP118" s="512"/>
      <c r="AQ118" s="512"/>
      <c r="AR118" s="512"/>
      <c r="AS118" s="45">
        <f>2*AL118+5*AM118+3*AN118+5*AO118+5*AP118+5*AQ118+5*AR118</f>
        <v>0</v>
      </c>
      <c r="AT118" s="512"/>
      <c r="AU118" s="512"/>
      <c r="AV118" s="512"/>
      <c r="AW118" s="512"/>
      <c r="AX118" s="512"/>
      <c r="AY118" s="512"/>
      <c r="AZ118" s="512"/>
      <c r="BA118" s="45">
        <f>2*AT118+5*AU118+3*AV118+5*AW118+5*AX118+5*AY118+5*AZ118</f>
        <v>0</v>
      </c>
      <c r="BB118" s="512"/>
      <c r="BC118" s="512"/>
      <c r="BD118" s="512"/>
      <c r="BE118" s="512"/>
      <c r="BF118" s="512"/>
      <c r="BG118" s="512"/>
      <c r="BH118" s="512"/>
      <c r="BI118" s="110">
        <f t="shared" si="27"/>
        <v>0</v>
      </c>
      <c r="BJ118" s="109">
        <f t="shared" si="28"/>
        <v>4</v>
      </c>
      <c r="BK118" s="108">
        <f t="shared" si="29"/>
        <v>0</v>
      </c>
      <c r="BL118" s="108">
        <f t="shared" si="30"/>
        <v>0</v>
      </c>
      <c r="BM118" s="108">
        <f t="shared" si="31"/>
        <v>0</v>
      </c>
      <c r="BN118" s="108">
        <f t="shared" si="32"/>
        <v>0</v>
      </c>
      <c r="BO118" s="108">
        <f t="shared" si="33"/>
        <v>0</v>
      </c>
      <c r="BP118" s="108">
        <f t="shared" si="34"/>
        <v>0</v>
      </c>
      <c r="BQ118" s="72">
        <f t="shared" si="35"/>
        <v>8</v>
      </c>
      <c r="BR118" s="9"/>
      <c r="BS118" s="9"/>
      <c r="BT118" s="9"/>
      <c r="BU118" s="9"/>
      <c r="BV118" s="9"/>
      <c r="BW118" s="9"/>
      <c r="BX118" s="9"/>
      <c r="BY118" s="9"/>
    </row>
    <row r="119" spans="1:77" ht="16" thickBot="1">
      <c r="A119" s="57"/>
      <c r="B119" s="506" t="s">
        <v>166</v>
      </c>
      <c r="C119" s="506" t="s">
        <v>167</v>
      </c>
      <c r="D119" s="512">
        <v>55</v>
      </c>
      <c r="E119" s="511" t="s">
        <v>122</v>
      </c>
      <c r="F119" s="512">
        <v>2</v>
      </c>
      <c r="G119" s="512"/>
      <c r="H119" s="512"/>
      <c r="I119" s="512"/>
      <c r="J119" s="512"/>
      <c r="K119" s="512"/>
      <c r="L119" s="512"/>
      <c r="M119" s="461">
        <f t="shared" si="23"/>
        <v>4</v>
      </c>
      <c r="N119" s="512">
        <v>2</v>
      </c>
      <c r="O119" s="512"/>
      <c r="P119" s="512"/>
      <c r="Q119" s="512"/>
      <c r="R119" s="512"/>
      <c r="S119" s="512"/>
      <c r="T119" s="512"/>
      <c r="U119" s="461">
        <f t="shared" si="24"/>
        <v>4</v>
      </c>
      <c r="V119" s="512"/>
      <c r="W119" s="512"/>
      <c r="X119" s="512"/>
      <c r="Y119" s="512"/>
      <c r="Z119" s="512"/>
      <c r="AA119" s="512"/>
      <c r="AB119" s="512"/>
      <c r="AC119" s="205">
        <f t="shared" si="25"/>
        <v>0</v>
      </c>
      <c r="AD119" s="512"/>
      <c r="AE119" s="512"/>
      <c r="AF119" s="512"/>
      <c r="AG119" s="512"/>
      <c r="AH119" s="512"/>
      <c r="AI119" s="512"/>
      <c r="AJ119" s="512"/>
      <c r="AK119" s="61">
        <f t="shared" si="26"/>
        <v>0</v>
      </c>
      <c r="AL119" s="512"/>
      <c r="AM119" s="512"/>
      <c r="AN119" s="512"/>
      <c r="AO119" s="512"/>
      <c r="AP119" s="512"/>
      <c r="AQ119" s="512"/>
      <c r="AR119" s="512"/>
      <c r="AS119" s="61">
        <f>2*(AL119)+5*(AM119)+3*(AN119)+5*(AO119)+5*(AP119)+5*(AQ119)+5*(AR119)</f>
        <v>0</v>
      </c>
      <c r="AT119" s="512"/>
      <c r="AU119" s="512"/>
      <c r="AV119" s="512"/>
      <c r="AW119" s="512"/>
      <c r="AX119" s="512"/>
      <c r="AY119" s="512"/>
      <c r="AZ119" s="512"/>
      <c r="BA119" s="61">
        <f>2*(AT119)+5*(AU119)+3*(AV119)+5*(AW119)+5*(AX119)+5*(AY119)+5*(AZ119)</f>
        <v>0</v>
      </c>
      <c r="BB119" s="512"/>
      <c r="BC119" s="512"/>
      <c r="BD119" s="512"/>
      <c r="BE119" s="512"/>
      <c r="BF119" s="512"/>
      <c r="BG119" s="512"/>
      <c r="BH119" s="512"/>
      <c r="BI119" s="110">
        <f t="shared" si="27"/>
        <v>0</v>
      </c>
      <c r="BJ119" s="219">
        <f t="shared" si="28"/>
        <v>4</v>
      </c>
      <c r="BK119" s="217">
        <f t="shared" si="29"/>
        <v>0</v>
      </c>
      <c r="BL119" s="217">
        <f t="shared" si="30"/>
        <v>0</v>
      </c>
      <c r="BM119" s="217">
        <f t="shared" si="31"/>
        <v>0</v>
      </c>
      <c r="BN119" s="217">
        <f t="shared" si="32"/>
        <v>0</v>
      </c>
      <c r="BO119" s="217">
        <f t="shared" si="33"/>
        <v>0</v>
      </c>
      <c r="BP119" s="217">
        <f t="shared" si="34"/>
        <v>0</v>
      </c>
      <c r="BQ119" s="220">
        <f t="shared" si="35"/>
        <v>8</v>
      </c>
      <c r="BR119" s="165"/>
      <c r="BS119" s="165"/>
      <c r="BT119" s="165"/>
      <c r="BU119" s="165"/>
      <c r="BV119" s="165"/>
      <c r="BW119" s="165"/>
      <c r="BX119" s="165"/>
      <c r="BY119" s="165"/>
    </row>
    <row r="120" spans="1:77" ht="16" thickBot="1">
      <c r="A120" s="57"/>
      <c r="B120" s="506" t="s">
        <v>471</v>
      </c>
      <c r="C120" s="506" t="s">
        <v>229</v>
      </c>
      <c r="D120" s="512">
        <v>45</v>
      </c>
      <c r="E120" s="511" t="s">
        <v>113</v>
      </c>
      <c r="F120" s="512">
        <v>1</v>
      </c>
      <c r="G120" s="512"/>
      <c r="H120" s="512"/>
      <c r="I120" s="512"/>
      <c r="J120" s="512"/>
      <c r="K120" s="512"/>
      <c r="L120" s="512"/>
      <c r="M120" s="461">
        <f t="shared" si="23"/>
        <v>2</v>
      </c>
      <c r="N120" s="512">
        <v>2</v>
      </c>
      <c r="O120" s="512"/>
      <c r="P120" s="512"/>
      <c r="Q120" s="512"/>
      <c r="R120" s="512"/>
      <c r="S120" s="512"/>
      <c r="T120" s="512"/>
      <c r="U120" s="461">
        <f t="shared" si="24"/>
        <v>4</v>
      </c>
      <c r="V120" s="512">
        <v>1</v>
      </c>
      <c r="W120" s="512"/>
      <c r="X120" s="512"/>
      <c r="Y120" s="512"/>
      <c r="Z120" s="512"/>
      <c r="AA120" s="512"/>
      <c r="AB120" s="512"/>
      <c r="AC120" s="205">
        <f t="shared" si="25"/>
        <v>2</v>
      </c>
      <c r="AD120" s="512"/>
      <c r="AE120" s="512"/>
      <c r="AF120" s="512"/>
      <c r="AG120" s="512"/>
      <c r="AH120" s="512"/>
      <c r="AI120" s="512"/>
      <c r="AJ120" s="512"/>
      <c r="AK120" s="61">
        <f t="shared" si="26"/>
        <v>0</v>
      </c>
      <c r="AL120" s="281"/>
      <c r="AM120" s="281"/>
      <c r="AN120" s="281"/>
      <c r="AO120" s="281"/>
      <c r="AP120" s="281"/>
      <c r="AQ120" s="281"/>
      <c r="AR120" s="281"/>
      <c r="AS120" s="61">
        <f>2*(AL120)+5*(AM120)+3*(AN120)+5*(AO120)+5*(AP120)+5*(AQ120)+5*(AR120)</f>
        <v>0</v>
      </c>
      <c r="AT120" s="512"/>
      <c r="AU120" s="512"/>
      <c r="AV120" s="512"/>
      <c r="AW120" s="512"/>
      <c r="AX120" s="512"/>
      <c r="AY120" s="512"/>
      <c r="AZ120" s="512"/>
      <c r="BA120" s="61">
        <f>2*(AT120)+5*(AU120)+3*(AV120)+5*(AW120)+5*(AX120)+5*(AY120)+5*(AZ120)</f>
        <v>0</v>
      </c>
      <c r="BB120" s="512"/>
      <c r="BC120" s="512"/>
      <c r="BD120" s="512"/>
      <c r="BE120" s="512"/>
      <c r="BF120" s="512"/>
      <c r="BG120" s="512"/>
      <c r="BH120" s="512"/>
      <c r="BI120" s="110">
        <f t="shared" si="27"/>
        <v>0</v>
      </c>
      <c r="BJ120" s="219">
        <f t="shared" si="28"/>
        <v>4</v>
      </c>
      <c r="BK120" s="217">
        <f t="shared" si="29"/>
        <v>0</v>
      </c>
      <c r="BL120" s="217">
        <f t="shared" si="30"/>
        <v>0</v>
      </c>
      <c r="BM120" s="217">
        <f t="shared" si="31"/>
        <v>0</v>
      </c>
      <c r="BN120" s="217">
        <f t="shared" si="32"/>
        <v>0</v>
      </c>
      <c r="BO120" s="217">
        <f t="shared" si="33"/>
        <v>0</v>
      </c>
      <c r="BP120" s="217">
        <f t="shared" si="34"/>
        <v>0</v>
      </c>
      <c r="BQ120" s="220">
        <f t="shared" si="35"/>
        <v>8</v>
      </c>
      <c r="BR120" s="9"/>
      <c r="BS120" s="9"/>
      <c r="BT120" s="9"/>
      <c r="BU120" s="9"/>
      <c r="BV120" s="9"/>
      <c r="BW120" s="9"/>
      <c r="BX120" s="9"/>
      <c r="BY120" s="9"/>
    </row>
    <row r="121" spans="1:77" ht="16" thickBot="1">
      <c r="A121" s="57"/>
      <c r="B121" s="506" t="s">
        <v>446</v>
      </c>
      <c r="C121" s="403" t="s">
        <v>247</v>
      </c>
      <c r="D121" s="512">
        <v>71</v>
      </c>
      <c r="E121" s="511" t="s">
        <v>112</v>
      </c>
      <c r="F121" s="512">
        <v>0.5</v>
      </c>
      <c r="G121" s="512"/>
      <c r="H121" s="512"/>
      <c r="I121" s="512"/>
      <c r="J121" s="512"/>
      <c r="K121" s="512"/>
      <c r="L121" s="512"/>
      <c r="M121" s="461">
        <f t="shared" si="23"/>
        <v>1</v>
      </c>
      <c r="N121" s="512">
        <v>1</v>
      </c>
      <c r="O121" s="512"/>
      <c r="P121" s="512"/>
      <c r="Q121" s="512"/>
      <c r="R121" s="512"/>
      <c r="S121" s="512"/>
      <c r="T121" s="512"/>
      <c r="U121" s="461">
        <f t="shared" si="24"/>
        <v>2</v>
      </c>
      <c r="V121" s="512">
        <v>1.5</v>
      </c>
      <c r="W121" s="512"/>
      <c r="X121" s="512"/>
      <c r="Y121" s="512"/>
      <c r="Z121" s="512"/>
      <c r="AA121" s="512"/>
      <c r="AB121" s="512"/>
      <c r="AC121" s="205">
        <f t="shared" si="25"/>
        <v>3</v>
      </c>
      <c r="AD121" s="512">
        <v>0.5</v>
      </c>
      <c r="AE121" s="512"/>
      <c r="AF121" s="512"/>
      <c r="AG121" s="512"/>
      <c r="AH121" s="512"/>
      <c r="AI121" s="512"/>
      <c r="AJ121" s="512"/>
      <c r="AK121" s="61">
        <f t="shared" si="26"/>
        <v>1</v>
      </c>
      <c r="AL121" s="512"/>
      <c r="AM121" s="512"/>
      <c r="AN121" s="512"/>
      <c r="AO121" s="512"/>
      <c r="AP121" s="512"/>
      <c r="AQ121" s="512"/>
      <c r="AR121" s="512"/>
      <c r="AS121" s="61">
        <f>2*(AL121)+5*(AM121)+3*(AN121)+5*(AO121)+5*(AP121)+5*(AQ121)+5*(AR121)</f>
        <v>0</v>
      </c>
      <c r="AT121" s="512"/>
      <c r="AU121" s="512"/>
      <c r="AV121" s="512"/>
      <c r="AW121" s="512"/>
      <c r="AX121" s="512"/>
      <c r="AY121" s="512"/>
      <c r="AZ121" s="512"/>
      <c r="BA121" s="61">
        <f>2*(AT121)+5*(AU121)+3*(AV121)+5*(AW121)+5*(AX121)+5*(AY121)+5*(AZ121)</f>
        <v>0</v>
      </c>
      <c r="BB121" s="142"/>
      <c r="BC121" s="142"/>
      <c r="BD121" s="142"/>
      <c r="BE121" s="142"/>
      <c r="BF121" s="142"/>
      <c r="BG121" s="142"/>
      <c r="BH121" s="142"/>
      <c r="BI121" s="110">
        <f t="shared" si="27"/>
        <v>0</v>
      </c>
      <c r="BJ121" s="219">
        <f t="shared" si="28"/>
        <v>3.5</v>
      </c>
      <c r="BK121" s="217">
        <f t="shared" si="29"/>
        <v>0</v>
      </c>
      <c r="BL121" s="217">
        <f t="shared" si="30"/>
        <v>0</v>
      </c>
      <c r="BM121" s="217">
        <f t="shared" si="31"/>
        <v>0</v>
      </c>
      <c r="BN121" s="217">
        <f t="shared" si="32"/>
        <v>0</v>
      </c>
      <c r="BO121" s="217">
        <f t="shared" si="33"/>
        <v>0</v>
      </c>
      <c r="BP121" s="217">
        <f t="shared" si="34"/>
        <v>0</v>
      </c>
      <c r="BQ121" s="220">
        <f t="shared" si="35"/>
        <v>7</v>
      </c>
      <c r="BR121" s="167"/>
      <c r="BS121" s="167"/>
      <c r="BT121" s="167"/>
      <c r="BU121" s="167"/>
      <c r="BV121" s="167"/>
      <c r="BW121" s="167"/>
      <c r="BX121" s="167"/>
      <c r="BY121" s="165"/>
    </row>
    <row r="122" spans="1:77" ht="16" thickBot="1">
      <c r="A122" s="57"/>
      <c r="B122" s="506" t="s">
        <v>813</v>
      </c>
      <c r="C122" s="506" t="s">
        <v>814</v>
      </c>
      <c r="D122" s="512">
        <v>71</v>
      </c>
      <c r="E122" s="511" t="s">
        <v>123</v>
      </c>
      <c r="F122" s="512"/>
      <c r="G122" s="512"/>
      <c r="H122" s="512"/>
      <c r="I122" s="512"/>
      <c r="J122" s="512"/>
      <c r="K122" s="512"/>
      <c r="L122" s="512"/>
      <c r="M122" s="461">
        <f t="shared" si="23"/>
        <v>0</v>
      </c>
      <c r="N122" s="514"/>
      <c r="O122" s="514"/>
      <c r="P122" s="514"/>
      <c r="Q122" s="514"/>
      <c r="R122" s="514"/>
      <c r="S122" s="514"/>
      <c r="T122" s="514"/>
      <c r="U122" s="205">
        <f t="shared" si="24"/>
        <v>0</v>
      </c>
      <c r="V122" s="512"/>
      <c r="W122" s="512"/>
      <c r="X122" s="512"/>
      <c r="Y122" s="512"/>
      <c r="Z122" s="512"/>
      <c r="AA122" s="512"/>
      <c r="AB122" s="512"/>
      <c r="AC122" s="205">
        <f t="shared" si="25"/>
        <v>0</v>
      </c>
      <c r="AD122" s="512">
        <v>1</v>
      </c>
      <c r="AE122" s="512">
        <v>1</v>
      </c>
      <c r="AF122" s="512"/>
      <c r="AG122" s="512"/>
      <c r="AH122" s="512"/>
      <c r="AI122" s="512"/>
      <c r="AJ122" s="512"/>
      <c r="AK122" s="61">
        <f t="shared" si="26"/>
        <v>7</v>
      </c>
      <c r="AL122" s="512"/>
      <c r="AM122" s="512"/>
      <c r="AN122" s="512"/>
      <c r="AO122" s="512"/>
      <c r="AP122" s="512"/>
      <c r="AQ122" s="512"/>
      <c r="AR122" s="512"/>
      <c r="AS122" s="61">
        <f>2*(AL122)+5*(AM122)+3*(AN122)+5*(AO122)+5*(AP122)+5*(AQ122)+5*(AR122)</f>
        <v>0</v>
      </c>
      <c r="AT122" s="512"/>
      <c r="AU122" s="512"/>
      <c r="AV122" s="512"/>
      <c r="AW122" s="512"/>
      <c r="AX122" s="512"/>
      <c r="AY122" s="512"/>
      <c r="AZ122" s="512"/>
      <c r="BA122" s="61">
        <f>2*(AT122)+5*(AU122)+3*(AV122)+5*(AW122)+5*(AX122)+5*(AY122)+5*(AZ122)</f>
        <v>0</v>
      </c>
      <c r="BB122" s="512"/>
      <c r="BC122" s="512"/>
      <c r="BD122" s="512"/>
      <c r="BE122" s="512"/>
      <c r="BF122" s="512"/>
      <c r="BG122" s="512"/>
      <c r="BH122" s="512"/>
      <c r="BI122" s="110">
        <f t="shared" si="27"/>
        <v>0</v>
      </c>
      <c r="BJ122" s="219">
        <f t="shared" si="28"/>
        <v>1</v>
      </c>
      <c r="BK122" s="217">
        <f t="shared" si="29"/>
        <v>1</v>
      </c>
      <c r="BL122" s="217">
        <f t="shared" si="30"/>
        <v>0</v>
      </c>
      <c r="BM122" s="217">
        <f t="shared" si="31"/>
        <v>0</v>
      </c>
      <c r="BN122" s="217">
        <f t="shared" si="32"/>
        <v>0</v>
      </c>
      <c r="BO122" s="217">
        <f t="shared" si="33"/>
        <v>0</v>
      </c>
      <c r="BP122" s="217">
        <f t="shared" si="34"/>
        <v>0</v>
      </c>
      <c r="BQ122" s="220">
        <f t="shared" si="35"/>
        <v>7</v>
      </c>
      <c r="BR122" s="167"/>
      <c r="BS122" s="167"/>
      <c r="BT122" s="167"/>
      <c r="BU122" s="167"/>
      <c r="BV122" s="167"/>
      <c r="BW122" s="167"/>
      <c r="BX122" s="167"/>
      <c r="BY122" s="165"/>
    </row>
    <row r="123" spans="1:77" ht="16" thickBot="1">
      <c r="A123" s="57"/>
      <c r="B123" s="506" t="s">
        <v>692</v>
      </c>
      <c r="C123" s="506" t="s">
        <v>308</v>
      </c>
      <c r="D123" s="512">
        <v>34</v>
      </c>
      <c r="E123" s="511" t="s">
        <v>123</v>
      </c>
      <c r="F123" s="512"/>
      <c r="G123" s="512"/>
      <c r="H123" s="512"/>
      <c r="I123" s="512"/>
      <c r="J123" s="512"/>
      <c r="K123" s="512"/>
      <c r="L123" s="512"/>
      <c r="M123" s="461">
        <f t="shared" si="23"/>
        <v>0</v>
      </c>
      <c r="N123" s="512"/>
      <c r="O123" s="512">
        <v>1</v>
      </c>
      <c r="P123" s="512"/>
      <c r="Q123" s="512"/>
      <c r="R123" s="512"/>
      <c r="S123" s="512"/>
      <c r="T123" s="512"/>
      <c r="U123" s="205">
        <f t="shared" si="24"/>
        <v>5</v>
      </c>
      <c r="V123" s="512"/>
      <c r="W123" s="512"/>
      <c r="X123" s="512"/>
      <c r="Y123" s="512"/>
      <c r="Z123" s="512"/>
      <c r="AA123" s="512"/>
      <c r="AB123" s="512"/>
      <c r="AC123" s="205">
        <f t="shared" si="25"/>
        <v>0</v>
      </c>
      <c r="AD123" s="512"/>
      <c r="AE123" s="512"/>
      <c r="AF123" s="512"/>
      <c r="AG123" s="512"/>
      <c r="AH123" s="512"/>
      <c r="AI123" s="512"/>
      <c r="AJ123" s="512"/>
      <c r="AK123" s="61">
        <f t="shared" si="26"/>
        <v>0</v>
      </c>
      <c r="AL123" s="512">
        <v>1</v>
      </c>
      <c r="AM123" s="512"/>
      <c r="AN123" s="512"/>
      <c r="AO123" s="512"/>
      <c r="AP123" s="512"/>
      <c r="AQ123" s="512"/>
      <c r="AR123" s="512"/>
      <c r="AS123" s="61">
        <f>2*(AL123)+5*(AM123)+3*(AN123)+5*(AO123)+5*(AP123)+5*(AQ123)+5*(AR123)</f>
        <v>2</v>
      </c>
      <c r="AT123" s="512"/>
      <c r="AU123" s="512"/>
      <c r="AV123" s="512"/>
      <c r="AW123" s="512"/>
      <c r="AX123" s="512"/>
      <c r="AY123" s="512"/>
      <c r="AZ123" s="512"/>
      <c r="BA123" s="61">
        <f>2*(AT123)+5*(AU123)+3*(AV123)+5*(AW123)+5*(AX123)+5*(AY123)+5*(AZ123)</f>
        <v>0</v>
      </c>
      <c r="BB123" s="13"/>
      <c r="BC123" s="13"/>
      <c r="BD123" s="13"/>
      <c r="BE123" s="13"/>
      <c r="BF123" s="13"/>
      <c r="BG123" s="13"/>
      <c r="BH123" s="13"/>
      <c r="BI123" s="110">
        <f t="shared" si="27"/>
        <v>0</v>
      </c>
      <c r="BJ123" s="219">
        <f t="shared" si="28"/>
        <v>1</v>
      </c>
      <c r="BK123" s="217">
        <f t="shared" si="29"/>
        <v>1</v>
      </c>
      <c r="BL123" s="217">
        <f t="shared" si="30"/>
        <v>0</v>
      </c>
      <c r="BM123" s="217">
        <f t="shared" si="31"/>
        <v>0</v>
      </c>
      <c r="BN123" s="217">
        <f t="shared" si="32"/>
        <v>0</v>
      </c>
      <c r="BO123" s="217">
        <f t="shared" si="33"/>
        <v>0</v>
      </c>
      <c r="BP123" s="217">
        <f t="shared" si="34"/>
        <v>0</v>
      </c>
      <c r="BQ123" s="220">
        <f t="shared" si="35"/>
        <v>7</v>
      </c>
      <c r="BR123" s="9"/>
      <c r="BS123" s="9"/>
      <c r="BT123" s="9"/>
      <c r="BU123" s="9"/>
      <c r="BV123" s="9"/>
      <c r="BW123" s="9"/>
      <c r="BX123" s="9"/>
      <c r="BY123" s="9"/>
    </row>
    <row r="124" spans="1:77" ht="16" thickBot="1">
      <c r="A124" s="57"/>
      <c r="B124" s="506" t="s">
        <v>423</v>
      </c>
      <c r="C124" s="506" t="s">
        <v>424</v>
      </c>
      <c r="D124" s="512">
        <v>27</v>
      </c>
      <c r="E124" s="511" t="s">
        <v>117</v>
      </c>
      <c r="F124" s="512"/>
      <c r="G124" s="512"/>
      <c r="H124" s="512"/>
      <c r="I124" s="512"/>
      <c r="J124" s="512"/>
      <c r="K124" s="512"/>
      <c r="L124" s="512"/>
      <c r="M124" s="461">
        <f t="shared" si="23"/>
        <v>0</v>
      </c>
      <c r="N124" s="512">
        <v>1.5</v>
      </c>
      <c r="O124" s="512"/>
      <c r="P124" s="512"/>
      <c r="Q124" s="512"/>
      <c r="R124" s="512"/>
      <c r="S124" s="512"/>
      <c r="T124" s="512"/>
      <c r="U124" s="61">
        <f t="shared" si="24"/>
        <v>3</v>
      </c>
      <c r="V124" s="512">
        <v>2</v>
      </c>
      <c r="W124" s="512"/>
      <c r="X124" s="512"/>
      <c r="Y124" s="512"/>
      <c r="Z124" s="512"/>
      <c r="AA124" s="512"/>
      <c r="AB124" s="512"/>
      <c r="AC124" s="61">
        <f t="shared" si="25"/>
        <v>4</v>
      </c>
      <c r="AD124" s="512"/>
      <c r="AE124" s="512"/>
      <c r="AF124" s="512"/>
      <c r="AG124" s="512"/>
      <c r="AH124" s="512"/>
      <c r="AI124" s="512"/>
      <c r="AJ124" s="512"/>
      <c r="AK124" s="61">
        <f t="shared" si="26"/>
        <v>0</v>
      </c>
      <c r="AL124" s="512"/>
      <c r="AM124" s="512"/>
      <c r="AN124" s="512"/>
      <c r="AO124" s="512"/>
      <c r="AP124" s="512"/>
      <c r="AQ124" s="512"/>
      <c r="AR124" s="512"/>
      <c r="AS124" s="45">
        <f>2*AL124+5*AM124+3*AN124+5*AO124+5*AP124+5*AQ124+5*AR124</f>
        <v>0</v>
      </c>
      <c r="AT124" s="42"/>
      <c r="AU124" s="42"/>
      <c r="AV124" s="42"/>
      <c r="AW124" s="42"/>
      <c r="AX124" s="42"/>
      <c r="AY124" s="42"/>
      <c r="AZ124" s="42"/>
      <c r="BA124" s="45">
        <f>2*AT124+5*AU124+3*AV124+5*AW124+5*AX124+5*AY124+5*AZ124</f>
        <v>0</v>
      </c>
      <c r="BB124" s="512"/>
      <c r="BC124" s="97"/>
      <c r="BD124" s="97"/>
      <c r="BE124" s="97"/>
      <c r="BF124" s="97"/>
      <c r="BG124" s="97"/>
      <c r="BH124" s="97"/>
      <c r="BI124" s="110">
        <f t="shared" si="27"/>
        <v>0</v>
      </c>
      <c r="BJ124" s="109">
        <f t="shared" si="28"/>
        <v>3.5</v>
      </c>
      <c r="BK124" s="108">
        <f t="shared" si="29"/>
        <v>0</v>
      </c>
      <c r="BL124" s="108">
        <f t="shared" si="30"/>
        <v>0</v>
      </c>
      <c r="BM124" s="108">
        <f t="shared" si="31"/>
        <v>0</v>
      </c>
      <c r="BN124" s="108">
        <f t="shared" si="32"/>
        <v>0</v>
      </c>
      <c r="BO124" s="108">
        <f t="shared" si="33"/>
        <v>0</v>
      </c>
      <c r="BP124" s="108">
        <f t="shared" si="34"/>
        <v>0</v>
      </c>
      <c r="BQ124" s="72">
        <f t="shared" si="35"/>
        <v>7</v>
      </c>
      <c r="BR124" s="165"/>
      <c r="BS124" s="165"/>
      <c r="BT124" s="165"/>
      <c r="BU124" s="165"/>
      <c r="BV124" s="165"/>
      <c r="BW124" s="165"/>
      <c r="BX124" s="165"/>
      <c r="BY124" s="165"/>
    </row>
    <row r="125" spans="1:77" ht="16" thickBot="1">
      <c r="A125" s="57"/>
      <c r="B125" s="506" t="s">
        <v>691</v>
      </c>
      <c r="C125" s="506" t="s">
        <v>585</v>
      </c>
      <c r="D125" s="512">
        <v>30</v>
      </c>
      <c r="E125" s="511" t="s">
        <v>123</v>
      </c>
      <c r="F125" s="512"/>
      <c r="G125" s="512"/>
      <c r="H125" s="512"/>
      <c r="I125" s="512"/>
      <c r="J125" s="512"/>
      <c r="K125" s="512"/>
      <c r="L125" s="512"/>
      <c r="M125" s="461">
        <f t="shared" si="23"/>
        <v>0</v>
      </c>
      <c r="N125" s="512"/>
      <c r="O125" s="512"/>
      <c r="P125" s="512"/>
      <c r="Q125" s="512">
        <v>1</v>
      </c>
      <c r="R125" s="512"/>
      <c r="S125" s="512"/>
      <c r="T125" s="512"/>
      <c r="U125" s="61">
        <f t="shared" si="24"/>
        <v>5</v>
      </c>
      <c r="V125" s="512"/>
      <c r="W125" s="512"/>
      <c r="X125" s="512"/>
      <c r="Y125" s="512"/>
      <c r="Z125" s="512"/>
      <c r="AA125" s="512"/>
      <c r="AB125" s="512"/>
      <c r="AC125" s="61">
        <f t="shared" si="25"/>
        <v>0</v>
      </c>
      <c r="AD125" s="512">
        <v>1</v>
      </c>
      <c r="AE125" s="512"/>
      <c r="AF125" s="512"/>
      <c r="AG125" s="512"/>
      <c r="AH125" s="512"/>
      <c r="AI125" s="512"/>
      <c r="AJ125" s="512"/>
      <c r="AK125" s="61">
        <f t="shared" si="26"/>
        <v>2</v>
      </c>
      <c r="AL125" s="512"/>
      <c r="AM125" s="512"/>
      <c r="AN125" s="512"/>
      <c r="AO125" s="512"/>
      <c r="AP125" s="512"/>
      <c r="AQ125" s="512"/>
      <c r="AR125" s="512"/>
      <c r="AS125" s="45">
        <f>2*AL125+5*AM125+3*AN125+5*AO125+5*AP125+5*AQ125+5*AR125</f>
        <v>0</v>
      </c>
      <c r="AT125" s="42"/>
      <c r="AU125" s="42"/>
      <c r="AV125" s="42"/>
      <c r="AW125" s="42"/>
      <c r="AX125" s="42"/>
      <c r="AY125" s="42"/>
      <c r="AZ125" s="42"/>
      <c r="BA125" s="45">
        <f>2*AT125+5*AU125+3*AV125+5*AW125+5*AX125+5*AY125+5*AZ125</f>
        <v>0</v>
      </c>
      <c r="BB125" s="511"/>
      <c r="BC125" s="511"/>
      <c r="BD125" s="511"/>
      <c r="BE125" s="511"/>
      <c r="BF125" s="511"/>
      <c r="BG125" s="511"/>
      <c r="BH125" s="511"/>
      <c r="BI125" s="110">
        <f t="shared" si="27"/>
        <v>0</v>
      </c>
      <c r="BJ125" s="109">
        <f t="shared" si="28"/>
        <v>1</v>
      </c>
      <c r="BK125" s="108">
        <f t="shared" si="29"/>
        <v>0</v>
      </c>
      <c r="BL125" s="108">
        <f t="shared" si="30"/>
        <v>0</v>
      </c>
      <c r="BM125" s="108">
        <f t="shared" si="31"/>
        <v>1</v>
      </c>
      <c r="BN125" s="108">
        <f t="shared" si="32"/>
        <v>0</v>
      </c>
      <c r="BO125" s="108">
        <f t="shared" si="33"/>
        <v>0</v>
      </c>
      <c r="BP125" s="108">
        <f t="shared" si="34"/>
        <v>0</v>
      </c>
      <c r="BQ125" s="72">
        <f t="shared" si="35"/>
        <v>7</v>
      </c>
      <c r="BR125" s="165"/>
      <c r="BS125" s="165"/>
      <c r="BT125" s="165"/>
      <c r="BU125" s="165"/>
      <c r="BV125" s="165"/>
      <c r="BW125" s="165"/>
      <c r="BX125" s="165"/>
      <c r="BY125" s="165"/>
    </row>
    <row r="126" spans="1:77" ht="16" thickBot="1">
      <c r="A126" s="57"/>
      <c r="B126" s="506" t="s">
        <v>503</v>
      </c>
      <c r="C126" s="506" t="s">
        <v>504</v>
      </c>
      <c r="D126" s="512">
        <v>23</v>
      </c>
      <c r="E126" s="511" t="s">
        <v>144</v>
      </c>
      <c r="F126" s="512"/>
      <c r="G126" s="512"/>
      <c r="H126" s="512"/>
      <c r="I126" s="512"/>
      <c r="J126" s="512"/>
      <c r="K126" s="512"/>
      <c r="L126" s="512"/>
      <c r="M126" s="461">
        <f t="shared" si="23"/>
        <v>0</v>
      </c>
      <c r="N126" s="512">
        <v>2.5</v>
      </c>
      <c r="O126" s="512"/>
      <c r="P126" s="512"/>
      <c r="Q126" s="512"/>
      <c r="R126" s="512"/>
      <c r="S126" s="512"/>
      <c r="T126" s="512"/>
      <c r="U126" s="461">
        <f t="shared" si="24"/>
        <v>5</v>
      </c>
      <c r="V126" s="512"/>
      <c r="W126" s="512"/>
      <c r="X126" s="512"/>
      <c r="Y126" s="512"/>
      <c r="Z126" s="512"/>
      <c r="AA126" s="512"/>
      <c r="AB126" s="512"/>
      <c r="AC126" s="461">
        <f t="shared" si="25"/>
        <v>0</v>
      </c>
      <c r="AD126" s="512"/>
      <c r="AE126" s="512"/>
      <c r="AF126" s="512"/>
      <c r="AG126" s="512"/>
      <c r="AH126" s="512"/>
      <c r="AI126" s="512"/>
      <c r="AJ126" s="512"/>
      <c r="AK126" s="461">
        <f t="shared" si="26"/>
        <v>0</v>
      </c>
      <c r="AL126" s="512">
        <v>1</v>
      </c>
      <c r="AM126" s="512"/>
      <c r="AN126" s="512"/>
      <c r="AO126" s="512"/>
      <c r="AP126" s="512"/>
      <c r="AQ126" s="512"/>
      <c r="AR126" s="512"/>
      <c r="AS126" s="404">
        <f>2*AL126+5*AM126+3*AN126+5*AO126+5*AP126+5*AQ126+5*AR126</f>
        <v>2</v>
      </c>
      <c r="AT126" s="511"/>
      <c r="AU126" s="511"/>
      <c r="AV126" s="511"/>
      <c r="AW126" s="511"/>
      <c r="AX126" s="511"/>
      <c r="AY126" s="511"/>
      <c r="AZ126" s="511"/>
      <c r="BA126" s="45">
        <f>2*AT126+5*AU126+3*AV126+5*AW126+5*AX126+5*AY126+5*AZ126</f>
        <v>0</v>
      </c>
      <c r="BB126" s="512"/>
      <c r="BC126" s="512"/>
      <c r="BD126" s="512"/>
      <c r="BE126" s="512"/>
      <c r="BF126" s="512"/>
      <c r="BG126" s="512"/>
      <c r="BH126" s="512"/>
      <c r="BI126" s="110">
        <f t="shared" si="27"/>
        <v>0</v>
      </c>
      <c r="BJ126" s="109">
        <f t="shared" si="28"/>
        <v>3.5</v>
      </c>
      <c r="BK126" s="108">
        <f t="shared" si="29"/>
        <v>0</v>
      </c>
      <c r="BL126" s="108">
        <f t="shared" si="30"/>
        <v>0</v>
      </c>
      <c r="BM126" s="108">
        <f t="shared" si="31"/>
        <v>0</v>
      </c>
      <c r="BN126" s="108">
        <f t="shared" si="32"/>
        <v>0</v>
      </c>
      <c r="BO126" s="108">
        <f t="shared" si="33"/>
        <v>0</v>
      </c>
      <c r="BP126" s="108">
        <f t="shared" si="34"/>
        <v>0</v>
      </c>
      <c r="BQ126" s="72">
        <f t="shared" si="35"/>
        <v>7</v>
      </c>
      <c r="BR126" s="165"/>
      <c r="BS126" s="165"/>
      <c r="BT126" s="165"/>
      <c r="BU126" s="165"/>
      <c r="BV126" s="165"/>
      <c r="BW126" s="165"/>
      <c r="BX126" s="165"/>
      <c r="BY126" s="165"/>
    </row>
    <row r="127" spans="1:77" ht="16" thickBot="1">
      <c r="A127" s="57"/>
      <c r="B127" s="486" t="s">
        <v>788</v>
      </c>
      <c r="C127" s="504" t="s">
        <v>789</v>
      </c>
      <c r="D127" s="512">
        <v>67</v>
      </c>
      <c r="E127" s="511" t="s">
        <v>124</v>
      </c>
      <c r="F127" s="512"/>
      <c r="G127" s="512"/>
      <c r="H127" s="512"/>
      <c r="I127" s="512"/>
      <c r="J127" s="512"/>
      <c r="K127" s="512"/>
      <c r="L127" s="512"/>
      <c r="M127" s="461">
        <f t="shared" si="23"/>
        <v>0</v>
      </c>
      <c r="N127" s="512"/>
      <c r="O127" s="512"/>
      <c r="P127" s="512"/>
      <c r="Q127" s="512"/>
      <c r="R127" s="512"/>
      <c r="S127" s="512"/>
      <c r="T127" s="512"/>
      <c r="U127" s="461">
        <f t="shared" si="24"/>
        <v>0</v>
      </c>
      <c r="V127" s="512">
        <v>1</v>
      </c>
      <c r="W127" s="512"/>
      <c r="X127" s="512"/>
      <c r="Y127" s="512"/>
      <c r="Z127" s="512"/>
      <c r="AA127" s="512"/>
      <c r="AB127" s="512"/>
      <c r="AC127" s="461">
        <f t="shared" si="25"/>
        <v>2</v>
      </c>
      <c r="AD127" s="512">
        <v>1</v>
      </c>
      <c r="AE127" s="512"/>
      <c r="AF127" s="512"/>
      <c r="AG127" s="512"/>
      <c r="AH127" s="512"/>
      <c r="AI127" s="512"/>
      <c r="AJ127" s="512"/>
      <c r="AK127" s="461">
        <f t="shared" si="26"/>
        <v>2</v>
      </c>
      <c r="AL127" s="512">
        <v>1</v>
      </c>
      <c r="AM127" s="512"/>
      <c r="AN127" s="512"/>
      <c r="AO127" s="512"/>
      <c r="AP127" s="512"/>
      <c r="AQ127" s="512"/>
      <c r="AR127" s="512"/>
      <c r="AS127" s="461">
        <f>2*(AL127)+5*(AM127)+3*(AN127)+5*(AO127)+5*(AP127)+5*(AQ127)+5*(AR127)</f>
        <v>2</v>
      </c>
      <c r="AT127" s="512"/>
      <c r="AU127" s="512"/>
      <c r="AV127" s="512"/>
      <c r="AW127" s="512"/>
      <c r="AX127" s="512"/>
      <c r="AY127" s="512"/>
      <c r="AZ127" s="512"/>
      <c r="BA127" s="61">
        <f>2*(AT127)+5*(AU127)+3*(AV127)+5*(AW127)+5*(AX127)+5*(AY127)+5*(AZ127)</f>
        <v>0</v>
      </c>
      <c r="BB127" s="512"/>
      <c r="BC127" s="512"/>
      <c r="BD127" s="512"/>
      <c r="BE127" s="512"/>
      <c r="BF127" s="512"/>
      <c r="BG127" s="512"/>
      <c r="BH127" s="512"/>
      <c r="BI127" s="110">
        <f t="shared" si="27"/>
        <v>0</v>
      </c>
      <c r="BJ127" s="219">
        <f t="shared" si="28"/>
        <v>3</v>
      </c>
      <c r="BK127" s="217">
        <f t="shared" si="29"/>
        <v>0</v>
      </c>
      <c r="BL127" s="217">
        <f t="shared" si="30"/>
        <v>0</v>
      </c>
      <c r="BM127" s="217">
        <f t="shared" si="31"/>
        <v>0</v>
      </c>
      <c r="BN127" s="217">
        <f t="shared" si="32"/>
        <v>0</v>
      </c>
      <c r="BO127" s="217">
        <f t="shared" si="33"/>
        <v>0</v>
      </c>
      <c r="BP127" s="217">
        <f t="shared" si="34"/>
        <v>0</v>
      </c>
      <c r="BQ127" s="220">
        <f t="shared" si="35"/>
        <v>6</v>
      </c>
      <c r="BR127" s="165"/>
      <c r="BS127" s="165"/>
      <c r="BT127" s="165"/>
      <c r="BU127" s="165"/>
      <c r="BV127" s="165"/>
      <c r="BW127" s="165"/>
      <c r="BX127" s="165"/>
      <c r="BY127" s="165"/>
    </row>
    <row r="128" spans="1:77" ht="16" thickBot="1">
      <c r="A128" s="57"/>
      <c r="B128" s="486" t="s">
        <v>774</v>
      </c>
      <c r="C128" s="504" t="s">
        <v>775</v>
      </c>
      <c r="D128" s="512">
        <v>89</v>
      </c>
      <c r="E128" s="280" t="s">
        <v>113</v>
      </c>
      <c r="F128" s="512"/>
      <c r="G128" s="512"/>
      <c r="H128" s="512"/>
      <c r="I128" s="512"/>
      <c r="J128" s="512"/>
      <c r="K128" s="512"/>
      <c r="L128" s="512"/>
      <c r="M128" s="461">
        <f t="shared" si="23"/>
        <v>0</v>
      </c>
      <c r="N128" s="514"/>
      <c r="O128" s="514"/>
      <c r="P128" s="514"/>
      <c r="Q128" s="514"/>
      <c r="R128" s="514"/>
      <c r="S128" s="514"/>
      <c r="T128" s="514"/>
      <c r="U128" s="461">
        <f t="shared" si="24"/>
        <v>0</v>
      </c>
      <c r="V128" s="512">
        <v>3</v>
      </c>
      <c r="W128" s="512"/>
      <c r="X128" s="512"/>
      <c r="Y128" s="512"/>
      <c r="Z128" s="512"/>
      <c r="AA128" s="512"/>
      <c r="AB128" s="512"/>
      <c r="AC128" s="461">
        <f t="shared" si="25"/>
        <v>6</v>
      </c>
      <c r="AD128" s="512"/>
      <c r="AE128" s="512"/>
      <c r="AF128" s="512"/>
      <c r="AG128" s="512"/>
      <c r="AH128" s="512"/>
      <c r="AI128" s="512"/>
      <c r="AJ128" s="512"/>
      <c r="AK128" s="461">
        <f t="shared" si="26"/>
        <v>0</v>
      </c>
      <c r="AL128" s="142"/>
      <c r="AM128" s="142"/>
      <c r="AN128" s="142"/>
      <c r="AO128" s="142"/>
      <c r="AP128" s="142"/>
      <c r="AQ128" s="142"/>
      <c r="AR128" s="142"/>
      <c r="AS128" s="461">
        <f>2*(AL128)+5*(AM128)+3*(AN128)+5*(AO128)+5*(AP128)+5*(AQ128)+5*(AR128)</f>
        <v>0</v>
      </c>
      <c r="AT128" s="512"/>
      <c r="AU128" s="512"/>
      <c r="AV128" s="512"/>
      <c r="AW128" s="512"/>
      <c r="AX128" s="512"/>
      <c r="AY128" s="512"/>
      <c r="AZ128" s="512"/>
      <c r="BA128" s="45">
        <f>2*AT128+5*AU128+3*AV128+5*AW128+5*AX128+5*AY128+5*AZ128</f>
        <v>0</v>
      </c>
      <c r="BB128" s="512"/>
      <c r="BC128" s="512"/>
      <c r="BD128" s="512"/>
      <c r="BE128" s="512"/>
      <c r="BF128" s="512"/>
      <c r="BG128" s="512"/>
      <c r="BH128" s="512"/>
      <c r="BI128" s="110">
        <f t="shared" si="27"/>
        <v>0</v>
      </c>
      <c r="BJ128" s="219">
        <f t="shared" si="28"/>
        <v>3</v>
      </c>
      <c r="BK128" s="217">
        <f t="shared" si="29"/>
        <v>0</v>
      </c>
      <c r="BL128" s="217">
        <f t="shared" si="30"/>
        <v>0</v>
      </c>
      <c r="BM128" s="217">
        <f t="shared" si="31"/>
        <v>0</v>
      </c>
      <c r="BN128" s="217">
        <f t="shared" si="32"/>
        <v>0</v>
      </c>
      <c r="BO128" s="217">
        <f t="shared" si="33"/>
        <v>0</v>
      </c>
      <c r="BP128" s="217">
        <f t="shared" si="34"/>
        <v>0</v>
      </c>
      <c r="BQ128" s="220">
        <f t="shared" si="35"/>
        <v>6</v>
      </c>
      <c r="BR128" s="165"/>
      <c r="BS128" s="165"/>
      <c r="BT128" s="165"/>
      <c r="BU128" s="165"/>
      <c r="BV128" s="165"/>
      <c r="BW128" s="165"/>
      <c r="BX128" s="165"/>
      <c r="BY128" s="165"/>
    </row>
    <row r="129" spans="1:77" ht="16" thickBot="1">
      <c r="A129" s="57"/>
      <c r="B129" s="486" t="s">
        <v>472</v>
      </c>
      <c r="C129" s="504" t="s">
        <v>473</v>
      </c>
      <c r="D129" s="512">
        <v>50</v>
      </c>
      <c r="E129" s="511" t="s">
        <v>113</v>
      </c>
      <c r="F129" s="512">
        <v>1</v>
      </c>
      <c r="G129" s="512"/>
      <c r="H129" s="512"/>
      <c r="I129" s="512"/>
      <c r="J129" s="512"/>
      <c r="K129" s="512"/>
      <c r="L129" s="512"/>
      <c r="M129" s="461">
        <f t="shared" si="23"/>
        <v>2</v>
      </c>
      <c r="N129" s="512"/>
      <c r="O129" s="512"/>
      <c r="P129" s="512"/>
      <c r="Q129" s="512"/>
      <c r="R129" s="512"/>
      <c r="S129" s="512"/>
      <c r="T129" s="512"/>
      <c r="U129" s="461">
        <f t="shared" si="24"/>
        <v>0</v>
      </c>
      <c r="V129" s="512"/>
      <c r="W129" s="512"/>
      <c r="X129" s="512"/>
      <c r="Y129" s="512"/>
      <c r="Z129" s="512"/>
      <c r="AA129" s="512"/>
      <c r="AB129" s="512"/>
      <c r="AC129" s="461">
        <f t="shared" si="25"/>
        <v>0</v>
      </c>
      <c r="AD129" s="512">
        <v>2</v>
      </c>
      <c r="AE129" s="512"/>
      <c r="AF129" s="512"/>
      <c r="AG129" s="512"/>
      <c r="AH129" s="512"/>
      <c r="AI129" s="512"/>
      <c r="AJ129" s="512"/>
      <c r="AK129" s="461">
        <f t="shared" si="26"/>
        <v>4</v>
      </c>
      <c r="AL129" s="281"/>
      <c r="AM129" s="281"/>
      <c r="AN129" s="281"/>
      <c r="AO129" s="281"/>
      <c r="AP129" s="281"/>
      <c r="AQ129" s="281"/>
      <c r="AR129" s="281"/>
      <c r="AS129" s="461">
        <f>2*(AL129)+5*(AM129)+3*(AN129)+5*(AO129)+5*(AP129)+5*(AQ129)+5*(AR129)</f>
        <v>0</v>
      </c>
      <c r="AT129" s="512"/>
      <c r="AU129" s="512"/>
      <c r="AV129" s="512"/>
      <c r="AW129" s="512"/>
      <c r="AX129" s="512"/>
      <c r="AY129" s="512"/>
      <c r="AZ129" s="512"/>
      <c r="BA129" s="61">
        <f>2*(AT129)+5*(AU129)+3*(AV129)+5*(AW129)+5*(AX129)+5*(AY129)+5*(AZ129)</f>
        <v>0</v>
      </c>
      <c r="BB129" s="512"/>
      <c r="BC129" s="512"/>
      <c r="BD129" s="512"/>
      <c r="BE129" s="512"/>
      <c r="BF129" s="512"/>
      <c r="BG129" s="512"/>
      <c r="BH129" s="512"/>
      <c r="BI129" s="110">
        <f t="shared" si="27"/>
        <v>0</v>
      </c>
      <c r="BJ129" s="219">
        <f t="shared" si="28"/>
        <v>3</v>
      </c>
      <c r="BK129" s="217">
        <f t="shared" si="29"/>
        <v>0</v>
      </c>
      <c r="BL129" s="217">
        <f t="shared" si="30"/>
        <v>0</v>
      </c>
      <c r="BM129" s="217">
        <f t="shared" si="31"/>
        <v>0</v>
      </c>
      <c r="BN129" s="217">
        <f t="shared" si="32"/>
        <v>0</v>
      </c>
      <c r="BO129" s="217">
        <f t="shared" si="33"/>
        <v>0</v>
      </c>
      <c r="BP129" s="217">
        <f t="shared" si="34"/>
        <v>0</v>
      </c>
      <c r="BQ129" s="220">
        <f t="shared" si="35"/>
        <v>6</v>
      </c>
      <c r="BR129" s="165"/>
      <c r="BS129" s="165"/>
      <c r="BT129" s="165"/>
      <c r="BU129" s="165"/>
      <c r="BV129" s="165"/>
      <c r="BW129" s="165"/>
      <c r="BX129" s="165"/>
      <c r="BY129" s="165"/>
    </row>
    <row r="130" spans="1:77" ht="16" thickBot="1">
      <c r="A130" s="57"/>
      <c r="B130" s="486" t="s">
        <v>733</v>
      </c>
      <c r="C130" s="504" t="s">
        <v>396</v>
      </c>
      <c r="D130" s="512">
        <v>41</v>
      </c>
      <c r="E130" s="511" t="s">
        <v>114</v>
      </c>
      <c r="F130" s="512"/>
      <c r="G130" s="512"/>
      <c r="H130" s="512"/>
      <c r="I130" s="512"/>
      <c r="J130" s="512"/>
      <c r="K130" s="512"/>
      <c r="L130" s="512"/>
      <c r="M130" s="461">
        <f t="shared" si="23"/>
        <v>0</v>
      </c>
      <c r="N130" s="512"/>
      <c r="O130" s="512"/>
      <c r="P130" s="512"/>
      <c r="Q130" s="512"/>
      <c r="R130" s="512"/>
      <c r="S130" s="512"/>
      <c r="T130" s="512"/>
      <c r="U130" s="461">
        <f t="shared" si="24"/>
        <v>0</v>
      </c>
      <c r="V130" s="512">
        <v>2</v>
      </c>
      <c r="W130" s="512"/>
      <c r="X130" s="512"/>
      <c r="Y130" s="512"/>
      <c r="Z130" s="512"/>
      <c r="AA130" s="512"/>
      <c r="AB130" s="512"/>
      <c r="AC130" s="461">
        <f t="shared" si="25"/>
        <v>4</v>
      </c>
      <c r="AD130" s="512">
        <v>1</v>
      </c>
      <c r="AE130" s="512"/>
      <c r="AF130" s="512"/>
      <c r="AG130" s="512"/>
      <c r="AH130" s="512"/>
      <c r="AI130" s="512"/>
      <c r="AJ130" s="512"/>
      <c r="AK130" s="461">
        <f t="shared" si="26"/>
        <v>2</v>
      </c>
      <c r="AL130" s="512"/>
      <c r="AM130" s="512"/>
      <c r="AN130" s="512"/>
      <c r="AO130" s="512"/>
      <c r="AP130" s="512"/>
      <c r="AQ130" s="512"/>
      <c r="AR130" s="512"/>
      <c r="AS130" s="404">
        <f>2*AL130+5*AM130+3*AN130+5*AO130+5*AP130+5*AQ130+5*AR130</f>
        <v>0</v>
      </c>
      <c r="AT130" s="512"/>
      <c r="AU130" s="512"/>
      <c r="AV130" s="512"/>
      <c r="AW130" s="512"/>
      <c r="AX130" s="512"/>
      <c r="AY130" s="512"/>
      <c r="AZ130" s="512"/>
      <c r="BA130" s="45">
        <f>2*AT130+5*AU130+3*AV130+5*AW130+5*AX130+5*AY130+5*AZ130</f>
        <v>0</v>
      </c>
      <c r="BB130" s="512"/>
      <c r="BC130" s="512"/>
      <c r="BD130" s="512"/>
      <c r="BE130" s="512"/>
      <c r="BF130" s="512"/>
      <c r="BG130" s="512"/>
      <c r="BH130" s="512"/>
      <c r="BI130" s="110">
        <f t="shared" si="27"/>
        <v>0</v>
      </c>
      <c r="BJ130" s="109">
        <f t="shared" si="28"/>
        <v>3</v>
      </c>
      <c r="BK130" s="108">
        <f t="shared" si="29"/>
        <v>0</v>
      </c>
      <c r="BL130" s="108">
        <f t="shared" si="30"/>
        <v>0</v>
      </c>
      <c r="BM130" s="108">
        <f t="shared" si="31"/>
        <v>0</v>
      </c>
      <c r="BN130" s="108">
        <f t="shared" si="32"/>
        <v>0</v>
      </c>
      <c r="BO130" s="108">
        <f t="shared" si="33"/>
        <v>0</v>
      </c>
      <c r="BP130" s="108">
        <f t="shared" si="34"/>
        <v>0</v>
      </c>
      <c r="BQ130" s="72">
        <f t="shared" si="35"/>
        <v>6</v>
      </c>
      <c r="BR130" s="165"/>
      <c r="BS130" s="165"/>
      <c r="BT130" s="165"/>
      <c r="BU130" s="165"/>
      <c r="BV130" s="165"/>
      <c r="BW130" s="165"/>
      <c r="BX130" s="165"/>
      <c r="BY130" s="165"/>
    </row>
    <row r="131" spans="1:77" ht="16" thickBot="1">
      <c r="A131" s="57"/>
      <c r="B131" s="486" t="s">
        <v>113</v>
      </c>
      <c r="C131" s="504" t="s">
        <v>773</v>
      </c>
      <c r="D131" s="512">
        <v>55</v>
      </c>
      <c r="E131" s="280" t="s">
        <v>113</v>
      </c>
      <c r="F131" s="512"/>
      <c r="G131" s="512"/>
      <c r="H131" s="512"/>
      <c r="I131" s="512"/>
      <c r="J131" s="512"/>
      <c r="K131" s="512"/>
      <c r="L131" s="512"/>
      <c r="M131" s="461">
        <f t="shared" ref="M131:M194" si="41">2*(F131)+5*(G131)+3*(H131)+5*(I131)+5*(J131)+5*(K131)+5*(L131)</f>
        <v>0</v>
      </c>
      <c r="N131" s="142"/>
      <c r="O131" s="142"/>
      <c r="P131" s="142"/>
      <c r="Q131" s="142"/>
      <c r="R131" s="142"/>
      <c r="S131" s="142"/>
      <c r="T131" s="142"/>
      <c r="U131" s="461">
        <f t="shared" ref="U131:U194" si="42">2*(N131)+5*(O131)+3*(P131)+5*(Q131)+5*(R131)+5*(S131)+5*(T131)</f>
        <v>0</v>
      </c>
      <c r="V131" s="512">
        <v>3</v>
      </c>
      <c r="W131" s="512"/>
      <c r="X131" s="512"/>
      <c r="Y131" s="512"/>
      <c r="Z131" s="512"/>
      <c r="AA131" s="512"/>
      <c r="AB131" s="512"/>
      <c r="AC131" s="461">
        <f t="shared" ref="AC131:AC194" si="43">2*(V131)+5*(W131)+3*(X131)+5*(Y131)+5*(Z131)+5*(AA131)+5*(AB131)</f>
        <v>6</v>
      </c>
      <c r="AD131" s="512"/>
      <c r="AE131" s="512"/>
      <c r="AF131" s="512"/>
      <c r="AG131" s="512"/>
      <c r="AH131" s="512"/>
      <c r="AI131" s="512"/>
      <c r="AJ131" s="512"/>
      <c r="AK131" s="461">
        <f t="shared" ref="AK131:AK194" si="44">2*(AD131)+5*(AE131)+3*(AF131)+5*(AG131)+5*(AH131)+5*(AI131)+5*(AJ131)</f>
        <v>0</v>
      </c>
      <c r="AL131" s="142"/>
      <c r="AM131" s="142"/>
      <c r="AN131" s="142"/>
      <c r="AO131" s="142"/>
      <c r="AP131" s="142"/>
      <c r="AQ131" s="142"/>
      <c r="AR131" s="142"/>
      <c r="AS131" s="461">
        <f t="shared" ref="AS131:AS138" si="45">2*(AL131)+5*(AM131)+3*(AN131)+5*(AO131)+5*(AP131)+5*(AQ131)+5*(AR131)</f>
        <v>0</v>
      </c>
      <c r="AT131" s="281"/>
      <c r="AU131" s="281"/>
      <c r="AV131" s="281"/>
      <c r="AW131" s="281"/>
      <c r="AX131" s="281"/>
      <c r="AY131" s="281"/>
      <c r="AZ131" s="281"/>
      <c r="BA131" s="61">
        <f t="shared" ref="BA131:BA136" si="46">2*(AT131)+5*(AU131)+3*(AV131)+5*(AW131)+5*(AX131)+5*(AY131)+5*(AZ131)</f>
        <v>0</v>
      </c>
      <c r="BB131" s="512"/>
      <c r="BC131" s="512"/>
      <c r="BD131" s="512"/>
      <c r="BE131" s="512"/>
      <c r="BF131" s="512"/>
      <c r="BG131" s="512"/>
      <c r="BH131" s="512"/>
      <c r="BI131" s="110">
        <f t="shared" ref="BI131:BI194" si="47">2*BB131+5*BC131+3*BD131+5*BE131+5*BF131+5*BG131+5*BH131</f>
        <v>0</v>
      </c>
      <c r="BJ131" s="219">
        <f t="shared" ref="BJ131:BJ194" si="48">F131+N131+V131+AD131+AL131+AT131+BB131</f>
        <v>3</v>
      </c>
      <c r="BK131" s="217">
        <f t="shared" ref="BK131:BK194" si="49">G131+O131+W131+AE131+AM131+AU131+BC131</f>
        <v>0</v>
      </c>
      <c r="BL131" s="217">
        <f t="shared" ref="BL131:BL194" si="50">H131+P131+X131+AF131+AN131+AV131+BD131</f>
        <v>0</v>
      </c>
      <c r="BM131" s="217">
        <f t="shared" ref="BM131:BM194" si="51">I131+Q131+Y131+AG131+AO131+AW131+BE131</f>
        <v>0</v>
      </c>
      <c r="BN131" s="217">
        <f t="shared" ref="BN131:BN194" si="52">J131+R131+Z131+AH131+AP131+AX131+BF131</f>
        <v>0</v>
      </c>
      <c r="BO131" s="217">
        <f t="shared" ref="BO131:BO194" si="53">K131+S131+AA131+AI131+AQ131+AY131+BG131</f>
        <v>0</v>
      </c>
      <c r="BP131" s="217">
        <f t="shared" ref="BP131:BP194" si="54">L131+T131+AB131+AJ131+AR131+AZ131+BH131</f>
        <v>0</v>
      </c>
      <c r="BQ131" s="220">
        <f t="shared" ref="BQ131:BQ194" si="55">M131+U131+AC131+AK131+AS131+BA131+BI131</f>
        <v>6</v>
      </c>
      <c r="BR131" s="165"/>
      <c r="BS131" s="165"/>
      <c r="BT131" s="165"/>
      <c r="BU131" s="165"/>
      <c r="BV131" s="165"/>
      <c r="BW131" s="165"/>
      <c r="BX131" s="165"/>
      <c r="BY131" s="165"/>
    </row>
    <row r="132" spans="1:77" ht="16" thickBot="1">
      <c r="A132" s="57"/>
      <c r="B132" s="401" t="s">
        <v>238</v>
      </c>
      <c r="C132" s="402" t="s">
        <v>239</v>
      </c>
      <c r="D132" s="382">
        <v>72</v>
      </c>
      <c r="E132" s="511" t="s">
        <v>114</v>
      </c>
      <c r="F132" s="512">
        <v>1</v>
      </c>
      <c r="G132" s="512"/>
      <c r="H132" s="512"/>
      <c r="I132" s="512"/>
      <c r="J132" s="512"/>
      <c r="K132" s="512"/>
      <c r="L132" s="512"/>
      <c r="M132" s="461">
        <f t="shared" si="41"/>
        <v>2</v>
      </c>
      <c r="N132" s="512"/>
      <c r="O132" s="512"/>
      <c r="P132" s="512"/>
      <c r="Q132" s="512"/>
      <c r="R132" s="512"/>
      <c r="S132" s="512"/>
      <c r="T132" s="512"/>
      <c r="U132" s="461">
        <f t="shared" si="42"/>
        <v>0</v>
      </c>
      <c r="V132" s="512"/>
      <c r="W132" s="512"/>
      <c r="X132" s="512"/>
      <c r="Y132" s="512"/>
      <c r="Z132" s="512"/>
      <c r="AA132" s="512"/>
      <c r="AB132" s="512"/>
      <c r="AC132" s="461">
        <f t="shared" si="43"/>
        <v>0</v>
      </c>
      <c r="AD132" s="512"/>
      <c r="AE132" s="512"/>
      <c r="AF132" s="512"/>
      <c r="AG132" s="512"/>
      <c r="AH132" s="512"/>
      <c r="AI132" s="512"/>
      <c r="AJ132" s="512"/>
      <c r="AK132" s="461">
        <f t="shared" si="44"/>
        <v>0</v>
      </c>
      <c r="AL132" s="512">
        <v>2</v>
      </c>
      <c r="AM132" s="512"/>
      <c r="AN132" s="512"/>
      <c r="AO132" s="512"/>
      <c r="AP132" s="512"/>
      <c r="AQ132" s="512"/>
      <c r="AR132" s="512"/>
      <c r="AS132" s="461">
        <f t="shared" si="45"/>
        <v>4</v>
      </c>
      <c r="AT132" s="512"/>
      <c r="AU132" s="512"/>
      <c r="AV132" s="512"/>
      <c r="AW132" s="512"/>
      <c r="AX132" s="512"/>
      <c r="AY132" s="512"/>
      <c r="AZ132" s="512"/>
      <c r="BA132" s="61">
        <f t="shared" si="46"/>
        <v>0</v>
      </c>
      <c r="BB132" s="427"/>
      <c r="BC132" s="427"/>
      <c r="BD132" s="427"/>
      <c r="BE132" s="427"/>
      <c r="BF132" s="427"/>
      <c r="BG132" s="427"/>
      <c r="BH132" s="427"/>
      <c r="BI132" s="110">
        <f t="shared" si="47"/>
        <v>0</v>
      </c>
      <c r="BJ132" s="219">
        <f t="shared" si="48"/>
        <v>3</v>
      </c>
      <c r="BK132" s="217">
        <f t="shared" si="49"/>
        <v>0</v>
      </c>
      <c r="BL132" s="217">
        <f t="shared" si="50"/>
        <v>0</v>
      </c>
      <c r="BM132" s="217">
        <f t="shared" si="51"/>
        <v>0</v>
      </c>
      <c r="BN132" s="217">
        <f t="shared" si="52"/>
        <v>0</v>
      </c>
      <c r="BO132" s="217">
        <f t="shared" si="53"/>
        <v>0</v>
      </c>
      <c r="BP132" s="217">
        <f t="shared" si="54"/>
        <v>0</v>
      </c>
      <c r="BQ132" s="220">
        <f t="shared" si="55"/>
        <v>6</v>
      </c>
      <c r="BR132" s="165"/>
      <c r="BS132" s="165"/>
      <c r="BT132" s="165"/>
      <c r="BU132" s="165"/>
      <c r="BV132" s="165"/>
      <c r="BW132" s="165"/>
      <c r="BX132" s="165"/>
      <c r="BY132" s="165"/>
    </row>
    <row r="133" spans="1:77" ht="16" thickBot="1">
      <c r="A133" s="57"/>
      <c r="B133" s="486" t="s">
        <v>643</v>
      </c>
      <c r="C133" s="504" t="s">
        <v>235</v>
      </c>
      <c r="D133" s="512">
        <v>62</v>
      </c>
      <c r="E133" s="511" t="s">
        <v>124</v>
      </c>
      <c r="F133" s="512">
        <v>2</v>
      </c>
      <c r="G133" s="512"/>
      <c r="H133" s="512"/>
      <c r="I133" s="512"/>
      <c r="J133" s="512"/>
      <c r="K133" s="512"/>
      <c r="L133" s="512"/>
      <c r="M133" s="461">
        <f t="shared" si="41"/>
        <v>4</v>
      </c>
      <c r="N133" s="512"/>
      <c r="O133" s="512"/>
      <c r="P133" s="512"/>
      <c r="Q133" s="512"/>
      <c r="R133" s="512"/>
      <c r="S133" s="512"/>
      <c r="T133" s="512"/>
      <c r="U133" s="461">
        <f t="shared" si="42"/>
        <v>0</v>
      </c>
      <c r="V133" s="512"/>
      <c r="W133" s="512"/>
      <c r="X133" s="512"/>
      <c r="Y133" s="512"/>
      <c r="Z133" s="512"/>
      <c r="AA133" s="512"/>
      <c r="AB133" s="512"/>
      <c r="AC133" s="461">
        <f t="shared" si="43"/>
        <v>0</v>
      </c>
      <c r="AD133" s="512"/>
      <c r="AE133" s="512"/>
      <c r="AF133" s="512"/>
      <c r="AG133" s="512"/>
      <c r="AH133" s="512"/>
      <c r="AI133" s="512"/>
      <c r="AJ133" s="512"/>
      <c r="AK133" s="461">
        <f t="shared" si="44"/>
        <v>0</v>
      </c>
      <c r="AL133" s="512">
        <v>1</v>
      </c>
      <c r="AM133" s="512"/>
      <c r="AN133" s="512"/>
      <c r="AO133" s="512"/>
      <c r="AP133" s="512"/>
      <c r="AQ133" s="512"/>
      <c r="AR133" s="512"/>
      <c r="AS133" s="461">
        <f t="shared" si="45"/>
        <v>2</v>
      </c>
      <c r="AT133" s="512"/>
      <c r="AU133" s="512"/>
      <c r="AV133" s="512"/>
      <c r="AW133" s="512"/>
      <c r="AX133" s="512"/>
      <c r="AY133" s="512"/>
      <c r="AZ133" s="512"/>
      <c r="BA133" s="61">
        <f t="shared" si="46"/>
        <v>0</v>
      </c>
      <c r="BB133" s="512"/>
      <c r="BC133" s="512"/>
      <c r="BD133" s="512"/>
      <c r="BE133" s="512"/>
      <c r="BF133" s="512"/>
      <c r="BG133" s="512"/>
      <c r="BH133" s="512"/>
      <c r="BI133" s="110">
        <f t="shared" si="47"/>
        <v>0</v>
      </c>
      <c r="BJ133" s="219">
        <f t="shared" si="48"/>
        <v>3</v>
      </c>
      <c r="BK133" s="217">
        <f t="shared" si="49"/>
        <v>0</v>
      </c>
      <c r="BL133" s="217">
        <f t="shared" si="50"/>
        <v>0</v>
      </c>
      <c r="BM133" s="217">
        <f t="shared" si="51"/>
        <v>0</v>
      </c>
      <c r="BN133" s="217">
        <f t="shared" si="52"/>
        <v>0</v>
      </c>
      <c r="BO133" s="217">
        <f t="shared" si="53"/>
        <v>0</v>
      </c>
      <c r="BP133" s="217">
        <f t="shared" si="54"/>
        <v>0</v>
      </c>
      <c r="BQ133" s="220">
        <f t="shared" si="55"/>
        <v>6</v>
      </c>
      <c r="BR133" s="165"/>
      <c r="BS133" s="165"/>
      <c r="BT133" s="165"/>
      <c r="BU133" s="165"/>
      <c r="BV133" s="165"/>
      <c r="BW133" s="165"/>
      <c r="BX133" s="165"/>
      <c r="BY133" s="165"/>
    </row>
    <row r="134" spans="1:77" ht="16" thickBot="1">
      <c r="A134" s="57"/>
      <c r="B134" s="465" t="s">
        <v>700</v>
      </c>
      <c r="C134" s="542" t="s">
        <v>217</v>
      </c>
      <c r="D134" s="511">
        <v>91</v>
      </c>
      <c r="E134" s="511" t="s">
        <v>112</v>
      </c>
      <c r="F134" s="511"/>
      <c r="G134" s="511"/>
      <c r="H134" s="511"/>
      <c r="I134" s="511"/>
      <c r="J134" s="511"/>
      <c r="K134" s="511"/>
      <c r="L134" s="511"/>
      <c r="M134" s="461">
        <f t="shared" si="41"/>
        <v>0</v>
      </c>
      <c r="N134" s="511">
        <v>1.5</v>
      </c>
      <c r="O134" s="511"/>
      <c r="P134" s="511"/>
      <c r="Q134" s="511"/>
      <c r="R134" s="511"/>
      <c r="S134" s="511"/>
      <c r="T134" s="511"/>
      <c r="U134" s="461">
        <f t="shared" si="42"/>
        <v>3</v>
      </c>
      <c r="V134" s="512">
        <v>0.5</v>
      </c>
      <c r="W134" s="512"/>
      <c r="X134" s="512"/>
      <c r="Y134" s="512"/>
      <c r="Z134" s="512"/>
      <c r="AA134" s="512"/>
      <c r="AB134" s="512"/>
      <c r="AC134" s="461">
        <f t="shared" si="43"/>
        <v>1</v>
      </c>
      <c r="AD134" s="511">
        <v>1</v>
      </c>
      <c r="AE134" s="511"/>
      <c r="AF134" s="511"/>
      <c r="AG134" s="511"/>
      <c r="AH134" s="511"/>
      <c r="AI134" s="511"/>
      <c r="AJ134" s="511"/>
      <c r="AK134" s="461">
        <f t="shared" si="44"/>
        <v>2</v>
      </c>
      <c r="AL134" s="511"/>
      <c r="AM134" s="511"/>
      <c r="AN134" s="511"/>
      <c r="AO134" s="511"/>
      <c r="AP134" s="511"/>
      <c r="AQ134" s="511"/>
      <c r="AR134" s="511"/>
      <c r="AS134" s="461">
        <f t="shared" si="45"/>
        <v>0</v>
      </c>
      <c r="AT134" s="512"/>
      <c r="AU134" s="512"/>
      <c r="AV134" s="512"/>
      <c r="AW134" s="512"/>
      <c r="AX134" s="512"/>
      <c r="AY134" s="512"/>
      <c r="AZ134" s="512"/>
      <c r="BA134" s="61">
        <f t="shared" si="46"/>
        <v>0</v>
      </c>
      <c r="BB134" s="512"/>
      <c r="BC134" s="512"/>
      <c r="BD134" s="512"/>
      <c r="BE134" s="512"/>
      <c r="BF134" s="512"/>
      <c r="BG134" s="512"/>
      <c r="BH134" s="512"/>
      <c r="BI134" s="110">
        <f t="shared" si="47"/>
        <v>0</v>
      </c>
      <c r="BJ134" s="219">
        <f t="shared" si="48"/>
        <v>3</v>
      </c>
      <c r="BK134" s="217">
        <f t="shared" si="49"/>
        <v>0</v>
      </c>
      <c r="BL134" s="217">
        <f t="shared" si="50"/>
        <v>0</v>
      </c>
      <c r="BM134" s="217">
        <f t="shared" si="51"/>
        <v>0</v>
      </c>
      <c r="BN134" s="217">
        <f t="shared" si="52"/>
        <v>0</v>
      </c>
      <c r="BO134" s="217">
        <f t="shared" si="53"/>
        <v>0</v>
      </c>
      <c r="BP134" s="217">
        <f t="shared" si="54"/>
        <v>0</v>
      </c>
      <c r="BQ134" s="220">
        <f t="shared" si="55"/>
        <v>6</v>
      </c>
      <c r="BR134" s="165"/>
      <c r="BS134" s="165"/>
      <c r="BT134" s="165"/>
      <c r="BU134" s="165"/>
      <c r="BV134" s="165"/>
      <c r="BW134" s="165"/>
      <c r="BX134" s="165"/>
      <c r="BY134" s="165"/>
    </row>
    <row r="135" spans="1:77" ht="16" thickBot="1">
      <c r="A135" s="57"/>
      <c r="B135" s="486" t="s">
        <v>144</v>
      </c>
      <c r="C135" s="504" t="s">
        <v>711</v>
      </c>
      <c r="D135" s="512">
        <v>42</v>
      </c>
      <c r="E135" s="511" t="s">
        <v>124</v>
      </c>
      <c r="F135" s="512"/>
      <c r="G135" s="512"/>
      <c r="H135" s="512"/>
      <c r="I135" s="512"/>
      <c r="J135" s="512"/>
      <c r="K135" s="512"/>
      <c r="L135" s="512"/>
      <c r="M135" s="461">
        <f t="shared" si="41"/>
        <v>0</v>
      </c>
      <c r="N135" s="512">
        <v>2</v>
      </c>
      <c r="O135" s="512"/>
      <c r="P135" s="512"/>
      <c r="Q135" s="512"/>
      <c r="R135" s="512"/>
      <c r="S135" s="512"/>
      <c r="T135" s="512"/>
      <c r="U135" s="461">
        <f t="shared" si="42"/>
        <v>4</v>
      </c>
      <c r="V135" s="512">
        <v>1</v>
      </c>
      <c r="W135" s="512"/>
      <c r="X135" s="512"/>
      <c r="Y135" s="512"/>
      <c r="Z135" s="512"/>
      <c r="AA135" s="512"/>
      <c r="AB135" s="512"/>
      <c r="AC135" s="461">
        <f t="shared" si="43"/>
        <v>2</v>
      </c>
      <c r="AD135" s="512"/>
      <c r="AE135" s="512"/>
      <c r="AF135" s="512"/>
      <c r="AG135" s="512"/>
      <c r="AH135" s="512"/>
      <c r="AI135" s="512"/>
      <c r="AJ135" s="512"/>
      <c r="AK135" s="461">
        <f t="shared" si="44"/>
        <v>0</v>
      </c>
      <c r="AL135" s="512"/>
      <c r="AM135" s="512"/>
      <c r="AN135" s="512"/>
      <c r="AO135" s="512"/>
      <c r="AP135" s="512"/>
      <c r="AQ135" s="512"/>
      <c r="AR135" s="512"/>
      <c r="AS135" s="461">
        <f t="shared" si="45"/>
        <v>0</v>
      </c>
      <c r="AT135" s="512"/>
      <c r="AU135" s="512"/>
      <c r="AV135" s="512"/>
      <c r="AW135" s="512"/>
      <c r="AX135" s="512"/>
      <c r="AY135" s="512"/>
      <c r="AZ135" s="512"/>
      <c r="BA135" s="61">
        <f t="shared" si="46"/>
        <v>0</v>
      </c>
      <c r="BB135" s="512"/>
      <c r="BC135" s="512"/>
      <c r="BD135" s="512"/>
      <c r="BE135" s="512"/>
      <c r="BF135" s="512"/>
      <c r="BG135" s="512"/>
      <c r="BH135" s="512"/>
      <c r="BI135" s="110">
        <f t="shared" si="47"/>
        <v>0</v>
      </c>
      <c r="BJ135" s="219">
        <f t="shared" si="48"/>
        <v>3</v>
      </c>
      <c r="BK135" s="217">
        <f t="shared" si="49"/>
        <v>0</v>
      </c>
      <c r="BL135" s="217">
        <f t="shared" si="50"/>
        <v>0</v>
      </c>
      <c r="BM135" s="217">
        <f t="shared" si="51"/>
        <v>0</v>
      </c>
      <c r="BN135" s="217">
        <f t="shared" si="52"/>
        <v>0</v>
      </c>
      <c r="BO135" s="217">
        <f t="shared" si="53"/>
        <v>0</v>
      </c>
      <c r="BP135" s="217">
        <f t="shared" si="54"/>
        <v>0</v>
      </c>
      <c r="BQ135" s="220">
        <f t="shared" si="55"/>
        <v>6</v>
      </c>
      <c r="BR135" s="54"/>
      <c r="BS135" s="165"/>
      <c r="BT135" s="165"/>
      <c r="BU135" s="165"/>
      <c r="BV135" s="165"/>
      <c r="BW135" s="165"/>
      <c r="BX135" s="165"/>
      <c r="BY135" s="165"/>
    </row>
    <row r="136" spans="1:77" ht="16" thickBot="1">
      <c r="A136" s="57"/>
      <c r="B136" s="486" t="s">
        <v>755</v>
      </c>
      <c r="C136" s="391" t="s">
        <v>754</v>
      </c>
      <c r="D136" s="512">
        <v>21</v>
      </c>
      <c r="E136" s="511" t="s">
        <v>112</v>
      </c>
      <c r="F136" s="512"/>
      <c r="G136" s="512"/>
      <c r="H136" s="512"/>
      <c r="I136" s="512"/>
      <c r="J136" s="512"/>
      <c r="K136" s="512"/>
      <c r="L136" s="512"/>
      <c r="M136" s="461">
        <f t="shared" si="41"/>
        <v>0</v>
      </c>
      <c r="N136" s="512"/>
      <c r="O136" s="512"/>
      <c r="P136" s="512"/>
      <c r="Q136" s="512"/>
      <c r="R136" s="512"/>
      <c r="S136" s="512"/>
      <c r="T136" s="512"/>
      <c r="U136" s="461">
        <f t="shared" si="42"/>
        <v>0</v>
      </c>
      <c r="V136" s="512">
        <v>0.5</v>
      </c>
      <c r="W136" s="512"/>
      <c r="X136" s="512"/>
      <c r="Y136" s="512">
        <v>1</v>
      </c>
      <c r="Z136" s="512"/>
      <c r="AA136" s="512"/>
      <c r="AB136" s="512"/>
      <c r="AC136" s="461">
        <f t="shared" si="43"/>
        <v>6</v>
      </c>
      <c r="AD136" s="512">
        <v>0</v>
      </c>
      <c r="AE136" s="512"/>
      <c r="AF136" s="512"/>
      <c r="AG136" s="512"/>
      <c r="AH136" s="512"/>
      <c r="AI136" s="512"/>
      <c r="AJ136" s="512"/>
      <c r="AK136" s="461">
        <f t="shared" si="44"/>
        <v>0</v>
      </c>
      <c r="AL136" s="512"/>
      <c r="AM136" s="512"/>
      <c r="AN136" s="512"/>
      <c r="AO136" s="512"/>
      <c r="AP136" s="512"/>
      <c r="AQ136" s="512"/>
      <c r="AR136" s="512"/>
      <c r="AS136" s="461">
        <f t="shared" si="45"/>
        <v>0</v>
      </c>
      <c r="AT136" s="512"/>
      <c r="AU136" s="512"/>
      <c r="AV136" s="512"/>
      <c r="AW136" s="512"/>
      <c r="AX136" s="512"/>
      <c r="AY136" s="512"/>
      <c r="AZ136" s="512"/>
      <c r="BA136" s="61">
        <f t="shared" si="46"/>
        <v>0</v>
      </c>
      <c r="BB136" s="142"/>
      <c r="BC136" s="142"/>
      <c r="BD136" s="142"/>
      <c r="BE136" s="142"/>
      <c r="BF136" s="142"/>
      <c r="BG136" s="142"/>
      <c r="BH136" s="142"/>
      <c r="BI136" s="110">
        <f t="shared" si="47"/>
        <v>0</v>
      </c>
      <c r="BJ136" s="219">
        <f t="shared" si="48"/>
        <v>0.5</v>
      </c>
      <c r="BK136" s="217">
        <f t="shared" si="49"/>
        <v>0</v>
      </c>
      <c r="BL136" s="217">
        <f t="shared" si="50"/>
        <v>0</v>
      </c>
      <c r="BM136" s="217">
        <f t="shared" si="51"/>
        <v>1</v>
      </c>
      <c r="BN136" s="217">
        <f t="shared" si="52"/>
        <v>0</v>
      </c>
      <c r="BO136" s="217">
        <f t="shared" si="53"/>
        <v>0</v>
      </c>
      <c r="BP136" s="217">
        <f t="shared" si="54"/>
        <v>0</v>
      </c>
      <c r="BQ136" s="220">
        <f t="shared" si="55"/>
        <v>6</v>
      </c>
      <c r="BR136" s="165"/>
      <c r="BS136" s="165"/>
      <c r="BT136" s="165"/>
      <c r="BU136" s="165"/>
      <c r="BV136" s="165"/>
      <c r="BW136" s="165"/>
      <c r="BX136" s="165"/>
      <c r="BY136" s="165"/>
    </row>
    <row r="137" spans="1:77" ht="16" thickBot="1">
      <c r="A137" s="57"/>
      <c r="B137" s="486" t="s">
        <v>650</v>
      </c>
      <c r="C137" s="504" t="s">
        <v>143</v>
      </c>
      <c r="D137" s="512">
        <v>33</v>
      </c>
      <c r="E137" s="511" t="s">
        <v>124</v>
      </c>
      <c r="F137" s="512">
        <v>3</v>
      </c>
      <c r="G137" s="512"/>
      <c r="H137" s="512"/>
      <c r="I137" s="512"/>
      <c r="J137" s="512"/>
      <c r="K137" s="512"/>
      <c r="L137" s="512"/>
      <c r="M137" s="461">
        <f t="shared" si="41"/>
        <v>6</v>
      </c>
      <c r="N137" s="512"/>
      <c r="O137" s="512"/>
      <c r="P137" s="512"/>
      <c r="Q137" s="512"/>
      <c r="R137" s="512"/>
      <c r="S137" s="512"/>
      <c r="T137" s="512"/>
      <c r="U137" s="461">
        <f t="shared" si="42"/>
        <v>0</v>
      </c>
      <c r="V137" s="512"/>
      <c r="W137" s="512"/>
      <c r="X137" s="512"/>
      <c r="Y137" s="512"/>
      <c r="Z137" s="512"/>
      <c r="AA137" s="512"/>
      <c r="AB137" s="512"/>
      <c r="AC137" s="461">
        <f t="shared" si="43"/>
        <v>0</v>
      </c>
      <c r="AD137" s="512"/>
      <c r="AE137" s="512"/>
      <c r="AF137" s="512"/>
      <c r="AG137" s="512"/>
      <c r="AH137" s="512"/>
      <c r="AI137" s="512"/>
      <c r="AJ137" s="512"/>
      <c r="AK137" s="461">
        <f t="shared" si="44"/>
        <v>0</v>
      </c>
      <c r="AL137" s="512"/>
      <c r="AM137" s="512"/>
      <c r="AN137" s="512"/>
      <c r="AO137" s="512"/>
      <c r="AP137" s="512"/>
      <c r="AQ137" s="512"/>
      <c r="AR137" s="512"/>
      <c r="AS137" s="461">
        <f t="shared" si="45"/>
        <v>0</v>
      </c>
      <c r="AT137" s="512"/>
      <c r="AU137" s="512"/>
      <c r="AV137" s="512"/>
      <c r="AW137" s="512"/>
      <c r="AX137" s="512"/>
      <c r="AY137" s="512"/>
      <c r="AZ137" s="512"/>
      <c r="BA137" s="45">
        <f>2*AT137+5*AU137+3*AV137+5*AW137+5*AX137+5*AY137+5*AZ137</f>
        <v>0</v>
      </c>
      <c r="BB137" s="13"/>
      <c r="BC137" s="13"/>
      <c r="BD137" s="13"/>
      <c r="BE137" s="13"/>
      <c r="BF137" s="13"/>
      <c r="BG137" s="13"/>
      <c r="BH137" s="13"/>
      <c r="BI137" s="110">
        <f t="shared" si="47"/>
        <v>0</v>
      </c>
      <c r="BJ137" s="219">
        <f t="shared" si="48"/>
        <v>3</v>
      </c>
      <c r="BK137" s="217">
        <f t="shared" si="49"/>
        <v>0</v>
      </c>
      <c r="BL137" s="217">
        <f t="shared" si="50"/>
        <v>0</v>
      </c>
      <c r="BM137" s="217">
        <f t="shared" si="51"/>
        <v>0</v>
      </c>
      <c r="BN137" s="217">
        <f t="shared" si="52"/>
        <v>0</v>
      </c>
      <c r="BO137" s="217">
        <f t="shared" si="53"/>
        <v>0</v>
      </c>
      <c r="BP137" s="217">
        <f t="shared" si="54"/>
        <v>0</v>
      </c>
      <c r="BQ137" s="220">
        <f t="shared" si="55"/>
        <v>6</v>
      </c>
      <c r="BR137" s="165"/>
      <c r="BS137" s="165"/>
      <c r="BT137" s="165"/>
      <c r="BU137" s="165"/>
      <c r="BV137" s="165"/>
      <c r="BW137" s="165"/>
      <c r="BX137" s="165"/>
      <c r="BY137" s="165"/>
    </row>
    <row r="138" spans="1:77" ht="16" thickBot="1">
      <c r="A138" s="57"/>
      <c r="B138" s="486" t="s">
        <v>673</v>
      </c>
      <c r="C138" s="504" t="s">
        <v>190</v>
      </c>
      <c r="D138" s="512">
        <v>44</v>
      </c>
      <c r="E138" s="511" t="s">
        <v>122</v>
      </c>
      <c r="F138" s="512"/>
      <c r="G138" s="512"/>
      <c r="H138" s="512"/>
      <c r="I138" s="512"/>
      <c r="J138" s="512"/>
      <c r="K138" s="512"/>
      <c r="L138" s="512"/>
      <c r="M138" s="461">
        <f t="shared" si="41"/>
        <v>0</v>
      </c>
      <c r="N138" s="512">
        <v>1</v>
      </c>
      <c r="O138" s="512"/>
      <c r="P138" s="512"/>
      <c r="Q138" s="512"/>
      <c r="R138" s="512"/>
      <c r="S138" s="512"/>
      <c r="T138" s="512"/>
      <c r="U138" s="461">
        <f t="shared" si="42"/>
        <v>2</v>
      </c>
      <c r="V138" s="512"/>
      <c r="W138" s="512"/>
      <c r="X138" s="512"/>
      <c r="Y138" s="512"/>
      <c r="Z138" s="512"/>
      <c r="AA138" s="512"/>
      <c r="AB138" s="512"/>
      <c r="AC138" s="461">
        <f t="shared" si="43"/>
        <v>0</v>
      </c>
      <c r="AD138" s="512">
        <v>2</v>
      </c>
      <c r="AE138" s="512"/>
      <c r="AF138" s="512"/>
      <c r="AG138" s="512"/>
      <c r="AH138" s="512"/>
      <c r="AI138" s="512"/>
      <c r="AJ138" s="512"/>
      <c r="AK138" s="461">
        <f t="shared" si="44"/>
        <v>4</v>
      </c>
      <c r="AL138" s="512"/>
      <c r="AM138" s="512"/>
      <c r="AN138" s="512"/>
      <c r="AO138" s="512"/>
      <c r="AP138" s="512"/>
      <c r="AQ138" s="512"/>
      <c r="AR138" s="512"/>
      <c r="AS138" s="461">
        <f t="shared" si="45"/>
        <v>0</v>
      </c>
      <c r="AT138" s="512"/>
      <c r="AU138" s="512"/>
      <c r="AV138" s="512"/>
      <c r="AW138" s="512"/>
      <c r="AX138" s="512"/>
      <c r="AY138" s="512"/>
      <c r="AZ138" s="512"/>
      <c r="BA138" s="61">
        <f>2*(AT138)+5*(AU138)+3*(AV138)+5*(AW138)+5*(AX138)+5*(AY138)+5*(AZ138)</f>
        <v>0</v>
      </c>
      <c r="BB138" s="512"/>
      <c r="BC138" s="512"/>
      <c r="BD138" s="512"/>
      <c r="BE138" s="512"/>
      <c r="BF138" s="512"/>
      <c r="BG138" s="512"/>
      <c r="BH138" s="512"/>
      <c r="BI138" s="110">
        <f t="shared" si="47"/>
        <v>0</v>
      </c>
      <c r="BJ138" s="219">
        <f t="shared" si="48"/>
        <v>3</v>
      </c>
      <c r="BK138" s="217">
        <f t="shared" si="49"/>
        <v>0</v>
      </c>
      <c r="BL138" s="217">
        <f t="shared" si="50"/>
        <v>0</v>
      </c>
      <c r="BM138" s="217">
        <f t="shared" si="51"/>
        <v>0</v>
      </c>
      <c r="BN138" s="217">
        <f t="shared" si="52"/>
        <v>0</v>
      </c>
      <c r="BO138" s="217">
        <f t="shared" si="53"/>
        <v>0</v>
      </c>
      <c r="BP138" s="217">
        <f t="shared" si="54"/>
        <v>0</v>
      </c>
      <c r="BQ138" s="220">
        <f t="shared" si="55"/>
        <v>6</v>
      </c>
      <c r="BR138" s="167"/>
      <c r="BS138" s="167"/>
      <c r="BT138" s="167"/>
      <c r="BU138" s="167"/>
      <c r="BV138" s="167"/>
      <c r="BW138" s="167"/>
      <c r="BX138" s="167"/>
      <c r="BY138" s="165"/>
    </row>
    <row r="139" spans="1:77" ht="16" thickBot="1">
      <c r="A139" s="57"/>
      <c r="B139" s="486" t="s">
        <v>474</v>
      </c>
      <c r="C139" s="504" t="s">
        <v>398</v>
      </c>
      <c r="D139" s="512">
        <v>65</v>
      </c>
      <c r="E139" s="511" t="s">
        <v>113</v>
      </c>
      <c r="F139" s="512">
        <v>1</v>
      </c>
      <c r="G139" s="512"/>
      <c r="H139" s="512"/>
      <c r="I139" s="512"/>
      <c r="J139" s="512"/>
      <c r="K139" s="512"/>
      <c r="L139" s="512"/>
      <c r="M139" s="461">
        <f t="shared" si="41"/>
        <v>2</v>
      </c>
      <c r="N139" s="512">
        <v>1</v>
      </c>
      <c r="O139" s="512"/>
      <c r="P139" s="512"/>
      <c r="Q139" s="512"/>
      <c r="R139" s="512"/>
      <c r="S139" s="512"/>
      <c r="T139" s="512"/>
      <c r="U139" s="461">
        <f t="shared" si="42"/>
        <v>2</v>
      </c>
      <c r="V139" s="512">
        <v>1</v>
      </c>
      <c r="W139" s="512"/>
      <c r="X139" s="512"/>
      <c r="Y139" s="512"/>
      <c r="Z139" s="512"/>
      <c r="AA139" s="512"/>
      <c r="AB139" s="512"/>
      <c r="AC139" s="461">
        <f t="shared" si="43"/>
        <v>2</v>
      </c>
      <c r="AD139" s="512"/>
      <c r="AE139" s="512"/>
      <c r="AF139" s="512"/>
      <c r="AG139" s="512"/>
      <c r="AH139" s="512"/>
      <c r="AI139" s="512"/>
      <c r="AJ139" s="512"/>
      <c r="AK139" s="461">
        <f t="shared" si="44"/>
        <v>0</v>
      </c>
      <c r="AL139" s="281"/>
      <c r="AM139" s="281"/>
      <c r="AN139" s="281"/>
      <c r="AO139" s="281"/>
      <c r="AP139" s="281"/>
      <c r="AQ139" s="281"/>
      <c r="AR139" s="281"/>
      <c r="AS139" s="404">
        <f>2*AL139+5*AM139+3*AN139+5*AO139+5*AP139+5*AQ139+5*AR139</f>
        <v>0</v>
      </c>
      <c r="AT139" s="512"/>
      <c r="AU139" s="512"/>
      <c r="AV139" s="512"/>
      <c r="AW139" s="512"/>
      <c r="AX139" s="512"/>
      <c r="AY139" s="512"/>
      <c r="AZ139" s="512"/>
      <c r="BA139" s="45">
        <f>2*AT139+5*AU139+3*AV139+5*AW139+5*AX139+5*AY139+5*AZ139</f>
        <v>0</v>
      </c>
      <c r="BB139" s="512"/>
      <c r="BC139" s="512"/>
      <c r="BD139" s="512"/>
      <c r="BE139" s="512"/>
      <c r="BF139" s="512"/>
      <c r="BG139" s="512"/>
      <c r="BH139" s="512"/>
      <c r="BI139" s="110">
        <f t="shared" si="47"/>
        <v>0</v>
      </c>
      <c r="BJ139" s="109">
        <f t="shared" si="48"/>
        <v>3</v>
      </c>
      <c r="BK139" s="108">
        <f t="shared" si="49"/>
        <v>0</v>
      </c>
      <c r="BL139" s="108">
        <f t="shared" si="50"/>
        <v>0</v>
      </c>
      <c r="BM139" s="108">
        <f t="shared" si="51"/>
        <v>0</v>
      </c>
      <c r="BN139" s="108">
        <f t="shared" si="52"/>
        <v>0</v>
      </c>
      <c r="BO139" s="108">
        <f t="shared" si="53"/>
        <v>0</v>
      </c>
      <c r="BP139" s="108">
        <f t="shared" si="54"/>
        <v>0</v>
      </c>
      <c r="BQ139" s="72">
        <f t="shared" si="55"/>
        <v>6</v>
      </c>
      <c r="BR139" s="167"/>
      <c r="BS139" s="167"/>
      <c r="BT139" s="167"/>
      <c r="BU139" s="167"/>
      <c r="BV139" s="167"/>
      <c r="BW139" s="167"/>
      <c r="BX139" s="167"/>
      <c r="BY139" s="165"/>
    </row>
    <row r="140" spans="1:77" ht="16" thickBot="1">
      <c r="A140" s="57"/>
      <c r="B140" s="486" t="s">
        <v>703</v>
      </c>
      <c r="C140" s="391" t="s">
        <v>270</v>
      </c>
      <c r="D140" s="512">
        <v>45</v>
      </c>
      <c r="E140" s="511" t="s">
        <v>112</v>
      </c>
      <c r="F140" s="512"/>
      <c r="G140" s="512"/>
      <c r="H140" s="512"/>
      <c r="I140" s="512"/>
      <c r="J140" s="512"/>
      <c r="K140" s="512"/>
      <c r="L140" s="512"/>
      <c r="M140" s="461">
        <f t="shared" si="41"/>
        <v>0</v>
      </c>
      <c r="N140" s="512">
        <v>1</v>
      </c>
      <c r="O140" s="512"/>
      <c r="P140" s="512"/>
      <c r="Q140" s="512"/>
      <c r="R140" s="512"/>
      <c r="S140" s="512"/>
      <c r="T140" s="512"/>
      <c r="U140" s="461">
        <f t="shared" si="42"/>
        <v>2</v>
      </c>
      <c r="V140" s="512">
        <v>1.5</v>
      </c>
      <c r="W140" s="512"/>
      <c r="X140" s="512"/>
      <c r="Y140" s="512"/>
      <c r="Z140" s="512"/>
      <c r="AA140" s="512"/>
      <c r="AB140" s="512"/>
      <c r="AC140" s="461">
        <f t="shared" si="43"/>
        <v>3</v>
      </c>
      <c r="AD140" s="512">
        <v>0</v>
      </c>
      <c r="AE140" s="512"/>
      <c r="AF140" s="512"/>
      <c r="AG140" s="512"/>
      <c r="AH140" s="512"/>
      <c r="AI140" s="512"/>
      <c r="AJ140" s="512"/>
      <c r="AK140" s="461">
        <f t="shared" si="44"/>
        <v>0</v>
      </c>
      <c r="AL140" s="512"/>
      <c r="AM140" s="512"/>
      <c r="AN140" s="512"/>
      <c r="AO140" s="512"/>
      <c r="AP140" s="512"/>
      <c r="AQ140" s="512"/>
      <c r="AR140" s="512"/>
      <c r="AS140" s="461">
        <f>2*(AL140)+5*(AM140)+3*(AN140)+5*(AO140)+5*(AP140)+5*(AQ140)+5*(AR140)</f>
        <v>0</v>
      </c>
      <c r="AT140" s="13"/>
      <c r="AU140" s="13"/>
      <c r="AV140" s="13"/>
      <c r="AW140" s="13"/>
      <c r="AX140" s="13"/>
      <c r="AY140" s="13"/>
      <c r="AZ140" s="13"/>
      <c r="BA140" s="61">
        <f>2*(AT140)+5*(AU140)+3*(AV140)+5*(AW140)+5*(AX140)+5*(AY140)+5*(AZ140)</f>
        <v>0</v>
      </c>
      <c r="BB140" s="512"/>
      <c r="BC140" s="512"/>
      <c r="BD140" s="512"/>
      <c r="BE140" s="512"/>
      <c r="BF140" s="512"/>
      <c r="BG140" s="512"/>
      <c r="BH140" s="512"/>
      <c r="BI140" s="110">
        <f t="shared" si="47"/>
        <v>0</v>
      </c>
      <c r="BJ140" s="219">
        <f t="shared" si="48"/>
        <v>2.5</v>
      </c>
      <c r="BK140" s="217">
        <f t="shared" si="49"/>
        <v>0</v>
      </c>
      <c r="BL140" s="217">
        <f t="shared" si="50"/>
        <v>0</v>
      </c>
      <c r="BM140" s="217">
        <f t="shared" si="51"/>
        <v>0</v>
      </c>
      <c r="BN140" s="217">
        <f t="shared" si="52"/>
        <v>0</v>
      </c>
      <c r="BO140" s="217">
        <f t="shared" si="53"/>
        <v>0</v>
      </c>
      <c r="BP140" s="217">
        <f t="shared" si="54"/>
        <v>0</v>
      </c>
      <c r="BQ140" s="220">
        <f t="shared" si="55"/>
        <v>5</v>
      </c>
      <c r="BR140" s="167"/>
      <c r="BS140" s="167"/>
      <c r="BT140" s="167"/>
      <c r="BU140" s="167"/>
      <c r="BV140" s="167"/>
      <c r="BW140" s="167"/>
      <c r="BX140" s="167"/>
      <c r="BY140" s="165"/>
    </row>
    <row r="141" spans="1:77" ht="16" thickBot="1">
      <c r="A141" s="57"/>
      <c r="B141" s="486" t="s">
        <v>716</v>
      </c>
      <c r="C141" s="504" t="s">
        <v>717</v>
      </c>
      <c r="D141" s="512">
        <v>31</v>
      </c>
      <c r="E141" s="511" t="s">
        <v>124</v>
      </c>
      <c r="F141" s="512"/>
      <c r="G141" s="512"/>
      <c r="H141" s="512"/>
      <c r="I141" s="512"/>
      <c r="J141" s="512"/>
      <c r="K141" s="512"/>
      <c r="L141" s="512"/>
      <c r="M141" s="461">
        <f t="shared" si="41"/>
        <v>0</v>
      </c>
      <c r="N141" s="512"/>
      <c r="O141" s="512"/>
      <c r="P141" s="512"/>
      <c r="Q141" s="512">
        <v>1</v>
      </c>
      <c r="R141" s="512"/>
      <c r="S141" s="512"/>
      <c r="T141" s="512"/>
      <c r="U141" s="461">
        <f t="shared" si="42"/>
        <v>5</v>
      </c>
      <c r="V141" s="512"/>
      <c r="W141" s="512"/>
      <c r="X141" s="512"/>
      <c r="Y141" s="512"/>
      <c r="Z141" s="512"/>
      <c r="AA141" s="512"/>
      <c r="AB141" s="512"/>
      <c r="AC141" s="461">
        <f t="shared" si="43"/>
        <v>0</v>
      </c>
      <c r="AD141" s="512"/>
      <c r="AE141" s="512"/>
      <c r="AF141" s="512"/>
      <c r="AG141" s="512"/>
      <c r="AH141" s="512"/>
      <c r="AI141" s="512"/>
      <c r="AJ141" s="512"/>
      <c r="AK141" s="461">
        <f t="shared" si="44"/>
        <v>0</v>
      </c>
      <c r="AL141" s="512"/>
      <c r="AM141" s="512"/>
      <c r="AN141" s="512"/>
      <c r="AO141" s="512"/>
      <c r="AP141" s="512"/>
      <c r="AQ141" s="512"/>
      <c r="AR141" s="512"/>
      <c r="AS141" s="461">
        <f>2*(AL141)+5*(AM141)+3*(AN141)+5*(AO141)+5*(AP141)+5*(AQ141)+5*(AR141)</f>
        <v>0</v>
      </c>
      <c r="AT141" s="512"/>
      <c r="AU141" s="512"/>
      <c r="AV141" s="512"/>
      <c r="AW141" s="512"/>
      <c r="AX141" s="512"/>
      <c r="AY141" s="512"/>
      <c r="AZ141" s="512"/>
      <c r="BA141" s="61">
        <f>2*(AT141)+5*(AU141)+3*(AV141)+5*(AW141)+5*(AX141)+5*(AY141)+5*(AZ141)</f>
        <v>0</v>
      </c>
      <c r="BB141" s="142"/>
      <c r="BC141" s="142"/>
      <c r="BD141" s="142"/>
      <c r="BE141" s="142"/>
      <c r="BF141" s="142"/>
      <c r="BG141" s="142"/>
      <c r="BH141" s="142"/>
      <c r="BI141" s="110">
        <f t="shared" si="47"/>
        <v>0</v>
      </c>
      <c r="BJ141" s="219">
        <f t="shared" si="48"/>
        <v>0</v>
      </c>
      <c r="BK141" s="217">
        <f t="shared" si="49"/>
        <v>0</v>
      </c>
      <c r="BL141" s="217">
        <f t="shared" si="50"/>
        <v>0</v>
      </c>
      <c r="BM141" s="217">
        <f t="shared" si="51"/>
        <v>1</v>
      </c>
      <c r="BN141" s="217">
        <f t="shared" si="52"/>
        <v>0</v>
      </c>
      <c r="BO141" s="217">
        <f t="shared" si="53"/>
        <v>0</v>
      </c>
      <c r="BP141" s="217">
        <f t="shared" si="54"/>
        <v>0</v>
      </c>
      <c r="BQ141" s="220">
        <f t="shared" si="55"/>
        <v>5</v>
      </c>
      <c r="BR141" s="167"/>
      <c r="BS141" s="167"/>
      <c r="BT141" s="167"/>
      <c r="BU141" s="167"/>
      <c r="BV141" s="167"/>
      <c r="BW141" s="167"/>
      <c r="BX141" s="167"/>
      <c r="BY141" s="165"/>
    </row>
    <row r="142" spans="1:77" ht="16" thickBot="1">
      <c r="A142" s="57"/>
      <c r="B142" s="486" t="s">
        <v>185</v>
      </c>
      <c r="C142" s="504" t="s">
        <v>186</v>
      </c>
      <c r="D142" s="512">
        <v>66</v>
      </c>
      <c r="E142" s="511" t="s">
        <v>122</v>
      </c>
      <c r="F142" s="512">
        <v>1</v>
      </c>
      <c r="G142" s="512"/>
      <c r="H142" s="512"/>
      <c r="I142" s="512"/>
      <c r="J142" s="512"/>
      <c r="K142" s="512"/>
      <c r="L142" s="512"/>
      <c r="M142" s="461">
        <f t="shared" si="41"/>
        <v>2</v>
      </c>
      <c r="N142" s="512"/>
      <c r="O142" s="512"/>
      <c r="P142" s="512"/>
      <c r="Q142" s="512"/>
      <c r="R142" s="512"/>
      <c r="S142" s="512"/>
      <c r="T142" s="512"/>
      <c r="U142" s="461">
        <f t="shared" si="42"/>
        <v>0</v>
      </c>
      <c r="V142" s="512"/>
      <c r="W142" s="512"/>
      <c r="X142" s="512"/>
      <c r="Y142" s="512"/>
      <c r="Z142" s="512"/>
      <c r="AA142" s="512"/>
      <c r="AB142" s="512"/>
      <c r="AC142" s="461">
        <f t="shared" si="43"/>
        <v>0</v>
      </c>
      <c r="AD142" s="512"/>
      <c r="AE142" s="512"/>
      <c r="AF142" s="512">
        <v>1</v>
      </c>
      <c r="AG142" s="512"/>
      <c r="AH142" s="512"/>
      <c r="AI142" s="512"/>
      <c r="AJ142" s="512"/>
      <c r="AK142" s="461">
        <f t="shared" si="44"/>
        <v>3</v>
      </c>
      <c r="AL142" s="512"/>
      <c r="AM142" s="512"/>
      <c r="AN142" s="512"/>
      <c r="AO142" s="512"/>
      <c r="AP142" s="512"/>
      <c r="AQ142" s="512"/>
      <c r="AR142" s="512"/>
      <c r="AS142" s="461">
        <f>2*(AL142)+5*(AM142)+3*(AN142)+5*(AO142)+5*(AP142)+5*(AQ142)+5*(AR142)</f>
        <v>0</v>
      </c>
      <c r="AT142" s="281"/>
      <c r="AU142" s="281"/>
      <c r="AV142" s="281"/>
      <c r="AW142" s="281"/>
      <c r="AX142" s="281"/>
      <c r="AY142" s="281"/>
      <c r="AZ142" s="281"/>
      <c r="BA142" s="61">
        <f>2*(AT142)+5*(AU142)+3*(AV142)+5*(AW142)+5*(AX142)+5*(AY142)+5*(AZ142)</f>
        <v>0</v>
      </c>
      <c r="BB142" s="512"/>
      <c r="BC142" s="512"/>
      <c r="BD142" s="512"/>
      <c r="BE142" s="512"/>
      <c r="BF142" s="512"/>
      <c r="BG142" s="512"/>
      <c r="BH142" s="512"/>
      <c r="BI142" s="110">
        <f t="shared" si="47"/>
        <v>0</v>
      </c>
      <c r="BJ142" s="219">
        <f t="shared" si="48"/>
        <v>1</v>
      </c>
      <c r="BK142" s="217">
        <f t="shared" si="49"/>
        <v>0</v>
      </c>
      <c r="BL142" s="217">
        <f t="shared" si="50"/>
        <v>1</v>
      </c>
      <c r="BM142" s="217">
        <f t="shared" si="51"/>
        <v>0</v>
      </c>
      <c r="BN142" s="217">
        <f t="shared" si="52"/>
        <v>0</v>
      </c>
      <c r="BO142" s="217">
        <f t="shared" si="53"/>
        <v>0</v>
      </c>
      <c r="BP142" s="217">
        <f t="shared" si="54"/>
        <v>0</v>
      </c>
      <c r="BQ142" s="220">
        <f t="shared" si="55"/>
        <v>5</v>
      </c>
      <c r="BR142" s="167"/>
      <c r="BS142" s="167"/>
      <c r="BT142" s="167"/>
      <c r="BU142" s="167"/>
      <c r="BV142" s="167"/>
      <c r="BW142" s="167"/>
      <c r="BX142" s="167"/>
      <c r="BY142" s="165"/>
    </row>
    <row r="143" spans="1:77" ht="16" thickBot="1">
      <c r="A143" s="57"/>
      <c r="B143" s="486" t="s">
        <v>476</v>
      </c>
      <c r="C143" s="504" t="s">
        <v>475</v>
      </c>
      <c r="D143" s="512">
        <v>88</v>
      </c>
      <c r="E143" s="511" t="s">
        <v>113</v>
      </c>
      <c r="F143" s="512">
        <v>1</v>
      </c>
      <c r="G143" s="512"/>
      <c r="H143" s="512"/>
      <c r="I143" s="512"/>
      <c r="J143" s="512"/>
      <c r="K143" s="512"/>
      <c r="L143" s="512"/>
      <c r="M143" s="461">
        <f t="shared" si="41"/>
        <v>2</v>
      </c>
      <c r="N143" s="512"/>
      <c r="O143" s="512"/>
      <c r="P143" s="512"/>
      <c r="Q143" s="512"/>
      <c r="R143" s="512"/>
      <c r="S143" s="512"/>
      <c r="T143" s="512"/>
      <c r="U143" s="461">
        <f t="shared" si="42"/>
        <v>0</v>
      </c>
      <c r="V143" s="512"/>
      <c r="W143" s="512"/>
      <c r="X143" s="512">
        <v>1</v>
      </c>
      <c r="Y143" s="512"/>
      <c r="Z143" s="512"/>
      <c r="AA143" s="512"/>
      <c r="AB143" s="512"/>
      <c r="AC143" s="461">
        <f t="shared" si="43"/>
        <v>3</v>
      </c>
      <c r="AD143" s="512"/>
      <c r="AE143" s="512"/>
      <c r="AF143" s="512"/>
      <c r="AG143" s="512"/>
      <c r="AH143" s="512"/>
      <c r="AI143" s="512"/>
      <c r="AJ143" s="512"/>
      <c r="AK143" s="461">
        <f t="shared" si="44"/>
        <v>0</v>
      </c>
      <c r="AL143" s="281"/>
      <c r="AM143" s="281"/>
      <c r="AN143" s="281"/>
      <c r="AO143" s="281"/>
      <c r="AP143" s="281"/>
      <c r="AQ143" s="281"/>
      <c r="AR143" s="281"/>
      <c r="AS143" s="461">
        <f>2*(AL143)+5*(AM143)+3*(AN143)+5*(AO143)+5*(AP143)+5*(AQ143)+5*(AR143)</f>
        <v>0</v>
      </c>
      <c r="AT143" s="512"/>
      <c r="AU143" s="512"/>
      <c r="AV143" s="512"/>
      <c r="AW143" s="512"/>
      <c r="AX143" s="512"/>
      <c r="AY143" s="512"/>
      <c r="AZ143" s="512"/>
      <c r="BA143" s="61">
        <f>2*(AT143)+5*(AU143)+3*(AV143)+5*(AW143)+5*(AX143)+5*(AY143)+5*(AZ143)</f>
        <v>0</v>
      </c>
      <c r="BB143" s="512"/>
      <c r="BC143" s="512"/>
      <c r="BD143" s="512"/>
      <c r="BE143" s="512"/>
      <c r="BF143" s="512"/>
      <c r="BG143" s="512"/>
      <c r="BH143" s="512"/>
      <c r="BI143" s="110">
        <f t="shared" si="47"/>
        <v>0</v>
      </c>
      <c r="BJ143" s="219">
        <f t="shared" si="48"/>
        <v>1</v>
      </c>
      <c r="BK143" s="217">
        <f t="shared" si="49"/>
        <v>0</v>
      </c>
      <c r="BL143" s="217">
        <f t="shared" si="50"/>
        <v>1</v>
      </c>
      <c r="BM143" s="217">
        <f t="shared" si="51"/>
        <v>0</v>
      </c>
      <c r="BN143" s="217">
        <f t="shared" si="52"/>
        <v>0</v>
      </c>
      <c r="BO143" s="217">
        <f t="shared" si="53"/>
        <v>0</v>
      </c>
      <c r="BP143" s="217">
        <f t="shared" si="54"/>
        <v>0</v>
      </c>
      <c r="BQ143" s="220">
        <f t="shared" si="55"/>
        <v>5</v>
      </c>
      <c r="BR143" s="167"/>
      <c r="BS143" s="167"/>
      <c r="BT143" s="167"/>
      <c r="BU143" s="167"/>
      <c r="BV143" s="167"/>
      <c r="BW143" s="167"/>
      <c r="BX143" s="167"/>
      <c r="BY143" s="165"/>
    </row>
    <row r="144" spans="1:77" ht="16" thickBot="1">
      <c r="A144" s="57"/>
      <c r="B144" s="486" t="s">
        <v>694</v>
      </c>
      <c r="C144" s="504" t="s">
        <v>280</v>
      </c>
      <c r="D144" s="512">
        <v>44</v>
      </c>
      <c r="E144" s="511" t="s">
        <v>117</v>
      </c>
      <c r="F144" s="512"/>
      <c r="G144" s="512"/>
      <c r="H144" s="512"/>
      <c r="I144" s="512"/>
      <c r="J144" s="512"/>
      <c r="K144" s="512"/>
      <c r="L144" s="512"/>
      <c r="M144" s="461">
        <f t="shared" si="41"/>
        <v>0</v>
      </c>
      <c r="N144" s="512">
        <v>1</v>
      </c>
      <c r="O144" s="512"/>
      <c r="P144" s="512"/>
      <c r="Q144" s="512"/>
      <c r="R144" s="512"/>
      <c r="S144" s="512"/>
      <c r="T144" s="512"/>
      <c r="U144" s="461">
        <f t="shared" si="42"/>
        <v>2</v>
      </c>
      <c r="V144" s="512"/>
      <c r="W144" s="512"/>
      <c r="X144" s="512"/>
      <c r="Y144" s="512"/>
      <c r="Z144" s="512"/>
      <c r="AA144" s="512"/>
      <c r="AB144" s="512"/>
      <c r="AC144" s="461">
        <f t="shared" si="43"/>
        <v>0</v>
      </c>
      <c r="AD144" s="512">
        <v>1.5</v>
      </c>
      <c r="AE144" s="512"/>
      <c r="AF144" s="512"/>
      <c r="AG144" s="512"/>
      <c r="AH144" s="512"/>
      <c r="AI144" s="512"/>
      <c r="AJ144" s="512"/>
      <c r="AK144" s="461">
        <f t="shared" si="44"/>
        <v>3</v>
      </c>
      <c r="AL144" s="512"/>
      <c r="AM144" s="512"/>
      <c r="AN144" s="512"/>
      <c r="AO144" s="512"/>
      <c r="AP144" s="512"/>
      <c r="AQ144" s="512"/>
      <c r="AR144" s="512"/>
      <c r="AS144" s="461">
        <f>2*(AL144)+5*(AM144)+3*(AN144)+5*(AO144)+5*(AP144)+5*(AQ144)+5*(AR144)</f>
        <v>0</v>
      </c>
      <c r="AT144" s="512"/>
      <c r="AU144" s="512"/>
      <c r="AV144" s="512"/>
      <c r="AW144" s="512"/>
      <c r="AX144" s="512"/>
      <c r="AY144" s="512"/>
      <c r="AZ144" s="512"/>
      <c r="BA144" s="61">
        <f>2*(AT144)+5*(AU144)+3*(AV144)+5*(AW144)+5*(AX144)+5*(AY144)+5*(AZ144)</f>
        <v>0</v>
      </c>
      <c r="BB144" s="512"/>
      <c r="BC144" s="512"/>
      <c r="BD144" s="512"/>
      <c r="BE144" s="512"/>
      <c r="BF144" s="512"/>
      <c r="BG144" s="512"/>
      <c r="BH144" s="512"/>
      <c r="BI144" s="110">
        <f t="shared" si="47"/>
        <v>0</v>
      </c>
      <c r="BJ144" s="219">
        <f t="shared" si="48"/>
        <v>2.5</v>
      </c>
      <c r="BK144" s="217">
        <f t="shared" si="49"/>
        <v>0</v>
      </c>
      <c r="BL144" s="217">
        <f t="shared" si="50"/>
        <v>0</v>
      </c>
      <c r="BM144" s="217">
        <f t="shared" si="51"/>
        <v>0</v>
      </c>
      <c r="BN144" s="217">
        <f t="shared" si="52"/>
        <v>0</v>
      </c>
      <c r="BO144" s="217">
        <f t="shared" si="53"/>
        <v>0</v>
      </c>
      <c r="BP144" s="217">
        <f t="shared" si="54"/>
        <v>0</v>
      </c>
      <c r="BQ144" s="220">
        <f t="shared" si="55"/>
        <v>5</v>
      </c>
      <c r="BR144" s="7"/>
      <c r="BS144" s="7"/>
      <c r="BT144" s="7"/>
      <c r="BU144" s="7"/>
      <c r="BV144" s="7"/>
      <c r="BW144" s="7"/>
      <c r="BX144" s="7"/>
    </row>
    <row r="145" spans="1:76" ht="16" thickBot="1">
      <c r="A145" s="57"/>
      <c r="B145" s="486" t="s">
        <v>697</v>
      </c>
      <c r="C145" s="504" t="s">
        <v>462</v>
      </c>
      <c r="D145" s="512">
        <v>82</v>
      </c>
      <c r="E145" s="511" t="s">
        <v>117</v>
      </c>
      <c r="F145" s="512"/>
      <c r="G145" s="512"/>
      <c r="H145" s="512"/>
      <c r="I145" s="512"/>
      <c r="J145" s="512"/>
      <c r="K145" s="512"/>
      <c r="L145" s="512"/>
      <c r="M145" s="461">
        <f t="shared" si="41"/>
        <v>0</v>
      </c>
      <c r="N145" s="512">
        <v>1</v>
      </c>
      <c r="O145" s="512"/>
      <c r="P145" s="512"/>
      <c r="Q145" s="512"/>
      <c r="R145" s="512"/>
      <c r="S145" s="512"/>
      <c r="T145" s="512"/>
      <c r="U145" s="461">
        <f t="shared" si="42"/>
        <v>2</v>
      </c>
      <c r="V145" s="512"/>
      <c r="W145" s="512"/>
      <c r="X145" s="512"/>
      <c r="Y145" s="512"/>
      <c r="Z145" s="512"/>
      <c r="AA145" s="512"/>
      <c r="AB145" s="512"/>
      <c r="AC145" s="461">
        <f t="shared" si="43"/>
        <v>0</v>
      </c>
      <c r="AD145" s="512"/>
      <c r="AE145" s="512"/>
      <c r="AF145" s="512"/>
      <c r="AG145" s="512"/>
      <c r="AH145" s="512"/>
      <c r="AI145" s="512"/>
      <c r="AJ145" s="512"/>
      <c r="AK145" s="461">
        <f t="shared" si="44"/>
        <v>0</v>
      </c>
      <c r="AL145" s="512">
        <v>1</v>
      </c>
      <c r="AM145" s="512"/>
      <c r="AN145" s="512"/>
      <c r="AO145" s="512"/>
      <c r="AP145" s="512"/>
      <c r="AQ145" s="512"/>
      <c r="AR145" s="512"/>
      <c r="AS145" s="404">
        <f>2*AL145+5*AM145+3*AN145+5*AO145+5*AP145+5*AQ145+5*AR145</f>
        <v>2</v>
      </c>
      <c r="AT145" s="13"/>
      <c r="AU145" s="13"/>
      <c r="AV145" s="13"/>
      <c r="AW145" s="13"/>
      <c r="AX145" s="13"/>
      <c r="AY145" s="13"/>
      <c r="AZ145" s="13"/>
      <c r="BA145" s="45">
        <f>2*AT145+5*AU145+3*AV145+5*AW145+5*AX145+5*AY145+5*AZ145</f>
        <v>0</v>
      </c>
      <c r="BB145" s="13"/>
      <c r="BC145" s="13"/>
      <c r="BD145" s="13"/>
      <c r="BE145" s="13"/>
      <c r="BF145" s="13"/>
      <c r="BG145" s="13"/>
      <c r="BH145" s="13"/>
      <c r="BI145" s="110">
        <f t="shared" si="47"/>
        <v>0</v>
      </c>
      <c r="BJ145" s="109">
        <f t="shared" si="48"/>
        <v>2</v>
      </c>
      <c r="BK145" s="108">
        <f t="shared" si="49"/>
        <v>0</v>
      </c>
      <c r="BL145" s="108">
        <f t="shared" si="50"/>
        <v>0</v>
      </c>
      <c r="BM145" s="108">
        <f t="shared" si="51"/>
        <v>0</v>
      </c>
      <c r="BN145" s="108">
        <f t="shared" si="52"/>
        <v>0</v>
      </c>
      <c r="BO145" s="108">
        <f t="shared" si="53"/>
        <v>0</v>
      </c>
      <c r="BP145" s="108">
        <f t="shared" si="54"/>
        <v>0</v>
      </c>
      <c r="BQ145" s="72">
        <f t="shared" si="55"/>
        <v>4</v>
      </c>
      <c r="BR145" s="7"/>
      <c r="BS145" s="7"/>
      <c r="BT145" s="7"/>
      <c r="BU145" s="7"/>
      <c r="BV145" s="7"/>
      <c r="BW145" s="7"/>
      <c r="BX145" s="7"/>
    </row>
    <row r="146" spans="1:76" ht="16" thickBot="1">
      <c r="A146" s="57"/>
      <c r="B146" s="486" t="s">
        <v>488</v>
      </c>
      <c r="C146" s="504" t="s">
        <v>489</v>
      </c>
      <c r="D146" s="512">
        <v>6</v>
      </c>
      <c r="E146" s="511" t="s">
        <v>144</v>
      </c>
      <c r="F146" s="512"/>
      <c r="G146" s="512"/>
      <c r="H146" s="512"/>
      <c r="I146" s="512"/>
      <c r="J146" s="512"/>
      <c r="K146" s="512"/>
      <c r="L146" s="512"/>
      <c r="M146" s="461">
        <f t="shared" si="41"/>
        <v>0</v>
      </c>
      <c r="N146" s="512">
        <v>2</v>
      </c>
      <c r="O146" s="512"/>
      <c r="P146" s="512"/>
      <c r="Q146" s="512"/>
      <c r="R146" s="512"/>
      <c r="S146" s="512"/>
      <c r="T146" s="512"/>
      <c r="U146" s="461">
        <f t="shared" si="42"/>
        <v>4</v>
      </c>
      <c r="V146" s="512"/>
      <c r="W146" s="512"/>
      <c r="X146" s="512"/>
      <c r="Y146" s="512"/>
      <c r="Z146" s="512"/>
      <c r="AA146" s="512"/>
      <c r="AB146" s="512"/>
      <c r="AC146" s="461">
        <f t="shared" si="43"/>
        <v>0</v>
      </c>
      <c r="AD146" s="512"/>
      <c r="AE146" s="512"/>
      <c r="AF146" s="512"/>
      <c r="AG146" s="512"/>
      <c r="AH146" s="512"/>
      <c r="AI146" s="512"/>
      <c r="AJ146" s="512"/>
      <c r="AK146" s="461">
        <f t="shared" si="44"/>
        <v>0</v>
      </c>
      <c r="AL146" s="512"/>
      <c r="AM146" s="512"/>
      <c r="AN146" s="512"/>
      <c r="AO146" s="512"/>
      <c r="AP146" s="512"/>
      <c r="AQ146" s="512"/>
      <c r="AR146" s="512"/>
      <c r="AS146" s="461">
        <f>2*(AL146)+5*(AM146)+3*(AN146)+5*(AO146)+5*(AP146)+5*(AQ146)+5*(AR146)</f>
        <v>0</v>
      </c>
      <c r="AT146" s="512"/>
      <c r="AU146" s="512"/>
      <c r="AV146" s="512"/>
      <c r="AW146" s="512"/>
      <c r="AX146" s="512"/>
      <c r="AY146" s="512"/>
      <c r="AZ146" s="512"/>
      <c r="BA146" s="61">
        <f>2*(AT146)+5*(AU146)+3*(AV146)+5*(AW146)+5*(AX146)+5*(AY146)+5*(AZ146)</f>
        <v>0</v>
      </c>
      <c r="BB146" s="512"/>
      <c r="BC146" s="512"/>
      <c r="BD146" s="512"/>
      <c r="BE146" s="512"/>
      <c r="BF146" s="512"/>
      <c r="BG146" s="512"/>
      <c r="BH146" s="512"/>
      <c r="BI146" s="110">
        <f t="shared" si="47"/>
        <v>0</v>
      </c>
      <c r="BJ146" s="219">
        <f t="shared" si="48"/>
        <v>2</v>
      </c>
      <c r="BK146" s="217">
        <f t="shared" si="49"/>
        <v>0</v>
      </c>
      <c r="BL146" s="217">
        <f t="shared" si="50"/>
        <v>0</v>
      </c>
      <c r="BM146" s="217">
        <f t="shared" si="51"/>
        <v>0</v>
      </c>
      <c r="BN146" s="217">
        <f t="shared" si="52"/>
        <v>0</v>
      </c>
      <c r="BO146" s="217">
        <f t="shared" si="53"/>
        <v>0</v>
      </c>
      <c r="BP146" s="217">
        <f t="shared" si="54"/>
        <v>0</v>
      </c>
      <c r="BQ146" s="220">
        <f t="shared" si="55"/>
        <v>4</v>
      </c>
    </row>
    <row r="147" spans="1:76" ht="16" thickBot="1">
      <c r="A147" s="57"/>
      <c r="B147" s="486" t="s">
        <v>515</v>
      </c>
      <c r="C147" s="504" t="s">
        <v>516</v>
      </c>
      <c r="D147" s="512">
        <v>52</v>
      </c>
      <c r="E147" s="511" t="s">
        <v>123</v>
      </c>
      <c r="F147" s="512">
        <v>2</v>
      </c>
      <c r="G147" s="512"/>
      <c r="H147" s="512"/>
      <c r="I147" s="512"/>
      <c r="J147" s="512"/>
      <c r="K147" s="512"/>
      <c r="L147" s="512"/>
      <c r="M147" s="461">
        <f t="shared" si="41"/>
        <v>4</v>
      </c>
      <c r="N147" s="512"/>
      <c r="O147" s="512"/>
      <c r="P147" s="512"/>
      <c r="Q147" s="512"/>
      <c r="R147" s="512"/>
      <c r="S147" s="512"/>
      <c r="T147" s="512"/>
      <c r="U147" s="461">
        <f t="shared" si="42"/>
        <v>0</v>
      </c>
      <c r="V147" s="512"/>
      <c r="W147" s="512"/>
      <c r="X147" s="512"/>
      <c r="Y147" s="512"/>
      <c r="Z147" s="512"/>
      <c r="AA147" s="512"/>
      <c r="AB147" s="512"/>
      <c r="AC147" s="461">
        <f t="shared" si="43"/>
        <v>0</v>
      </c>
      <c r="AD147" s="512"/>
      <c r="AE147" s="512"/>
      <c r="AF147" s="512"/>
      <c r="AG147" s="512"/>
      <c r="AH147" s="512"/>
      <c r="AI147" s="512"/>
      <c r="AJ147" s="512"/>
      <c r="AK147" s="461">
        <f t="shared" si="44"/>
        <v>0</v>
      </c>
      <c r="AL147" s="512"/>
      <c r="AM147" s="512"/>
      <c r="AN147" s="512"/>
      <c r="AO147" s="512"/>
      <c r="AP147" s="512"/>
      <c r="AQ147" s="512"/>
      <c r="AR147" s="512"/>
      <c r="AS147" s="461">
        <f>2*(AL147)+5*(AM147)+3*(AN147)+5*(AO147)+5*(AP147)+5*(AQ147)+5*(AR147)</f>
        <v>0</v>
      </c>
      <c r="AT147" s="512"/>
      <c r="AU147" s="512"/>
      <c r="AV147" s="512"/>
      <c r="AW147" s="512"/>
      <c r="AX147" s="512"/>
      <c r="AY147" s="512"/>
      <c r="AZ147" s="512"/>
      <c r="BA147" s="61">
        <f>2*(AT147)+5*(AU147)+3*(AV147)+5*(AW147)+5*(AX147)+5*(AY147)+5*(AZ147)</f>
        <v>0</v>
      </c>
      <c r="BB147" s="512"/>
      <c r="BC147" s="512"/>
      <c r="BD147" s="512"/>
      <c r="BE147" s="512"/>
      <c r="BF147" s="512"/>
      <c r="BG147" s="512"/>
      <c r="BH147" s="512"/>
      <c r="BI147" s="110">
        <f t="shared" si="47"/>
        <v>0</v>
      </c>
      <c r="BJ147" s="219">
        <f t="shared" si="48"/>
        <v>2</v>
      </c>
      <c r="BK147" s="217">
        <f t="shared" si="49"/>
        <v>0</v>
      </c>
      <c r="BL147" s="217">
        <f t="shared" si="50"/>
        <v>0</v>
      </c>
      <c r="BM147" s="217">
        <f t="shared" si="51"/>
        <v>0</v>
      </c>
      <c r="BN147" s="217">
        <f t="shared" si="52"/>
        <v>0</v>
      </c>
      <c r="BO147" s="217">
        <f t="shared" si="53"/>
        <v>0</v>
      </c>
      <c r="BP147" s="217">
        <f t="shared" si="54"/>
        <v>0</v>
      </c>
      <c r="BQ147" s="220">
        <f t="shared" si="55"/>
        <v>4</v>
      </c>
    </row>
    <row r="148" spans="1:76" ht="16" thickBot="1">
      <c r="A148" s="57"/>
      <c r="B148" s="486" t="s">
        <v>709</v>
      </c>
      <c r="C148" s="504" t="s">
        <v>710</v>
      </c>
      <c r="D148" s="512">
        <v>40</v>
      </c>
      <c r="E148" s="511" t="s">
        <v>124</v>
      </c>
      <c r="F148" s="512"/>
      <c r="G148" s="512"/>
      <c r="H148" s="512"/>
      <c r="I148" s="512"/>
      <c r="J148" s="512"/>
      <c r="K148" s="512"/>
      <c r="L148" s="512"/>
      <c r="M148" s="461">
        <f t="shared" si="41"/>
        <v>0</v>
      </c>
      <c r="N148" s="512">
        <v>2</v>
      </c>
      <c r="O148" s="512"/>
      <c r="P148" s="512"/>
      <c r="Q148" s="512"/>
      <c r="R148" s="512"/>
      <c r="S148" s="512"/>
      <c r="T148" s="512"/>
      <c r="U148" s="461">
        <f t="shared" si="42"/>
        <v>4</v>
      </c>
      <c r="V148" s="512"/>
      <c r="W148" s="512"/>
      <c r="X148" s="512"/>
      <c r="Y148" s="512"/>
      <c r="Z148" s="512"/>
      <c r="AA148" s="512"/>
      <c r="AB148" s="512"/>
      <c r="AC148" s="461">
        <f t="shared" si="43"/>
        <v>0</v>
      </c>
      <c r="AD148" s="512"/>
      <c r="AE148" s="512"/>
      <c r="AF148" s="512"/>
      <c r="AG148" s="512"/>
      <c r="AH148" s="512"/>
      <c r="AI148" s="512"/>
      <c r="AJ148" s="512"/>
      <c r="AK148" s="461">
        <f t="shared" si="44"/>
        <v>0</v>
      </c>
      <c r="AL148" s="512"/>
      <c r="AM148" s="512"/>
      <c r="AN148" s="512"/>
      <c r="AO148" s="512"/>
      <c r="AP148" s="512"/>
      <c r="AQ148" s="512"/>
      <c r="AR148" s="512"/>
      <c r="AS148" s="404">
        <f>2*AL148+5*AM148+3*AN148+5*AO148+5*AP148+5*AQ148+5*AR148</f>
        <v>0</v>
      </c>
      <c r="AT148" s="512"/>
      <c r="AU148" s="512"/>
      <c r="AV148" s="512"/>
      <c r="AW148" s="512"/>
      <c r="AX148" s="512"/>
      <c r="AY148" s="512"/>
      <c r="AZ148" s="512"/>
      <c r="BA148" s="45">
        <f>2*AT148+5*AU148+3*AV148+5*AW148+5*AX148+5*AY148+5*AZ148</f>
        <v>0</v>
      </c>
      <c r="BB148" s="512"/>
      <c r="BC148" s="512"/>
      <c r="BD148" s="512"/>
      <c r="BE148" s="512"/>
      <c r="BF148" s="512"/>
      <c r="BG148" s="512"/>
      <c r="BH148" s="512"/>
      <c r="BI148" s="110">
        <f t="shared" si="47"/>
        <v>0</v>
      </c>
      <c r="BJ148" s="109">
        <f t="shared" si="48"/>
        <v>2</v>
      </c>
      <c r="BK148" s="108">
        <f t="shared" si="49"/>
        <v>0</v>
      </c>
      <c r="BL148" s="108">
        <f t="shared" si="50"/>
        <v>0</v>
      </c>
      <c r="BM148" s="108">
        <f t="shared" si="51"/>
        <v>0</v>
      </c>
      <c r="BN148" s="108">
        <f t="shared" si="52"/>
        <v>0</v>
      </c>
      <c r="BO148" s="108">
        <f t="shared" si="53"/>
        <v>0</v>
      </c>
      <c r="BP148" s="108">
        <f t="shared" si="54"/>
        <v>0</v>
      </c>
      <c r="BQ148" s="72">
        <f t="shared" si="55"/>
        <v>4</v>
      </c>
    </row>
    <row r="149" spans="1:76" ht="16" thickBot="1">
      <c r="A149" s="57"/>
      <c r="B149" s="486" t="s">
        <v>822</v>
      </c>
      <c r="C149" s="504" t="s">
        <v>823</v>
      </c>
      <c r="D149" s="512">
        <v>64</v>
      </c>
      <c r="E149" s="511" t="s">
        <v>124</v>
      </c>
      <c r="F149" s="512"/>
      <c r="G149" s="512"/>
      <c r="H149" s="512"/>
      <c r="I149" s="512"/>
      <c r="J149" s="512"/>
      <c r="K149" s="512"/>
      <c r="L149" s="512"/>
      <c r="M149" s="61">
        <f t="shared" si="41"/>
        <v>0</v>
      </c>
      <c r="N149" s="512"/>
      <c r="O149" s="512"/>
      <c r="P149" s="512"/>
      <c r="Q149" s="512"/>
      <c r="R149" s="512"/>
      <c r="S149" s="512"/>
      <c r="T149" s="512"/>
      <c r="U149" s="61">
        <f t="shared" si="42"/>
        <v>0</v>
      </c>
      <c r="V149" s="512"/>
      <c r="W149" s="512"/>
      <c r="X149" s="512"/>
      <c r="Y149" s="512"/>
      <c r="Z149" s="512"/>
      <c r="AA149" s="512"/>
      <c r="AB149" s="512"/>
      <c r="AC149" s="61">
        <f t="shared" si="43"/>
        <v>0</v>
      </c>
      <c r="AD149" s="512">
        <v>1</v>
      </c>
      <c r="AE149" s="512"/>
      <c r="AF149" s="512"/>
      <c r="AG149" s="512"/>
      <c r="AH149" s="512"/>
      <c r="AI149" s="512"/>
      <c r="AJ149" s="512"/>
      <c r="AK149" s="61">
        <f t="shared" si="44"/>
        <v>2</v>
      </c>
      <c r="AL149" s="512">
        <v>1</v>
      </c>
      <c r="AM149" s="512"/>
      <c r="AN149" s="512"/>
      <c r="AO149" s="512"/>
      <c r="AP149" s="512"/>
      <c r="AQ149" s="512"/>
      <c r="AR149" s="512"/>
      <c r="AS149" s="61">
        <f>2*(AL149)+5*(AM149)+3*(AN149)+5*(AO149)+5*(AP149)+5*(AQ149)+5*(AR149)</f>
        <v>2</v>
      </c>
      <c r="AT149" s="512"/>
      <c r="AU149" s="512"/>
      <c r="AV149" s="512"/>
      <c r="AW149" s="512"/>
      <c r="AX149" s="512"/>
      <c r="AY149" s="512"/>
      <c r="AZ149" s="512"/>
      <c r="BA149" s="61">
        <f>2*(AT149)+5*(AU149)+3*(AV149)+5*(AW149)+5*(AX149)+5*(AY149)+5*(AZ149)</f>
        <v>0</v>
      </c>
      <c r="BB149" s="512"/>
      <c r="BC149" s="512"/>
      <c r="BD149" s="512"/>
      <c r="BE149" s="512"/>
      <c r="BF149" s="512"/>
      <c r="BG149" s="512"/>
      <c r="BH149" s="512"/>
      <c r="BI149" s="110">
        <f t="shared" si="47"/>
        <v>0</v>
      </c>
      <c r="BJ149" s="219">
        <f t="shared" si="48"/>
        <v>2</v>
      </c>
      <c r="BK149" s="217">
        <f t="shared" si="49"/>
        <v>0</v>
      </c>
      <c r="BL149" s="217">
        <f t="shared" si="50"/>
        <v>0</v>
      </c>
      <c r="BM149" s="217">
        <f t="shared" si="51"/>
        <v>0</v>
      </c>
      <c r="BN149" s="217">
        <f t="shared" si="52"/>
        <v>0</v>
      </c>
      <c r="BO149" s="217">
        <f t="shared" si="53"/>
        <v>0</v>
      </c>
      <c r="BP149" s="217">
        <f t="shared" si="54"/>
        <v>0</v>
      </c>
      <c r="BQ149" s="220">
        <f t="shared" si="55"/>
        <v>4</v>
      </c>
    </row>
    <row r="150" spans="1:76" ht="16" thickBot="1">
      <c r="A150" s="57"/>
      <c r="B150" s="486" t="s">
        <v>197</v>
      </c>
      <c r="C150" s="504" t="s">
        <v>644</v>
      </c>
      <c r="D150" s="512">
        <v>22</v>
      </c>
      <c r="E150" s="280" t="s">
        <v>113</v>
      </c>
      <c r="F150" s="13"/>
      <c r="G150" s="13"/>
      <c r="H150" s="13"/>
      <c r="I150" s="13"/>
      <c r="J150" s="13"/>
      <c r="K150" s="13"/>
      <c r="L150" s="13"/>
      <c r="M150" s="61">
        <f t="shared" si="41"/>
        <v>0</v>
      </c>
      <c r="N150" s="13"/>
      <c r="O150" s="13"/>
      <c r="P150" s="13"/>
      <c r="Q150" s="13"/>
      <c r="R150" s="13"/>
      <c r="S150" s="13"/>
      <c r="T150" s="13"/>
      <c r="U150" s="61">
        <f t="shared" si="42"/>
        <v>0</v>
      </c>
      <c r="V150" s="144"/>
      <c r="W150" s="144"/>
      <c r="X150" s="144"/>
      <c r="Y150" s="144"/>
      <c r="Z150" s="144"/>
      <c r="AA150" s="144"/>
      <c r="AB150" s="144"/>
      <c r="AC150" s="61">
        <f t="shared" si="43"/>
        <v>0</v>
      </c>
      <c r="AD150" s="512">
        <v>2</v>
      </c>
      <c r="AE150" s="512"/>
      <c r="AF150" s="512"/>
      <c r="AG150" s="512"/>
      <c r="AH150" s="512"/>
      <c r="AI150" s="512"/>
      <c r="AJ150" s="512"/>
      <c r="AK150" s="61">
        <f t="shared" si="44"/>
        <v>4</v>
      </c>
      <c r="AL150" s="142"/>
      <c r="AM150" s="142"/>
      <c r="AN150" s="142"/>
      <c r="AO150" s="142"/>
      <c r="AP150" s="142"/>
      <c r="AQ150" s="142"/>
      <c r="AR150" s="142"/>
      <c r="AS150" s="45">
        <f>2*AL150+5*AM150+3*AN150+5*AO150+5*AP150+5*AQ150+5*AR150</f>
        <v>0</v>
      </c>
      <c r="AT150" s="13"/>
      <c r="AU150" s="13"/>
      <c r="AV150" s="13"/>
      <c r="AW150" s="13"/>
      <c r="AX150" s="13"/>
      <c r="AY150" s="13"/>
      <c r="AZ150" s="13"/>
      <c r="BA150" s="45">
        <f>2*AT150+5*AU150+3*AV150+5*AW150+5*AX150+5*AY150+5*AZ150</f>
        <v>0</v>
      </c>
      <c r="BB150" s="40"/>
      <c r="BC150" s="40"/>
      <c r="BD150" s="40"/>
      <c r="BE150" s="40"/>
      <c r="BF150" s="40"/>
      <c r="BG150" s="40"/>
      <c r="BH150" s="40"/>
      <c r="BI150" s="110">
        <f t="shared" si="47"/>
        <v>0</v>
      </c>
      <c r="BJ150" s="109">
        <f t="shared" si="48"/>
        <v>2</v>
      </c>
      <c r="BK150" s="108">
        <f t="shared" si="49"/>
        <v>0</v>
      </c>
      <c r="BL150" s="108">
        <f t="shared" si="50"/>
        <v>0</v>
      </c>
      <c r="BM150" s="108">
        <f t="shared" si="51"/>
        <v>0</v>
      </c>
      <c r="BN150" s="108">
        <f t="shared" si="52"/>
        <v>0</v>
      </c>
      <c r="BO150" s="108">
        <f t="shared" si="53"/>
        <v>0</v>
      </c>
      <c r="BP150" s="108">
        <f t="shared" si="54"/>
        <v>0</v>
      </c>
      <c r="BQ150" s="72">
        <f t="shared" si="55"/>
        <v>4</v>
      </c>
    </row>
    <row r="151" spans="1:76" ht="16" thickBot="1">
      <c r="A151" s="57"/>
      <c r="B151" s="439" t="s">
        <v>228</v>
      </c>
      <c r="C151" s="402" t="s">
        <v>229</v>
      </c>
      <c r="D151" s="382">
        <v>60</v>
      </c>
      <c r="E151" s="511" t="s">
        <v>114</v>
      </c>
      <c r="F151" s="512">
        <v>1</v>
      </c>
      <c r="G151" s="512"/>
      <c r="H151" s="512"/>
      <c r="I151" s="512"/>
      <c r="J151" s="512"/>
      <c r="K151" s="512"/>
      <c r="L151" s="512"/>
      <c r="M151" s="61">
        <f t="shared" si="41"/>
        <v>2</v>
      </c>
      <c r="N151" s="512">
        <v>1</v>
      </c>
      <c r="O151" s="512"/>
      <c r="P151" s="512"/>
      <c r="Q151" s="512"/>
      <c r="R151" s="512"/>
      <c r="S151" s="512"/>
      <c r="T151" s="512"/>
      <c r="U151" s="61">
        <f t="shared" si="42"/>
        <v>2</v>
      </c>
      <c r="V151" s="42"/>
      <c r="W151" s="42"/>
      <c r="X151" s="42"/>
      <c r="Y151" s="42"/>
      <c r="Z151" s="42"/>
      <c r="AA151" s="42"/>
      <c r="AB151" s="42"/>
      <c r="AC151" s="61">
        <f t="shared" si="43"/>
        <v>0</v>
      </c>
      <c r="AD151" s="512"/>
      <c r="AE151" s="512"/>
      <c r="AF151" s="512"/>
      <c r="AG151" s="512"/>
      <c r="AH151" s="512"/>
      <c r="AI151" s="512"/>
      <c r="AJ151" s="512"/>
      <c r="AK151" s="61">
        <f t="shared" si="44"/>
        <v>0</v>
      </c>
      <c r="AL151" s="512"/>
      <c r="AM151" s="512"/>
      <c r="AN151" s="512"/>
      <c r="AO151" s="512"/>
      <c r="AP151" s="512"/>
      <c r="AQ151" s="512"/>
      <c r="AR151" s="512"/>
      <c r="AS151" s="45">
        <f>2*AL151+5*AM151+3*AN151+5*AO151+5*AP151+5*AQ151+5*AR151</f>
        <v>0</v>
      </c>
      <c r="AT151" s="42"/>
      <c r="AU151" s="42"/>
      <c r="AV151" s="42"/>
      <c r="AW151" s="42"/>
      <c r="AX151" s="42"/>
      <c r="AY151" s="42"/>
      <c r="AZ151" s="42"/>
      <c r="BA151" s="45">
        <f>2*AT151+5*AU151+3*AV151+5*AW151+5*AX151+5*AY151+5*AZ151</f>
        <v>0</v>
      </c>
      <c r="BB151" s="42"/>
      <c r="BC151" s="42"/>
      <c r="BD151" s="42"/>
      <c r="BE151" s="42"/>
      <c r="BF151" s="42"/>
      <c r="BG151" s="42"/>
      <c r="BH151" s="42"/>
      <c r="BI151" s="110">
        <f t="shared" si="47"/>
        <v>0</v>
      </c>
      <c r="BJ151" s="109">
        <f t="shared" si="48"/>
        <v>2</v>
      </c>
      <c r="BK151" s="108">
        <f t="shared" si="49"/>
        <v>0</v>
      </c>
      <c r="BL151" s="108">
        <f t="shared" si="50"/>
        <v>0</v>
      </c>
      <c r="BM151" s="108">
        <f t="shared" si="51"/>
        <v>0</v>
      </c>
      <c r="BN151" s="108">
        <f t="shared" si="52"/>
        <v>0</v>
      </c>
      <c r="BO151" s="108">
        <f t="shared" si="53"/>
        <v>0</v>
      </c>
      <c r="BP151" s="108">
        <f t="shared" si="54"/>
        <v>0</v>
      </c>
      <c r="BQ151" s="72">
        <f t="shared" si="55"/>
        <v>4</v>
      </c>
    </row>
    <row r="152" spans="1:76" ht="16" thickBot="1">
      <c r="A152" s="57"/>
      <c r="B152" s="505" t="s">
        <v>714</v>
      </c>
      <c r="C152" s="504" t="s">
        <v>715</v>
      </c>
      <c r="D152" s="512">
        <v>19</v>
      </c>
      <c r="E152" s="511" t="s">
        <v>124</v>
      </c>
      <c r="F152" s="512"/>
      <c r="G152" s="512"/>
      <c r="H152" s="512"/>
      <c r="I152" s="512"/>
      <c r="J152" s="512"/>
      <c r="K152" s="512"/>
      <c r="L152" s="512"/>
      <c r="M152" s="461">
        <f t="shared" si="41"/>
        <v>0</v>
      </c>
      <c r="N152" s="512">
        <v>1</v>
      </c>
      <c r="O152" s="512"/>
      <c r="P152" s="512"/>
      <c r="Q152" s="512"/>
      <c r="R152" s="512"/>
      <c r="S152" s="512"/>
      <c r="T152" s="512"/>
      <c r="U152" s="461">
        <f t="shared" si="42"/>
        <v>2</v>
      </c>
      <c r="V152" s="511">
        <v>1</v>
      </c>
      <c r="W152" s="511"/>
      <c r="X152" s="511"/>
      <c r="Y152" s="511"/>
      <c r="Z152" s="511"/>
      <c r="AA152" s="511"/>
      <c r="AB152" s="511"/>
      <c r="AC152" s="461">
        <f t="shared" si="43"/>
        <v>2</v>
      </c>
      <c r="AD152" s="512"/>
      <c r="AE152" s="512"/>
      <c r="AF152" s="512"/>
      <c r="AG152" s="512"/>
      <c r="AH152" s="512"/>
      <c r="AI152" s="512"/>
      <c r="AJ152" s="512"/>
      <c r="AK152" s="461">
        <f t="shared" si="44"/>
        <v>0</v>
      </c>
      <c r="AL152" s="512"/>
      <c r="AM152" s="512"/>
      <c r="AN152" s="512"/>
      <c r="AO152" s="512"/>
      <c r="AP152" s="512"/>
      <c r="AQ152" s="512"/>
      <c r="AR152" s="512"/>
      <c r="AS152" s="461">
        <f>2*(AL152)+5*(AM152)+3*(AN152)+5*(AO152)+5*(AP152)+5*(AQ152)+5*(AR152)</f>
        <v>0</v>
      </c>
      <c r="AT152" s="511"/>
      <c r="AU152" s="511"/>
      <c r="AV152" s="511"/>
      <c r="AW152" s="511"/>
      <c r="AX152" s="511"/>
      <c r="AY152" s="511"/>
      <c r="AZ152" s="511"/>
      <c r="BA152" s="61">
        <f>2*(AT152)+5*(AU152)+3*(AV152)+5*(AW152)+5*(AX152)+5*(AY152)+5*(AZ152)</f>
        <v>0</v>
      </c>
      <c r="BB152" s="40"/>
      <c r="BC152" s="40"/>
      <c r="BD152" s="40"/>
      <c r="BE152" s="40"/>
      <c r="BF152" s="40"/>
      <c r="BG152" s="40"/>
      <c r="BH152" s="40"/>
      <c r="BI152" s="110">
        <f t="shared" si="47"/>
        <v>0</v>
      </c>
      <c r="BJ152" s="219">
        <f t="shared" si="48"/>
        <v>2</v>
      </c>
      <c r="BK152" s="217">
        <f t="shared" si="49"/>
        <v>0</v>
      </c>
      <c r="BL152" s="217">
        <f t="shared" si="50"/>
        <v>0</v>
      </c>
      <c r="BM152" s="217">
        <f t="shared" si="51"/>
        <v>0</v>
      </c>
      <c r="BN152" s="217">
        <f t="shared" si="52"/>
        <v>0</v>
      </c>
      <c r="BO152" s="217">
        <f t="shared" si="53"/>
        <v>0</v>
      </c>
      <c r="BP152" s="217">
        <f t="shared" si="54"/>
        <v>0</v>
      </c>
      <c r="BQ152" s="220">
        <f t="shared" si="55"/>
        <v>4</v>
      </c>
    </row>
    <row r="153" spans="1:76" ht="16" thickBot="1">
      <c r="A153" s="57"/>
      <c r="B153" s="505" t="s">
        <v>819</v>
      </c>
      <c r="C153" s="504" t="s">
        <v>365</v>
      </c>
      <c r="D153" s="512">
        <v>81</v>
      </c>
      <c r="E153" s="511" t="s">
        <v>114</v>
      </c>
      <c r="F153" s="512"/>
      <c r="G153" s="512"/>
      <c r="H153" s="512"/>
      <c r="I153" s="512"/>
      <c r="J153" s="512"/>
      <c r="K153" s="512"/>
      <c r="L153" s="512"/>
      <c r="M153" s="461">
        <f t="shared" si="41"/>
        <v>0</v>
      </c>
      <c r="N153" s="512"/>
      <c r="O153" s="512"/>
      <c r="P153" s="512"/>
      <c r="Q153" s="512"/>
      <c r="R153" s="512"/>
      <c r="S153" s="512"/>
      <c r="T153" s="512"/>
      <c r="U153" s="461">
        <f t="shared" si="42"/>
        <v>0</v>
      </c>
      <c r="V153" s="512"/>
      <c r="W153" s="512"/>
      <c r="X153" s="512"/>
      <c r="Y153" s="512"/>
      <c r="Z153" s="512"/>
      <c r="AA153" s="512"/>
      <c r="AB153" s="512"/>
      <c r="AC153" s="461">
        <f t="shared" si="43"/>
        <v>0</v>
      </c>
      <c r="AD153" s="512">
        <v>2</v>
      </c>
      <c r="AE153" s="512"/>
      <c r="AF153" s="512"/>
      <c r="AG153" s="512"/>
      <c r="AH153" s="512"/>
      <c r="AI153" s="512"/>
      <c r="AJ153" s="512"/>
      <c r="AK153" s="461">
        <f t="shared" si="44"/>
        <v>4</v>
      </c>
      <c r="AL153" s="512"/>
      <c r="AM153" s="512"/>
      <c r="AN153" s="512"/>
      <c r="AO153" s="512"/>
      <c r="AP153" s="512"/>
      <c r="AQ153" s="512"/>
      <c r="AR153" s="512"/>
      <c r="AS153" s="461">
        <f>2*(AL153)+5*(AM153)+3*(AN153)+5*(AO153)+5*(AP153)+5*(AQ153)+5*(AR153)</f>
        <v>0</v>
      </c>
      <c r="AT153" s="512"/>
      <c r="AU153" s="512"/>
      <c r="AV153" s="512"/>
      <c r="AW153" s="512"/>
      <c r="AX153" s="512"/>
      <c r="AY153" s="512"/>
      <c r="AZ153" s="512"/>
      <c r="BA153" s="61">
        <f>2*(AT153)+5*(AU153)+3*(AV153)+5*(AW153)+5*(AX153)+5*(AY153)+5*(AZ153)</f>
        <v>0</v>
      </c>
      <c r="BB153" s="42"/>
      <c r="BC153" s="42"/>
      <c r="BD153" s="42"/>
      <c r="BE153" s="42"/>
      <c r="BF153" s="42"/>
      <c r="BG153" s="42"/>
      <c r="BH153" s="42"/>
      <c r="BI153" s="110">
        <f t="shared" si="47"/>
        <v>0</v>
      </c>
      <c r="BJ153" s="219">
        <f t="shared" si="48"/>
        <v>2</v>
      </c>
      <c r="BK153" s="217">
        <f t="shared" si="49"/>
        <v>0</v>
      </c>
      <c r="BL153" s="217">
        <f t="shared" si="50"/>
        <v>0</v>
      </c>
      <c r="BM153" s="217">
        <f t="shared" si="51"/>
        <v>0</v>
      </c>
      <c r="BN153" s="217">
        <f t="shared" si="52"/>
        <v>0</v>
      </c>
      <c r="BO153" s="217">
        <f t="shared" si="53"/>
        <v>0</v>
      </c>
      <c r="BP153" s="217">
        <f t="shared" si="54"/>
        <v>0</v>
      </c>
      <c r="BQ153" s="220">
        <f t="shared" si="55"/>
        <v>4</v>
      </c>
    </row>
    <row r="154" spans="1:76" ht="16" thickBot="1">
      <c r="A154" s="57"/>
      <c r="B154" s="505" t="s">
        <v>825</v>
      </c>
      <c r="C154" s="504" t="s">
        <v>235</v>
      </c>
      <c r="D154" s="512">
        <v>2</v>
      </c>
      <c r="E154" s="280" t="s">
        <v>113</v>
      </c>
      <c r="F154" s="13"/>
      <c r="G154" s="13"/>
      <c r="H154" s="13"/>
      <c r="I154" s="13"/>
      <c r="J154" s="13"/>
      <c r="K154" s="13"/>
      <c r="L154" s="13"/>
      <c r="M154" s="461">
        <f t="shared" si="41"/>
        <v>0</v>
      </c>
      <c r="N154" s="13"/>
      <c r="O154" s="13"/>
      <c r="P154" s="13"/>
      <c r="Q154" s="13"/>
      <c r="R154" s="13"/>
      <c r="S154" s="13"/>
      <c r="T154" s="13"/>
      <c r="U154" s="461">
        <f t="shared" si="42"/>
        <v>0</v>
      </c>
      <c r="V154" s="13"/>
      <c r="W154" s="13"/>
      <c r="X154" s="13"/>
      <c r="Y154" s="13"/>
      <c r="Z154" s="13"/>
      <c r="AA154" s="13"/>
      <c r="AB154" s="13"/>
      <c r="AC154" s="461">
        <f t="shared" si="43"/>
        <v>0</v>
      </c>
      <c r="AD154" s="512">
        <v>2</v>
      </c>
      <c r="AE154" s="512"/>
      <c r="AF154" s="512"/>
      <c r="AG154" s="512"/>
      <c r="AH154" s="512"/>
      <c r="AI154" s="512"/>
      <c r="AJ154" s="512"/>
      <c r="AK154" s="461">
        <f t="shared" si="44"/>
        <v>4</v>
      </c>
      <c r="AL154" s="142"/>
      <c r="AM154" s="142"/>
      <c r="AN154" s="142"/>
      <c r="AO154" s="142"/>
      <c r="AP154" s="142"/>
      <c r="AQ154" s="142"/>
      <c r="AR154" s="142"/>
      <c r="AS154" s="461">
        <f>2*(AL154)+5*(AM154)+3*(AN154)+5*(AO154)+5*(AP154)+5*(AQ154)+5*(AR154)</f>
        <v>0</v>
      </c>
      <c r="AT154" s="512"/>
      <c r="AU154" s="512"/>
      <c r="AV154" s="512"/>
      <c r="AW154" s="512"/>
      <c r="AX154" s="512"/>
      <c r="AY154" s="512"/>
      <c r="AZ154" s="512"/>
      <c r="BA154" s="61">
        <f>2*(AT154)+5*(AU154)+3*(AV154)+5*(AW154)+5*(AX154)+5*(AY154)+5*(AZ154)</f>
        <v>0</v>
      </c>
      <c r="BB154" s="42"/>
      <c r="BC154" s="42"/>
      <c r="BD154" s="42"/>
      <c r="BE154" s="42"/>
      <c r="BF154" s="42"/>
      <c r="BG154" s="42"/>
      <c r="BH154" s="42"/>
      <c r="BI154" s="110">
        <f t="shared" si="47"/>
        <v>0</v>
      </c>
      <c r="BJ154" s="219">
        <f t="shared" si="48"/>
        <v>2</v>
      </c>
      <c r="BK154" s="217">
        <f t="shared" si="49"/>
        <v>0</v>
      </c>
      <c r="BL154" s="217">
        <f t="shared" si="50"/>
        <v>0</v>
      </c>
      <c r="BM154" s="217">
        <f t="shared" si="51"/>
        <v>0</v>
      </c>
      <c r="BN154" s="217">
        <f t="shared" si="52"/>
        <v>0</v>
      </c>
      <c r="BO154" s="217">
        <f t="shared" si="53"/>
        <v>0</v>
      </c>
      <c r="BP154" s="217">
        <f t="shared" si="54"/>
        <v>0</v>
      </c>
      <c r="BQ154" s="220">
        <f t="shared" si="55"/>
        <v>4</v>
      </c>
    </row>
    <row r="155" spans="1:76" ht="16" thickBot="1">
      <c r="A155" s="57"/>
      <c r="B155" s="505" t="s">
        <v>847</v>
      </c>
      <c r="C155" s="504" t="s">
        <v>848</v>
      </c>
      <c r="D155" s="512">
        <v>4</v>
      </c>
      <c r="E155" s="511" t="s">
        <v>124</v>
      </c>
      <c r="F155" s="512"/>
      <c r="G155" s="512"/>
      <c r="H155" s="512"/>
      <c r="I155" s="512"/>
      <c r="J155" s="512"/>
      <c r="K155" s="512"/>
      <c r="L155" s="512"/>
      <c r="M155" s="461">
        <f t="shared" si="41"/>
        <v>0</v>
      </c>
      <c r="N155" s="512"/>
      <c r="O155" s="512"/>
      <c r="P155" s="512"/>
      <c r="Q155" s="512"/>
      <c r="R155" s="512"/>
      <c r="S155" s="512"/>
      <c r="T155" s="512"/>
      <c r="U155" s="461">
        <f t="shared" si="42"/>
        <v>0</v>
      </c>
      <c r="V155" s="512"/>
      <c r="W155" s="512"/>
      <c r="X155" s="512"/>
      <c r="Y155" s="512"/>
      <c r="Z155" s="512"/>
      <c r="AA155" s="512"/>
      <c r="AB155" s="512"/>
      <c r="AC155" s="461">
        <f t="shared" si="43"/>
        <v>0</v>
      </c>
      <c r="AD155" s="13"/>
      <c r="AE155" s="13"/>
      <c r="AF155" s="13"/>
      <c r="AG155" s="13"/>
      <c r="AH155" s="13"/>
      <c r="AI155" s="13"/>
      <c r="AJ155" s="13"/>
      <c r="AK155" s="461">
        <f t="shared" si="44"/>
        <v>0</v>
      </c>
      <c r="AL155" s="512">
        <v>2</v>
      </c>
      <c r="AM155" s="512"/>
      <c r="AN155" s="512"/>
      <c r="AO155" s="512"/>
      <c r="AP155" s="512"/>
      <c r="AQ155" s="512"/>
      <c r="AR155" s="512"/>
      <c r="AS155" s="404">
        <f>2*AL155+5*AM155+3*AN155+5*AO155+5*AP155+5*AQ155+5*AR155</f>
        <v>4</v>
      </c>
      <c r="AT155" s="13"/>
      <c r="AU155" s="13"/>
      <c r="AV155" s="13"/>
      <c r="AW155" s="13"/>
      <c r="AX155" s="13"/>
      <c r="AY155" s="13"/>
      <c r="AZ155" s="13"/>
      <c r="BA155" s="45">
        <f>2*AT155+5*AU155+3*AV155+5*AW155+5*AX155+5*AY155+5*AZ155</f>
        <v>0</v>
      </c>
      <c r="BB155" s="140"/>
      <c r="BC155" s="140"/>
      <c r="BD155" s="140"/>
      <c r="BE155" s="140"/>
      <c r="BF155" s="140"/>
      <c r="BG155" s="140"/>
      <c r="BH155" s="140"/>
      <c r="BI155" s="110">
        <f t="shared" si="47"/>
        <v>0</v>
      </c>
      <c r="BJ155" s="109">
        <f t="shared" si="48"/>
        <v>2</v>
      </c>
      <c r="BK155" s="108">
        <f t="shared" si="49"/>
        <v>0</v>
      </c>
      <c r="BL155" s="108">
        <f t="shared" si="50"/>
        <v>0</v>
      </c>
      <c r="BM155" s="108">
        <f t="shared" si="51"/>
        <v>0</v>
      </c>
      <c r="BN155" s="108">
        <f t="shared" si="52"/>
        <v>0</v>
      </c>
      <c r="BO155" s="108">
        <f t="shared" si="53"/>
        <v>0</v>
      </c>
      <c r="BP155" s="108">
        <f t="shared" si="54"/>
        <v>0</v>
      </c>
      <c r="BQ155" s="72">
        <f t="shared" si="55"/>
        <v>4</v>
      </c>
    </row>
    <row r="156" spans="1:76" ht="16" thickBot="1">
      <c r="A156" s="57"/>
      <c r="B156" s="505" t="s">
        <v>511</v>
      </c>
      <c r="C156" s="504" t="s">
        <v>512</v>
      </c>
      <c r="D156" s="512">
        <v>65</v>
      </c>
      <c r="E156" s="511" t="s">
        <v>123</v>
      </c>
      <c r="F156" s="512">
        <v>2</v>
      </c>
      <c r="G156" s="512"/>
      <c r="H156" s="512"/>
      <c r="I156" s="512"/>
      <c r="J156" s="512"/>
      <c r="K156" s="512"/>
      <c r="L156" s="512"/>
      <c r="M156" s="461">
        <f t="shared" si="41"/>
        <v>4</v>
      </c>
      <c r="N156" s="512"/>
      <c r="O156" s="512"/>
      <c r="P156" s="512"/>
      <c r="Q156" s="512"/>
      <c r="R156" s="512"/>
      <c r="S156" s="512"/>
      <c r="T156" s="512"/>
      <c r="U156" s="461">
        <f t="shared" si="42"/>
        <v>0</v>
      </c>
      <c r="V156" s="512"/>
      <c r="W156" s="512"/>
      <c r="X156" s="512"/>
      <c r="Y156" s="512"/>
      <c r="Z156" s="512"/>
      <c r="AA156" s="512"/>
      <c r="AB156" s="512"/>
      <c r="AC156" s="461">
        <f t="shared" si="43"/>
        <v>0</v>
      </c>
      <c r="AD156" s="512"/>
      <c r="AE156" s="512"/>
      <c r="AF156" s="512"/>
      <c r="AG156" s="512"/>
      <c r="AH156" s="512"/>
      <c r="AI156" s="512"/>
      <c r="AJ156" s="512"/>
      <c r="AK156" s="461">
        <f t="shared" si="44"/>
        <v>0</v>
      </c>
      <c r="AL156" s="512"/>
      <c r="AM156" s="512"/>
      <c r="AN156" s="512"/>
      <c r="AO156" s="512"/>
      <c r="AP156" s="512"/>
      <c r="AQ156" s="512"/>
      <c r="AR156" s="512"/>
      <c r="AS156" s="461">
        <f>2*(AL156)+5*(AM156)+3*(AN156)+5*(AO156)+5*(AP156)+5*(AQ156)+5*(AR156)</f>
        <v>0</v>
      </c>
      <c r="AT156" s="142"/>
      <c r="AU156" s="142"/>
      <c r="AV156" s="142"/>
      <c r="AW156" s="142"/>
      <c r="AX156" s="142"/>
      <c r="AY156" s="142"/>
      <c r="AZ156" s="142"/>
      <c r="BA156" s="61">
        <f>2*(AT156)+5*(AU156)+3*(AV156)+5*(AW156)+5*(AX156)+5*(AY156)+5*(AZ156)</f>
        <v>0</v>
      </c>
      <c r="BB156" s="511"/>
      <c r="BC156" s="511"/>
      <c r="BD156" s="511"/>
      <c r="BE156" s="511"/>
      <c r="BF156" s="511"/>
      <c r="BG156" s="511"/>
      <c r="BH156" s="511"/>
      <c r="BI156" s="110">
        <f t="shared" si="47"/>
        <v>0</v>
      </c>
      <c r="BJ156" s="219">
        <f t="shared" si="48"/>
        <v>2</v>
      </c>
      <c r="BK156" s="217">
        <f t="shared" si="49"/>
        <v>0</v>
      </c>
      <c r="BL156" s="217">
        <f t="shared" si="50"/>
        <v>0</v>
      </c>
      <c r="BM156" s="217">
        <f t="shared" si="51"/>
        <v>0</v>
      </c>
      <c r="BN156" s="217">
        <f t="shared" si="52"/>
        <v>0</v>
      </c>
      <c r="BO156" s="217">
        <f t="shared" si="53"/>
        <v>0</v>
      </c>
      <c r="BP156" s="217">
        <f t="shared" si="54"/>
        <v>0</v>
      </c>
      <c r="BQ156" s="220">
        <f t="shared" si="55"/>
        <v>4</v>
      </c>
      <c r="BR156" s="111"/>
    </row>
    <row r="157" spans="1:76" ht="16" thickBot="1">
      <c r="A157" s="57"/>
      <c r="B157" s="506" t="s">
        <v>677</v>
      </c>
      <c r="C157" s="504" t="s">
        <v>504</v>
      </c>
      <c r="D157" s="512">
        <v>68</v>
      </c>
      <c r="E157" s="511" t="s">
        <v>113</v>
      </c>
      <c r="F157" s="512"/>
      <c r="G157" s="512"/>
      <c r="H157" s="512"/>
      <c r="I157" s="512"/>
      <c r="J157" s="512"/>
      <c r="K157" s="512"/>
      <c r="L157" s="512"/>
      <c r="M157" s="461">
        <f t="shared" si="41"/>
        <v>0</v>
      </c>
      <c r="N157" s="512">
        <v>1</v>
      </c>
      <c r="O157" s="512"/>
      <c r="P157" s="512"/>
      <c r="Q157" s="512"/>
      <c r="R157" s="512"/>
      <c r="S157" s="512"/>
      <c r="T157" s="512"/>
      <c r="U157" s="461">
        <f t="shared" si="42"/>
        <v>2</v>
      </c>
      <c r="V157" s="512"/>
      <c r="W157" s="512"/>
      <c r="X157" s="512"/>
      <c r="Y157" s="512"/>
      <c r="Z157" s="512"/>
      <c r="AA157" s="512"/>
      <c r="AB157" s="512"/>
      <c r="AC157" s="461">
        <f t="shared" si="43"/>
        <v>0</v>
      </c>
      <c r="AD157" s="512">
        <v>1</v>
      </c>
      <c r="AE157" s="512"/>
      <c r="AF157" s="512"/>
      <c r="AG157" s="512"/>
      <c r="AH157" s="512"/>
      <c r="AI157" s="512"/>
      <c r="AJ157" s="512"/>
      <c r="AK157" s="461">
        <f t="shared" si="44"/>
        <v>2</v>
      </c>
      <c r="AL157" s="142"/>
      <c r="AM157" s="142"/>
      <c r="AN157" s="142"/>
      <c r="AO157" s="142"/>
      <c r="AP157" s="142"/>
      <c r="AQ157" s="142"/>
      <c r="AR157" s="142"/>
      <c r="AS157" s="404">
        <f>2*AL157+5*AM157+3*AN157+5*AO157+5*AP157+5*AQ157+5*AR157</f>
        <v>0</v>
      </c>
      <c r="AT157" s="512"/>
      <c r="AU157" s="512"/>
      <c r="AV157" s="512"/>
      <c r="AW157" s="512"/>
      <c r="AX157" s="512"/>
      <c r="AY157" s="512"/>
      <c r="AZ157" s="512"/>
      <c r="BA157" s="45">
        <f>2*AT157+5*AU157+3*AV157+5*AW157+5*AX157+5*AY157+5*AZ157</f>
        <v>0</v>
      </c>
      <c r="BB157" s="512"/>
      <c r="BC157" s="512"/>
      <c r="BD157" s="512"/>
      <c r="BE157" s="512"/>
      <c r="BF157" s="512"/>
      <c r="BG157" s="512"/>
      <c r="BH157" s="512"/>
      <c r="BI157" s="110">
        <f t="shared" si="47"/>
        <v>0</v>
      </c>
      <c r="BJ157" s="109">
        <f t="shared" si="48"/>
        <v>2</v>
      </c>
      <c r="BK157" s="108">
        <f t="shared" si="49"/>
        <v>0</v>
      </c>
      <c r="BL157" s="108">
        <f t="shared" si="50"/>
        <v>0</v>
      </c>
      <c r="BM157" s="108">
        <f t="shared" si="51"/>
        <v>0</v>
      </c>
      <c r="BN157" s="108">
        <f t="shared" si="52"/>
        <v>0</v>
      </c>
      <c r="BO157" s="108">
        <f t="shared" si="53"/>
        <v>0</v>
      </c>
      <c r="BP157" s="108">
        <f t="shared" si="54"/>
        <v>0</v>
      </c>
      <c r="BQ157" s="72">
        <f t="shared" si="55"/>
        <v>4</v>
      </c>
      <c r="BR157" s="25"/>
    </row>
    <row r="158" spans="1:76" ht="16" thickBot="1">
      <c r="A158" s="57"/>
      <c r="B158" s="486" t="s">
        <v>759</v>
      </c>
      <c r="C158" s="391" t="s">
        <v>758</v>
      </c>
      <c r="D158" s="512">
        <v>74</v>
      </c>
      <c r="E158" s="511" t="s">
        <v>112</v>
      </c>
      <c r="F158" s="512"/>
      <c r="G158" s="512"/>
      <c r="H158" s="512"/>
      <c r="I158" s="512"/>
      <c r="J158" s="512"/>
      <c r="K158" s="512"/>
      <c r="L158" s="512"/>
      <c r="M158" s="461">
        <f t="shared" si="41"/>
        <v>0</v>
      </c>
      <c r="N158" s="512"/>
      <c r="O158" s="512"/>
      <c r="P158" s="512"/>
      <c r="Q158" s="512"/>
      <c r="R158" s="512"/>
      <c r="S158" s="512"/>
      <c r="T158" s="512"/>
      <c r="U158" s="461">
        <f t="shared" si="42"/>
        <v>0</v>
      </c>
      <c r="V158" s="512">
        <v>1</v>
      </c>
      <c r="W158" s="512"/>
      <c r="X158" s="512"/>
      <c r="Y158" s="512"/>
      <c r="Z158" s="512"/>
      <c r="AA158" s="512"/>
      <c r="AB158" s="512"/>
      <c r="AC158" s="461">
        <f t="shared" si="43"/>
        <v>2</v>
      </c>
      <c r="AD158" s="512">
        <v>0.5</v>
      </c>
      <c r="AE158" s="512"/>
      <c r="AF158" s="512"/>
      <c r="AG158" s="512"/>
      <c r="AH158" s="512"/>
      <c r="AI158" s="512"/>
      <c r="AJ158" s="512"/>
      <c r="AK158" s="461">
        <f t="shared" si="44"/>
        <v>1</v>
      </c>
      <c r="AL158" s="512"/>
      <c r="AM158" s="512"/>
      <c r="AN158" s="512"/>
      <c r="AO158" s="512"/>
      <c r="AP158" s="512"/>
      <c r="AQ158" s="512"/>
      <c r="AR158" s="512"/>
      <c r="AS158" s="461">
        <f>2*(AL158)+5*(AM158)+3*(AN158)+5*(AO158)+5*(AP158)+5*(AQ158)+5*(AR158)</f>
        <v>0</v>
      </c>
      <c r="AT158" s="512"/>
      <c r="AU158" s="512"/>
      <c r="AV158" s="512"/>
      <c r="AW158" s="512"/>
      <c r="AX158" s="512"/>
      <c r="AY158" s="512"/>
      <c r="AZ158" s="512"/>
      <c r="BA158" s="61">
        <f>2*(AT158)+5*(AU158)+3*(AV158)+5*(AW158)+5*(AX158)+5*(AY158)+5*(AZ158)</f>
        <v>0</v>
      </c>
      <c r="BB158" s="142"/>
      <c r="BC158" s="142"/>
      <c r="BD158" s="142"/>
      <c r="BE158" s="142"/>
      <c r="BF158" s="142"/>
      <c r="BG158" s="142"/>
      <c r="BH158" s="142"/>
      <c r="BI158" s="110">
        <f t="shared" si="47"/>
        <v>0</v>
      </c>
      <c r="BJ158" s="219">
        <f t="shared" si="48"/>
        <v>1.5</v>
      </c>
      <c r="BK158" s="217">
        <f t="shared" si="49"/>
        <v>0</v>
      </c>
      <c r="BL158" s="217">
        <f t="shared" si="50"/>
        <v>0</v>
      </c>
      <c r="BM158" s="217">
        <f t="shared" si="51"/>
        <v>0</v>
      </c>
      <c r="BN158" s="217">
        <f t="shared" si="52"/>
        <v>0</v>
      </c>
      <c r="BO158" s="217">
        <f t="shared" si="53"/>
        <v>0</v>
      </c>
      <c r="BP158" s="217">
        <f t="shared" si="54"/>
        <v>0</v>
      </c>
      <c r="BQ158" s="220">
        <f t="shared" si="55"/>
        <v>3</v>
      </c>
      <c r="BR158" s="25"/>
    </row>
    <row r="159" spans="1:76" ht="16" thickBot="1">
      <c r="A159" s="57"/>
      <c r="B159" s="486" t="s">
        <v>486</v>
      </c>
      <c r="C159" s="504" t="s">
        <v>487</v>
      </c>
      <c r="D159" s="512">
        <v>35</v>
      </c>
      <c r="E159" s="511" t="s">
        <v>144</v>
      </c>
      <c r="F159" s="512">
        <v>1</v>
      </c>
      <c r="G159" s="512"/>
      <c r="H159" s="512"/>
      <c r="I159" s="512"/>
      <c r="J159" s="512"/>
      <c r="K159" s="512"/>
      <c r="L159" s="512"/>
      <c r="M159" s="461">
        <f t="shared" si="41"/>
        <v>2</v>
      </c>
      <c r="N159" s="512"/>
      <c r="O159" s="512"/>
      <c r="P159" s="512"/>
      <c r="Q159" s="512"/>
      <c r="R159" s="512"/>
      <c r="S159" s="512"/>
      <c r="T159" s="512"/>
      <c r="U159" s="461">
        <f t="shared" si="42"/>
        <v>0</v>
      </c>
      <c r="V159" s="512"/>
      <c r="W159" s="512"/>
      <c r="X159" s="512"/>
      <c r="Y159" s="512"/>
      <c r="Z159" s="512"/>
      <c r="AA159" s="512"/>
      <c r="AB159" s="512"/>
      <c r="AC159" s="461">
        <f t="shared" si="43"/>
        <v>0</v>
      </c>
      <c r="AD159" s="512"/>
      <c r="AE159" s="512"/>
      <c r="AF159" s="512"/>
      <c r="AG159" s="512"/>
      <c r="AH159" s="512"/>
      <c r="AI159" s="512"/>
      <c r="AJ159" s="512"/>
      <c r="AK159" s="461">
        <f t="shared" si="44"/>
        <v>0</v>
      </c>
      <c r="AL159" s="512"/>
      <c r="AM159" s="512"/>
      <c r="AN159" s="512"/>
      <c r="AO159" s="512"/>
      <c r="AP159" s="512"/>
      <c r="AQ159" s="512"/>
      <c r="AR159" s="512"/>
      <c r="AS159" s="404">
        <f>2*AL159+5*AM159+3*AN159+5*AO159+5*AP159+5*AQ159+5*AR159</f>
        <v>0</v>
      </c>
      <c r="AT159" s="512"/>
      <c r="AU159" s="512"/>
      <c r="AV159" s="512"/>
      <c r="AW159" s="512"/>
      <c r="AX159" s="512"/>
      <c r="AY159" s="512"/>
      <c r="AZ159" s="512"/>
      <c r="BA159" s="45">
        <f>2*AT159+5*AU159+3*AV159+5*AW159+5*AX159+5*AY159+5*AZ159</f>
        <v>0</v>
      </c>
      <c r="BB159" s="512"/>
      <c r="BC159" s="512"/>
      <c r="BD159" s="512"/>
      <c r="BE159" s="512"/>
      <c r="BF159" s="512"/>
      <c r="BG159" s="512"/>
      <c r="BH159" s="512"/>
      <c r="BI159" s="110">
        <f t="shared" si="47"/>
        <v>0</v>
      </c>
      <c r="BJ159" s="109">
        <f t="shared" si="48"/>
        <v>1</v>
      </c>
      <c r="BK159" s="108">
        <f t="shared" si="49"/>
        <v>0</v>
      </c>
      <c r="BL159" s="108">
        <f t="shared" si="50"/>
        <v>0</v>
      </c>
      <c r="BM159" s="108">
        <f t="shared" si="51"/>
        <v>0</v>
      </c>
      <c r="BN159" s="108">
        <f t="shared" si="52"/>
        <v>0</v>
      </c>
      <c r="BO159" s="108">
        <f t="shared" si="53"/>
        <v>0</v>
      </c>
      <c r="BP159" s="108">
        <f t="shared" si="54"/>
        <v>0</v>
      </c>
      <c r="BQ159" s="72">
        <f t="shared" si="55"/>
        <v>2</v>
      </c>
      <c r="BR159" s="25"/>
    </row>
    <row r="160" spans="1:76" ht="16" thickBot="1">
      <c r="A160" s="57"/>
      <c r="B160" s="486" t="s">
        <v>740</v>
      </c>
      <c r="C160" s="504" t="s">
        <v>247</v>
      </c>
      <c r="D160" s="512">
        <v>27</v>
      </c>
      <c r="E160" s="511" t="s">
        <v>123</v>
      </c>
      <c r="F160" s="512"/>
      <c r="G160" s="512"/>
      <c r="H160" s="512"/>
      <c r="I160" s="512"/>
      <c r="J160" s="512"/>
      <c r="K160" s="512"/>
      <c r="L160" s="512"/>
      <c r="M160" s="461">
        <f t="shared" si="41"/>
        <v>0</v>
      </c>
      <c r="N160" s="512"/>
      <c r="O160" s="512"/>
      <c r="P160" s="512"/>
      <c r="Q160" s="512"/>
      <c r="R160" s="512"/>
      <c r="S160" s="512"/>
      <c r="T160" s="512"/>
      <c r="U160" s="461">
        <f t="shared" si="42"/>
        <v>0</v>
      </c>
      <c r="V160" s="512">
        <v>1</v>
      </c>
      <c r="W160" s="512"/>
      <c r="X160" s="512"/>
      <c r="Y160" s="512"/>
      <c r="Z160" s="512"/>
      <c r="AA160" s="512"/>
      <c r="AB160" s="512"/>
      <c r="AC160" s="461">
        <f t="shared" si="43"/>
        <v>2</v>
      </c>
      <c r="AD160" s="512"/>
      <c r="AE160" s="512"/>
      <c r="AF160" s="512"/>
      <c r="AG160" s="512"/>
      <c r="AH160" s="512"/>
      <c r="AI160" s="512"/>
      <c r="AJ160" s="512"/>
      <c r="AK160" s="461">
        <f t="shared" si="44"/>
        <v>0</v>
      </c>
      <c r="AL160" s="512"/>
      <c r="AM160" s="512"/>
      <c r="AN160" s="512"/>
      <c r="AO160" s="512"/>
      <c r="AP160" s="512"/>
      <c r="AQ160" s="512"/>
      <c r="AR160" s="512"/>
      <c r="AS160" s="461">
        <f>2*(AL160)+5*(AM160)+3*(AN160)+5*(AO160)+5*(AP160)+5*(AQ160)+5*(AR160)</f>
        <v>0</v>
      </c>
      <c r="AT160" s="512"/>
      <c r="AU160" s="512"/>
      <c r="AV160" s="512"/>
      <c r="AW160" s="512"/>
      <c r="AX160" s="512"/>
      <c r="AY160" s="512"/>
      <c r="AZ160" s="512"/>
      <c r="BA160" s="61">
        <f>2*(AT160)+5*(AU160)+3*(AV160)+5*(AW160)+5*(AX160)+5*(AY160)+5*(AZ160)</f>
        <v>0</v>
      </c>
      <c r="BB160" s="512"/>
      <c r="BC160" s="512"/>
      <c r="BD160" s="512"/>
      <c r="BE160" s="512"/>
      <c r="BF160" s="512"/>
      <c r="BG160" s="512"/>
      <c r="BH160" s="512"/>
      <c r="BI160" s="110">
        <f t="shared" si="47"/>
        <v>0</v>
      </c>
      <c r="BJ160" s="219">
        <f t="shared" si="48"/>
        <v>1</v>
      </c>
      <c r="BK160" s="217">
        <f t="shared" si="49"/>
        <v>0</v>
      </c>
      <c r="BL160" s="217">
        <f t="shared" si="50"/>
        <v>0</v>
      </c>
      <c r="BM160" s="217">
        <f t="shared" si="51"/>
        <v>0</v>
      </c>
      <c r="BN160" s="217">
        <f t="shared" si="52"/>
        <v>0</v>
      </c>
      <c r="BO160" s="217">
        <f t="shared" si="53"/>
        <v>0</v>
      </c>
      <c r="BP160" s="217">
        <f t="shared" si="54"/>
        <v>0</v>
      </c>
      <c r="BQ160" s="220">
        <f t="shared" si="55"/>
        <v>2</v>
      </c>
      <c r="BR160" s="25"/>
    </row>
    <row r="161" spans="1:77" ht="16" thickBot="1">
      <c r="A161" s="57"/>
      <c r="B161" s="401" t="s">
        <v>200</v>
      </c>
      <c r="C161" s="402" t="s">
        <v>201</v>
      </c>
      <c r="D161" s="382">
        <v>13</v>
      </c>
      <c r="E161" s="511" t="s">
        <v>114</v>
      </c>
      <c r="F161" s="512">
        <v>1</v>
      </c>
      <c r="G161" s="512"/>
      <c r="H161" s="512"/>
      <c r="I161" s="512"/>
      <c r="J161" s="512"/>
      <c r="K161" s="512"/>
      <c r="L161" s="512"/>
      <c r="M161" s="461">
        <f t="shared" si="41"/>
        <v>2</v>
      </c>
      <c r="N161" s="512"/>
      <c r="O161" s="512"/>
      <c r="P161" s="512"/>
      <c r="Q161" s="512"/>
      <c r="R161" s="512"/>
      <c r="S161" s="512"/>
      <c r="T161" s="512"/>
      <c r="U161" s="461">
        <f t="shared" si="42"/>
        <v>0</v>
      </c>
      <c r="V161" s="512"/>
      <c r="W161" s="512"/>
      <c r="X161" s="512"/>
      <c r="Y161" s="512"/>
      <c r="Z161" s="512"/>
      <c r="AA161" s="512"/>
      <c r="AB161" s="512"/>
      <c r="AC161" s="461">
        <f t="shared" si="43"/>
        <v>0</v>
      </c>
      <c r="AD161" s="512"/>
      <c r="AE161" s="512"/>
      <c r="AF161" s="512"/>
      <c r="AG161" s="512"/>
      <c r="AH161" s="512"/>
      <c r="AI161" s="512"/>
      <c r="AJ161" s="512"/>
      <c r="AK161" s="461">
        <f t="shared" si="44"/>
        <v>0</v>
      </c>
      <c r="AL161" s="512"/>
      <c r="AM161" s="512"/>
      <c r="AN161" s="512"/>
      <c r="AO161" s="512"/>
      <c r="AP161" s="512"/>
      <c r="AQ161" s="512"/>
      <c r="AR161" s="512"/>
      <c r="AS161" s="461">
        <f>2*(AL161)+5*(AM161)+3*(AN161)+5*(AO161)+5*(AP161)+5*(AQ161)+5*(AR161)</f>
        <v>0</v>
      </c>
      <c r="AT161" s="512"/>
      <c r="AU161" s="512"/>
      <c r="AV161" s="512"/>
      <c r="AW161" s="512"/>
      <c r="AX161" s="512"/>
      <c r="AY161" s="512"/>
      <c r="AZ161" s="512"/>
      <c r="BA161" s="61">
        <f>2*(AT161)+5*(AU161)+3*(AV161)+5*(AW161)+5*(AX161)+5*(AY161)+5*(AZ161)</f>
        <v>0</v>
      </c>
      <c r="BB161" s="142"/>
      <c r="BC161" s="142"/>
      <c r="BD161" s="142"/>
      <c r="BE161" s="142"/>
      <c r="BF161" s="142"/>
      <c r="BG161" s="142"/>
      <c r="BH161" s="142"/>
      <c r="BI161" s="110">
        <f t="shared" si="47"/>
        <v>0</v>
      </c>
      <c r="BJ161" s="219">
        <f t="shared" si="48"/>
        <v>1</v>
      </c>
      <c r="BK161" s="217">
        <f t="shared" si="49"/>
        <v>0</v>
      </c>
      <c r="BL161" s="217">
        <f t="shared" si="50"/>
        <v>0</v>
      </c>
      <c r="BM161" s="217">
        <f t="shared" si="51"/>
        <v>0</v>
      </c>
      <c r="BN161" s="217">
        <f t="shared" si="52"/>
        <v>0</v>
      </c>
      <c r="BO161" s="217">
        <f t="shared" si="53"/>
        <v>0</v>
      </c>
      <c r="BP161" s="217">
        <f t="shared" si="54"/>
        <v>0</v>
      </c>
      <c r="BQ161" s="220">
        <f t="shared" si="55"/>
        <v>2</v>
      </c>
      <c r="BR161" s="26"/>
      <c r="BS161" s="26"/>
      <c r="BT161" s="26"/>
      <c r="BU161" s="26"/>
      <c r="BV161" s="26"/>
      <c r="BW161" s="26"/>
      <c r="BX161" s="26"/>
      <c r="BY161" s="26"/>
    </row>
    <row r="162" spans="1:77" ht="16" thickBot="1">
      <c r="A162" s="57"/>
      <c r="B162" s="401" t="s">
        <v>204</v>
      </c>
      <c r="C162" s="402" t="s">
        <v>205</v>
      </c>
      <c r="D162" s="382">
        <v>18</v>
      </c>
      <c r="E162" s="511" t="s">
        <v>114</v>
      </c>
      <c r="F162" s="512"/>
      <c r="G162" s="512"/>
      <c r="H162" s="512"/>
      <c r="I162" s="512"/>
      <c r="J162" s="512"/>
      <c r="K162" s="512"/>
      <c r="L162" s="512"/>
      <c r="M162" s="461">
        <f t="shared" si="41"/>
        <v>0</v>
      </c>
      <c r="N162" s="512">
        <v>1</v>
      </c>
      <c r="O162" s="512"/>
      <c r="P162" s="512"/>
      <c r="Q162" s="512"/>
      <c r="R162" s="512"/>
      <c r="S162" s="512"/>
      <c r="T162" s="512"/>
      <c r="U162" s="461">
        <f t="shared" si="42"/>
        <v>2</v>
      </c>
      <c r="V162" s="512"/>
      <c r="W162" s="512"/>
      <c r="X162" s="512"/>
      <c r="Y162" s="512"/>
      <c r="Z162" s="512"/>
      <c r="AA162" s="512"/>
      <c r="AB162" s="512"/>
      <c r="AC162" s="461">
        <f t="shared" si="43"/>
        <v>0</v>
      </c>
      <c r="AD162" s="512"/>
      <c r="AE162" s="512"/>
      <c r="AF162" s="512"/>
      <c r="AG162" s="512"/>
      <c r="AH162" s="512"/>
      <c r="AI162" s="512"/>
      <c r="AJ162" s="512"/>
      <c r="AK162" s="461">
        <f t="shared" si="44"/>
        <v>0</v>
      </c>
      <c r="AL162" s="512"/>
      <c r="AM162" s="512"/>
      <c r="AN162" s="512"/>
      <c r="AO162" s="512"/>
      <c r="AP162" s="512"/>
      <c r="AQ162" s="512"/>
      <c r="AR162" s="512"/>
      <c r="AS162" s="461">
        <f>2*(AL162)+5*(AM162)+3*(AN162)+5*(AO162)+5*(AP162)+5*(AQ162)+5*(AR162)</f>
        <v>0</v>
      </c>
      <c r="AT162" s="512"/>
      <c r="AU162" s="512"/>
      <c r="AV162" s="512"/>
      <c r="AW162" s="512"/>
      <c r="AX162" s="512"/>
      <c r="AY162" s="512"/>
      <c r="AZ162" s="512"/>
      <c r="BA162" s="61">
        <f>2*(AT162)+5*(AU162)+3*(AV162)+5*(AW162)+5*(AX162)+5*(AY162)+5*(AZ162)</f>
        <v>0</v>
      </c>
      <c r="BB162" s="512"/>
      <c r="BC162" s="512"/>
      <c r="BD162" s="512"/>
      <c r="BE162" s="512"/>
      <c r="BF162" s="512"/>
      <c r="BG162" s="512"/>
      <c r="BH162" s="512"/>
      <c r="BI162" s="110">
        <f t="shared" si="47"/>
        <v>0</v>
      </c>
      <c r="BJ162" s="219">
        <f t="shared" si="48"/>
        <v>1</v>
      </c>
      <c r="BK162" s="217">
        <f t="shared" si="49"/>
        <v>0</v>
      </c>
      <c r="BL162" s="217">
        <f t="shared" si="50"/>
        <v>0</v>
      </c>
      <c r="BM162" s="217">
        <f t="shared" si="51"/>
        <v>0</v>
      </c>
      <c r="BN162" s="217">
        <f t="shared" si="52"/>
        <v>0</v>
      </c>
      <c r="BO162" s="217">
        <f t="shared" si="53"/>
        <v>0</v>
      </c>
      <c r="BP162" s="217">
        <f t="shared" si="54"/>
        <v>0</v>
      </c>
      <c r="BQ162" s="220">
        <f t="shared" si="55"/>
        <v>2</v>
      </c>
      <c r="BR162" s="26"/>
      <c r="BS162" s="26"/>
      <c r="BT162" s="26"/>
      <c r="BU162" s="26"/>
      <c r="BV162" s="26"/>
      <c r="BW162" s="26"/>
      <c r="BX162" s="26"/>
      <c r="BY162" s="26"/>
    </row>
    <row r="163" spans="1:77" ht="16" thickBot="1">
      <c r="A163" s="57"/>
      <c r="B163" s="486" t="s">
        <v>183</v>
      </c>
      <c r="C163" s="504" t="s">
        <v>184</v>
      </c>
      <c r="D163" s="512">
        <v>57</v>
      </c>
      <c r="E163" s="511" t="s">
        <v>122</v>
      </c>
      <c r="F163" s="512">
        <v>1</v>
      </c>
      <c r="G163" s="512"/>
      <c r="H163" s="512"/>
      <c r="I163" s="512"/>
      <c r="J163" s="512"/>
      <c r="K163" s="512"/>
      <c r="L163" s="512"/>
      <c r="M163" s="461">
        <f t="shared" si="41"/>
        <v>2</v>
      </c>
      <c r="N163" s="512"/>
      <c r="O163" s="512"/>
      <c r="P163" s="512"/>
      <c r="Q163" s="512"/>
      <c r="R163" s="512"/>
      <c r="S163" s="512"/>
      <c r="T163" s="512"/>
      <c r="U163" s="461">
        <f t="shared" si="42"/>
        <v>0</v>
      </c>
      <c r="V163" s="512"/>
      <c r="W163" s="512"/>
      <c r="X163" s="512"/>
      <c r="Y163" s="512"/>
      <c r="Z163" s="512"/>
      <c r="AA163" s="512"/>
      <c r="AB163" s="512"/>
      <c r="AC163" s="461">
        <f t="shared" si="43"/>
        <v>0</v>
      </c>
      <c r="AD163" s="512"/>
      <c r="AE163" s="512"/>
      <c r="AF163" s="512"/>
      <c r="AG163" s="512"/>
      <c r="AH163" s="512"/>
      <c r="AI163" s="512"/>
      <c r="AJ163" s="512"/>
      <c r="AK163" s="461">
        <f t="shared" si="44"/>
        <v>0</v>
      </c>
      <c r="AL163" s="512"/>
      <c r="AM163" s="512"/>
      <c r="AN163" s="512"/>
      <c r="AO163" s="512"/>
      <c r="AP163" s="512"/>
      <c r="AQ163" s="512"/>
      <c r="AR163" s="512"/>
      <c r="AS163" s="461">
        <f>2*(AL163)+5*(AM163)+3*(AN163)+5*(AO163)+5*(AP163)+5*(AQ163)+5*(AR163)</f>
        <v>0</v>
      </c>
      <c r="AT163" s="13"/>
      <c r="AU163" s="13"/>
      <c r="AV163" s="13"/>
      <c r="AW163" s="13"/>
      <c r="AX163" s="13"/>
      <c r="AY163" s="13"/>
      <c r="AZ163" s="13"/>
      <c r="BA163" s="61">
        <f>2*(AT163)+5*(AU163)+3*(AV163)+5*(AW163)+5*(AX163)+5*(AY163)+5*(AZ163)</f>
        <v>0</v>
      </c>
      <c r="BB163" s="512"/>
      <c r="BC163" s="512"/>
      <c r="BD163" s="512"/>
      <c r="BE163" s="512"/>
      <c r="BF163" s="512"/>
      <c r="BG163" s="512"/>
      <c r="BH163" s="512"/>
      <c r="BI163" s="110">
        <f t="shared" si="47"/>
        <v>0</v>
      </c>
      <c r="BJ163" s="219">
        <f t="shared" si="48"/>
        <v>1</v>
      </c>
      <c r="BK163" s="217">
        <f t="shared" si="49"/>
        <v>0</v>
      </c>
      <c r="BL163" s="217">
        <f t="shared" si="50"/>
        <v>0</v>
      </c>
      <c r="BM163" s="217">
        <f t="shared" si="51"/>
        <v>0</v>
      </c>
      <c r="BN163" s="217">
        <f t="shared" si="52"/>
        <v>0</v>
      </c>
      <c r="BO163" s="217">
        <f t="shared" si="53"/>
        <v>0</v>
      </c>
      <c r="BP163" s="217">
        <f t="shared" si="54"/>
        <v>0</v>
      </c>
      <c r="BQ163" s="220">
        <f t="shared" si="55"/>
        <v>2</v>
      </c>
      <c r="BR163" s="26"/>
      <c r="BS163" s="26"/>
      <c r="BT163" s="26"/>
      <c r="BU163" s="26"/>
      <c r="BV163" s="26"/>
      <c r="BW163" s="26"/>
      <c r="BX163" s="26"/>
      <c r="BY163" s="26"/>
    </row>
    <row r="164" spans="1:77" ht="16" thickBot="1">
      <c r="A164" s="57"/>
      <c r="B164" s="486" t="s">
        <v>845</v>
      </c>
      <c r="C164" s="504" t="s">
        <v>418</v>
      </c>
      <c r="D164" s="512">
        <v>80</v>
      </c>
      <c r="E164" s="511" t="s">
        <v>122</v>
      </c>
      <c r="F164" s="512"/>
      <c r="G164" s="512"/>
      <c r="H164" s="512"/>
      <c r="I164" s="512"/>
      <c r="J164" s="512"/>
      <c r="K164" s="512"/>
      <c r="L164" s="512"/>
      <c r="M164" s="461">
        <f t="shared" si="41"/>
        <v>0</v>
      </c>
      <c r="N164" s="512"/>
      <c r="O164" s="512"/>
      <c r="P164" s="512"/>
      <c r="Q164" s="512"/>
      <c r="R164" s="512"/>
      <c r="S164" s="512"/>
      <c r="T164" s="512"/>
      <c r="U164" s="461">
        <f t="shared" si="42"/>
        <v>0</v>
      </c>
      <c r="V164" s="512"/>
      <c r="W164" s="512"/>
      <c r="X164" s="512"/>
      <c r="Y164" s="512"/>
      <c r="Z164" s="512"/>
      <c r="AA164" s="512"/>
      <c r="AB164" s="512"/>
      <c r="AC164" s="461">
        <f t="shared" si="43"/>
        <v>0</v>
      </c>
      <c r="AD164" s="512"/>
      <c r="AE164" s="512"/>
      <c r="AF164" s="512"/>
      <c r="AG164" s="512"/>
      <c r="AH164" s="512"/>
      <c r="AI164" s="512"/>
      <c r="AJ164" s="512"/>
      <c r="AK164" s="461">
        <f t="shared" si="44"/>
        <v>0</v>
      </c>
      <c r="AL164" s="512">
        <v>1</v>
      </c>
      <c r="AM164" s="512"/>
      <c r="AN164" s="512"/>
      <c r="AO164" s="512"/>
      <c r="AP164" s="512"/>
      <c r="AQ164" s="512"/>
      <c r="AR164" s="512"/>
      <c r="AS164" s="461">
        <f>2*(AL164)+5*(AM164)+3*(AN164)+5*(AO164)+5*(AP164)+5*(AQ164)+5*(AR164)</f>
        <v>2</v>
      </c>
      <c r="AT164" s="512"/>
      <c r="AU164" s="512"/>
      <c r="AV164" s="512"/>
      <c r="AW164" s="512"/>
      <c r="AX164" s="512"/>
      <c r="AY164" s="512"/>
      <c r="AZ164" s="512"/>
      <c r="BA164" s="61">
        <f>2*(AT164)+5*(AU164)+3*(AV164)+5*(AW164)+5*(AX164)+5*(AY164)+5*(AZ164)</f>
        <v>0</v>
      </c>
      <c r="BB164" s="512"/>
      <c r="BC164" s="512"/>
      <c r="BD164" s="512"/>
      <c r="BE164" s="512"/>
      <c r="BF164" s="512"/>
      <c r="BG164" s="512"/>
      <c r="BH164" s="512"/>
      <c r="BI164" s="110">
        <f t="shared" si="47"/>
        <v>0</v>
      </c>
      <c r="BJ164" s="219">
        <f t="shared" si="48"/>
        <v>1</v>
      </c>
      <c r="BK164" s="217">
        <f t="shared" si="49"/>
        <v>0</v>
      </c>
      <c r="BL164" s="217">
        <f t="shared" si="50"/>
        <v>0</v>
      </c>
      <c r="BM164" s="217">
        <f t="shared" si="51"/>
        <v>0</v>
      </c>
      <c r="BN164" s="217">
        <f t="shared" si="52"/>
        <v>0</v>
      </c>
      <c r="BO164" s="217">
        <f t="shared" si="53"/>
        <v>0</v>
      </c>
      <c r="BP164" s="217">
        <f t="shared" si="54"/>
        <v>0</v>
      </c>
      <c r="BQ164" s="220">
        <f t="shared" si="55"/>
        <v>2</v>
      </c>
      <c r="BR164" s="26"/>
      <c r="BS164" s="26"/>
      <c r="BT164" s="26"/>
      <c r="BU164" s="26"/>
      <c r="BV164" s="26"/>
      <c r="BW164" s="26"/>
      <c r="BX164" s="26"/>
      <c r="BY164" s="26"/>
    </row>
    <row r="165" spans="1:77" ht="16" thickBot="1">
      <c r="A165" s="57"/>
      <c r="B165" s="486" t="s">
        <v>843</v>
      </c>
      <c r="C165" s="504" t="s">
        <v>844</v>
      </c>
      <c r="D165" s="512">
        <v>33</v>
      </c>
      <c r="E165" s="511" t="s">
        <v>122</v>
      </c>
      <c r="F165" s="512"/>
      <c r="G165" s="512"/>
      <c r="H165" s="512"/>
      <c r="I165" s="512"/>
      <c r="J165" s="512"/>
      <c r="K165" s="512"/>
      <c r="L165" s="512"/>
      <c r="M165" s="461">
        <f t="shared" si="41"/>
        <v>0</v>
      </c>
      <c r="N165" s="512"/>
      <c r="O165" s="512"/>
      <c r="P165" s="512"/>
      <c r="Q165" s="512"/>
      <c r="R165" s="512"/>
      <c r="S165" s="512"/>
      <c r="T165" s="512"/>
      <c r="U165" s="461">
        <f t="shared" si="42"/>
        <v>0</v>
      </c>
      <c r="V165" s="512"/>
      <c r="W165" s="512"/>
      <c r="X165" s="512"/>
      <c r="Y165" s="512"/>
      <c r="Z165" s="512"/>
      <c r="AA165" s="512"/>
      <c r="AB165" s="512"/>
      <c r="AC165" s="461">
        <f t="shared" si="43"/>
        <v>0</v>
      </c>
      <c r="AD165" s="512"/>
      <c r="AE165" s="512"/>
      <c r="AF165" s="512"/>
      <c r="AG165" s="512"/>
      <c r="AH165" s="512"/>
      <c r="AI165" s="512"/>
      <c r="AJ165" s="512"/>
      <c r="AK165" s="461">
        <f t="shared" si="44"/>
        <v>0</v>
      </c>
      <c r="AL165" s="512">
        <v>1</v>
      </c>
      <c r="AM165" s="512"/>
      <c r="AN165" s="512"/>
      <c r="AO165" s="512"/>
      <c r="AP165" s="512"/>
      <c r="AQ165" s="512"/>
      <c r="AR165" s="512"/>
      <c r="AS165" s="404">
        <f>2*AL165+5*AM165+3*AN165+5*AO165+5*AP165+5*AQ165+5*AR165</f>
        <v>2</v>
      </c>
      <c r="AT165" s="13"/>
      <c r="AU165" s="13"/>
      <c r="AV165" s="13"/>
      <c r="AW165" s="13"/>
      <c r="AX165" s="13"/>
      <c r="AY165" s="13"/>
      <c r="AZ165" s="13"/>
      <c r="BA165" s="45">
        <f>2*AT165+5*AU165+3*AV165+5*AW165+5*AX165+5*AY165+5*AZ165</f>
        <v>0</v>
      </c>
      <c r="BB165" s="13"/>
      <c r="BC165" s="13"/>
      <c r="BD165" s="13"/>
      <c r="BE165" s="13"/>
      <c r="BF165" s="13"/>
      <c r="BG165" s="13"/>
      <c r="BH165" s="13"/>
      <c r="BI165" s="110">
        <f t="shared" si="47"/>
        <v>0</v>
      </c>
      <c r="BJ165" s="109">
        <f t="shared" si="48"/>
        <v>1</v>
      </c>
      <c r="BK165" s="108">
        <f t="shared" si="49"/>
        <v>0</v>
      </c>
      <c r="BL165" s="108">
        <f t="shared" si="50"/>
        <v>0</v>
      </c>
      <c r="BM165" s="108">
        <f t="shared" si="51"/>
        <v>0</v>
      </c>
      <c r="BN165" s="108">
        <f t="shared" si="52"/>
        <v>0</v>
      </c>
      <c r="BO165" s="108">
        <f t="shared" si="53"/>
        <v>0</v>
      </c>
      <c r="BP165" s="108">
        <f t="shared" si="54"/>
        <v>0</v>
      </c>
      <c r="BQ165" s="72">
        <f t="shared" si="55"/>
        <v>2</v>
      </c>
      <c r="BR165" s="26"/>
      <c r="BS165" s="26"/>
      <c r="BT165" s="26"/>
      <c r="BU165" s="26"/>
      <c r="BV165" s="26"/>
      <c r="BW165" s="26"/>
      <c r="BX165" s="26"/>
      <c r="BY165" s="26"/>
    </row>
    <row r="166" spans="1:77" ht="16" thickBot="1">
      <c r="A166" s="57"/>
      <c r="B166" s="486" t="s">
        <v>734</v>
      </c>
      <c r="C166" s="504" t="s">
        <v>252</v>
      </c>
      <c r="D166" s="512">
        <v>51</v>
      </c>
      <c r="E166" s="511" t="s">
        <v>114</v>
      </c>
      <c r="F166" s="512"/>
      <c r="G166" s="512"/>
      <c r="H166" s="512"/>
      <c r="I166" s="512"/>
      <c r="J166" s="512"/>
      <c r="K166" s="512"/>
      <c r="L166" s="512"/>
      <c r="M166" s="461">
        <f t="shared" si="41"/>
        <v>0</v>
      </c>
      <c r="N166" s="512"/>
      <c r="O166" s="512"/>
      <c r="P166" s="512"/>
      <c r="Q166" s="512"/>
      <c r="R166" s="512"/>
      <c r="S166" s="512"/>
      <c r="T166" s="512"/>
      <c r="U166" s="461">
        <f t="shared" si="42"/>
        <v>0</v>
      </c>
      <c r="V166" s="512">
        <v>1</v>
      </c>
      <c r="W166" s="512"/>
      <c r="X166" s="512"/>
      <c r="Y166" s="512"/>
      <c r="Z166" s="512"/>
      <c r="AA166" s="512"/>
      <c r="AB166" s="512"/>
      <c r="AC166" s="461">
        <f t="shared" si="43"/>
        <v>2</v>
      </c>
      <c r="AD166" s="512"/>
      <c r="AE166" s="512"/>
      <c r="AF166" s="512"/>
      <c r="AG166" s="512"/>
      <c r="AH166" s="512"/>
      <c r="AI166" s="512"/>
      <c r="AJ166" s="512"/>
      <c r="AK166" s="461">
        <f t="shared" si="44"/>
        <v>0</v>
      </c>
      <c r="AL166" s="512"/>
      <c r="AM166" s="512"/>
      <c r="AN166" s="512"/>
      <c r="AO166" s="512"/>
      <c r="AP166" s="512"/>
      <c r="AQ166" s="512"/>
      <c r="AR166" s="512"/>
      <c r="AS166" s="461">
        <f t="shared" ref="AS166:AS173" si="56">2*(AL166)+5*(AM166)+3*(AN166)+5*(AO166)+5*(AP166)+5*(AQ166)+5*(AR166)</f>
        <v>0</v>
      </c>
      <c r="AT166" s="512"/>
      <c r="AU166" s="512"/>
      <c r="AV166" s="512"/>
      <c r="AW166" s="512"/>
      <c r="AX166" s="512"/>
      <c r="AY166" s="512"/>
      <c r="AZ166" s="512"/>
      <c r="BA166" s="61">
        <f t="shared" ref="BA166:BA173" si="57">2*(AT166)+5*(AU166)+3*(AV166)+5*(AW166)+5*(AX166)+5*(AY166)+5*(AZ166)</f>
        <v>0</v>
      </c>
      <c r="BB166" s="512"/>
      <c r="BC166" s="512"/>
      <c r="BD166" s="512"/>
      <c r="BE166" s="512"/>
      <c r="BF166" s="512"/>
      <c r="BG166" s="512"/>
      <c r="BH166" s="512"/>
      <c r="BI166" s="110">
        <f t="shared" si="47"/>
        <v>0</v>
      </c>
      <c r="BJ166" s="219">
        <f t="shared" si="48"/>
        <v>1</v>
      </c>
      <c r="BK166" s="217">
        <f t="shared" si="49"/>
        <v>0</v>
      </c>
      <c r="BL166" s="217">
        <f t="shared" si="50"/>
        <v>0</v>
      </c>
      <c r="BM166" s="217">
        <f t="shared" si="51"/>
        <v>0</v>
      </c>
      <c r="BN166" s="217">
        <f t="shared" si="52"/>
        <v>0</v>
      </c>
      <c r="BO166" s="217">
        <f t="shared" si="53"/>
        <v>0</v>
      </c>
      <c r="BP166" s="217">
        <f t="shared" si="54"/>
        <v>0</v>
      </c>
      <c r="BQ166" s="220">
        <f t="shared" si="55"/>
        <v>2</v>
      </c>
      <c r="BR166" s="26"/>
      <c r="BS166" s="26"/>
      <c r="BT166" s="26"/>
      <c r="BU166" s="26"/>
      <c r="BV166" s="26"/>
      <c r="BW166" s="26"/>
      <c r="BX166" s="26"/>
      <c r="BY166" s="26"/>
    </row>
    <row r="167" spans="1:77" ht="16" thickBot="1">
      <c r="A167" s="57"/>
      <c r="B167" s="465" t="s">
        <v>712</v>
      </c>
      <c r="C167" s="463" t="s">
        <v>343</v>
      </c>
      <c r="D167" s="511">
        <v>36</v>
      </c>
      <c r="E167" s="511" t="s">
        <v>124</v>
      </c>
      <c r="F167" s="511"/>
      <c r="G167" s="511"/>
      <c r="H167" s="511"/>
      <c r="I167" s="511"/>
      <c r="J167" s="511"/>
      <c r="K167" s="511"/>
      <c r="L167" s="511"/>
      <c r="M167" s="461">
        <f t="shared" si="41"/>
        <v>0</v>
      </c>
      <c r="N167" s="511">
        <v>1</v>
      </c>
      <c r="O167" s="511"/>
      <c r="P167" s="511"/>
      <c r="Q167" s="511"/>
      <c r="R167" s="511"/>
      <c r="S167" s="511"/>
      <c r="T167" s="511"/>
      <c r="U167" s="461">
        <f t="shared" si="42"/>
        <v>2</v>
      </c>
      <c r="V167" s="511"/>
      <c r="W167" s="511"/>
      <c r="X167" s="511"/>
      <c r="Y167" s="511"/>
      <c r="Z167" s="511"/>
      <c r="AA167" s="511"/>
      <c r="AB167" s="511"/>
      <c r="AC167" s="461">
        <f t="shared" si="43"/>
        <v>0</v>
      </c>
      <c r="AD167" s="511"/>
      <c r="AE167" s="511"/>
      <c r="AF167" s="511"/>
      <c r="AG167" s="511"/>
      <c r="AH167" s="511"/>
      <c r="AI167" s="511"/>
      <c r="AJ167" s="511"/>
      <c r="AK167" s="461">
        <f t="shared" si="44"/>
        <v>0</v>
      </c>
      <c r="AL167" s="511"/>
      <c r="AM167" s="511"/>
      <c r="AN167" s="511"/>
      <c r="AO167" s="511"/>
      <c r="AP167" s="511"/>
      <c r="AQ167" s="511"/>
      <c r="AR167" s="511"/>
      <c r="AS167" s="461">
        <f t="shared" si="56"/>
        <v>0</v>
      </c>
      <c r="AT167" s="512"/>
      <c r="AU167" s="512"/>
      <c r="AV167" s="512"/>
      <c r="AW167" s="512"/>
      <c r="AX167" s="512"/>
      <c r="AY167" s="512"/>
      <c r="AZ167" s="512"/>
      <c r="BA167" s="61">
        <f t="shared" si="57"/>
        <v>0</v>
      </c>
      <c r="BB167" s="512"/>
      <c r="BC167" s="512"/>
      <c r="BD167" s="512"/>
      <c r="BE167" s="512"/>
      <c r="BF167" s="512"/>
      <c r="BG167" s="512"/>
      <c r="BH167" s="512"/>
      <c r="BI167" s="110">
        <f t="shared" si="47"/>
        <v>0</v>
      </c>
      <c r="BJ167" s="219">
        <f t="shared" si="48"/>
        <v>1</v>
      </c>
      <c r="BK167" s="217">
        <f t="shared" si="49"/>
        <v>0</v>
      </c>
      <c r="BL167" s="217">
        <f t="shared" si="50"/>
        <v>0</v>
      </c>
      <c r="BM167" s="217">
        <f t="shared" si="51"/>
        <v>0</v>
      </c>
      <c r="BN167" s="217">
        <f t="shared" si="52"/>
        <v>0</v>
      </c>
      <c r="BO167" s="217">
        <f t="shared" si="53"/>
        <v>0</v>
      </c>
      <c r="BP167" s="217">
        <f t="shared" si="54"/>
        <v>0</v>
      </c>
      <c r="BQ167" s="220">
        <f t="shared" si="55"/>
        <v>2</v>
      </c>
      <c r="BR167" s="26"/>
      <c r="BS167" s="26"/>
      <c r="BT167" s="26"/>
      <c r="BU167" s="26"/>
      <c r="BV167" s="26"/>
      <c r="BW167" s="26"/>
      <c r="BX167" s="26"/>
      <c r="BY167" s="26"/>
    </row>
    <row r="168" spans="1:77" ht="16" thickBot="1">
      <c r="A168" s="57"/>
      <c r="B168" s="486" t="s">
        <v>840</v>
      </c>
      <c r="C168" s="504" t="s">
        <v>841</v>
      </c>
      <c r="D168" s="512">
        <v>66</v>
      </c>
      <c r="E168" s="511" t="s">
        <v>123</v>
      </c>
      <c r="F168" s="512"/>
      <c r="G168" s="512"/>
      <c r="H168" s="512"/>
      <c r="I168" s="512"/>
      <c r="J168" s="512"/>
      <c r="K168" s="512"/>
      <c r="L168" s="512"/>
      <c r="M168" s="461">
        <f t="shared" si="41"/>
        <v>0</v>
      </c>
      <c r="N168" s="512"/>
      <c r="O168" s="512"/>
      <c r="P168" s="512"/>
      <c r="Q168" s="512"/>
      <c r="R168" s="512"/>
      <c r="S168" s="512"/>
      <c r="T168" s="512"/>
      <c r="U168" s="461">
        <f t="shared" si="42"/>
        <v>0</v>
      </c>
      <c r="V168" s="512"/>
      <c r="W168" s="512"/>
      <c r="X168" s="512"/>
      <c r="Y168" s="512"/>
      <c r="Z168" s="512"/>
      <c r="AA168" s="512"/>
      <c r="AB168" s="512"/>
      <c r="AC168" s="461">
        <f t="shared" si="43"/>
        <v>0</v>
      </c>
      <c r="AD168" s="512"/>
      <c r="AE168" s="512"/>
      <c r="AF168" s="512"/>
      <c r="AG168" s="512"/>
      <c r="AH168" s="512"/>
      <c r="AI168" s="512"/>
      <c r="AJ168" s="512"/>
      <c r="AK168" s="461">
        <f t="shared" si="44"/>
        <v>0</v>
      </c>
      <c r="AL168" s="512">
        <v>1</v>
      </c>
      <c r="AM168" s="512"/>
      <c r="AN168" s="512"/>
      <c r="AO168" s="512"/>
      <c r="AP168" s="512"/>
      <c r="AQ168" s="512"/>
      <c r="AR168" s="512"/>
      <c r="AS168" s="461">
        <f t="shared" si="56"/>
        <v>2</v>
      </c>
      <c r="AT168" s="512"/>
      <c r="AU168" s="512"/>
      <c r="AV168" s="512"/>
      <c r="AW168" s="512"/>
      <c r="AX168" s="512"/>
      <c r="AY168" s="512"/>
      <c r="AZ168" s="512"/>
      <c r="BA168" s="61">
        <f t="shared" si="57"/>
        <v>0</v>
      </c>
      <c r="BB168" s="512"/>
      <c r="BC168" s="512"/>
      <c r="BD168" s="512"/>
      <c r="BE168" s="512"/>
      <c r="BF168" s="512"/>
      <c r="BG168" s="512"/>
      <c r="BH168" s="512"/>
      <c r="BI168" s="110">
        <f t="shared" si="47"/>
        <v>0</v>
      </c>
      <c r="BJ168" s="219">
        <f t="shared" si="48"/>
        <v>1</v>
      </c>
      <c r="BK168" s="217">
        <f t="shared" si="49"/>
        <v>0</v>
      </c>
      <c r="BL168" s="217">
        <f t="shared" si="50"/>
        <v>0</v>
      </c>
      <c r="BM168" s="217">
        <f t="shared" si="51"/>
        <v>0</v>
      </c>
      <c r="BN168" s="217">
        <f t="shared" si="52"/>
        <v>0</v>
      </c>
      <c r="BO168" s="217">
        <f t="shared" si="53"/>
        <v>0</v>
      </c>
      <c r="BP168" s="217">
        <f t="shared" si="54"/>
        <v>0</v>
      </c>
      <c r="BQ168" s="220">
        <f t="shared" si="55"/>
        <v>2</v>
      </c>
      <c r="BR168" s="26"/>
      <c r="BS168" s="26"/>
      <c r="BT168" s="26"/>
      <c r="BU168" s="26"/>
      <c r="BV168" s="26"/>
      <c r="BW168" s="26"/>
      <c r="BX168" s="26"/>
      <c r="BY168" s="26"/>
    </row>
    <row r="169" spans="1:77" ht="16" thickBot="1">
      <c r="A169" s="57"/>
      <c r="B169" s="486" t="s">
        <v>741</v>
      </c>
      <c r="C169" s="504" t="s">
        <v>418</v>
      </c>
      <c r="D169" s="512">
        <v>63</v>
      </c>
      <c r="E169" s="511" t="s">
        <v>123</v>
      </c>
      <c r="F169" s="13"/>
      <c r="G169" s="13"/>
      <c r="H169" s="13"/>
      <c r="I169" s="13"/>
      <c r="J169" s="13"/>
      <c r="K169" s="13"/>
      <c r="L169" s="13"/>
      <c r="M169" s="461">
        <f t="shared" si="41"/>
        <v>0</v>
      </c>
      <c r="N169" s="20"/>
      <c r="O169" s="20"/>
      <c r="P169" s="20"/>
      <c r="Q169" s="20"/>
      <c r="R169" s="20"/>
      <c r="S169" s="20"/>
      <c r="T169" s="20"/>
      <c r="U169" s="461">
        <f t="shared" si="42"/>
        <v>0</v>
      </c>
      <c r="V169" s="512">
        <v>1</v>
      </c>
      <c r="W169" s="512"/>
      <c r="X169" s="512"/>
      <c r="Y169" s="512"/>
      <c r="Z169" s="512"/>
      <c r="AA169" s="512"/>
      <c r="AB169" s="512"/>
      <c r="AC169" s="461">
        <f t="shared" si="43"/>
        <v>2</v>
      </c>
      <c r="AD169" s="512"/>
      <c r="AE169" s="512"/>
      <c r="AF169" s="512"/>
      <c r="AG169" s="512"/>
      <c r="AH169" s="512"/>
      <c r="AI169" s="512"/>
      <c r="AJ169" s="512"/>
      <c r="AK169" s="461">
        <f t="shared" si="44"/>
        <v>0</v>
      </c>
      <c r="AL169" s="512"/>
      <c r="AM169" s="512"/>
      <c r="AN169" s="512"/>
      <c r="AO169" s="512"/>
      <c r="AP169" s="512"/>
      <c r="AQ169" s="512"/>
      <c r="AR169" s="512"/>
      <c r="AS169" s="461">
        <f t="shared" si="56"/>
        <v>0</v>
      </c>
      <c r="AT169" s="281"/>
      <c r="AU169" s="281"/>
      <c r="AV169" s="281"/>
      <c r="AW169" s="281"/>
      <c r="AX169" s="281"/>
      <c r="AY169" s="281"/>
      <c r="AZ169" s="281"/>
      <c r="BA169" s="61">
        <f t="shared" si="57"/>
        <v>0</v>
      </c>
      <c r="BB169" s="512"/>
      <c r="BC169" s="512"/>
      <c r="BD169" s="512"/>
      <c r="BE169" s="512"/>
      <c r="BF169" s="512"/>
      <c r="BG169" s="512"/>
      <c r="BH169" s="512"/>
      <c r="BI169" s="110">
        <f t="shared" si="47"/>
        <v>0</v>
      </c>
      <c r="BJ169" s="219">
        <f t="shared" si="48"/>
        <v>1</v>
      </c>
      <c r="BK169" s="217">
        <f t="shared" si="49"/>
        <v>0</v>
      </c>
      <c r="BL169" s="217">
        <f t="shared" si="50"/>
        <v>0</v>
      </c>
      <c r="BM169" s="217">
        <f t="shared" si="51"/>
        <v>0</v>
      </c>
      <c r="BN169" s="217">
        <f t="shared" si="52"/>
        <v>0</v>
      </c>
      <c r="BO169" s="217">
        <f t="shared" si="53"/>
        <v>0</v>
      </c>
      <c r="BP169" s="217">
        <f t="shared" si="54"/>
        <v>0</v>
      </c>
      <c r="BQ169" s="220">
        <f t="shared" si="55"/>
        <v>2</v>
      </c>
    </row>
    <row r="170" spans="1:77" ht="16" thickBot="1">
      <c r="A170" s="57"/>
      <c r="B170" s="438" t="s">
        <v>210</v>
      </c>
      <c r="C170" s="440" t="s">
        <v>211</v>
      </c>
      <c r="D170" s="383">
        <v>30</v>
      </c>
      <c r="E170" s="511" t="s">
        <v>114</v>
      </c>
      <c r="F170" s="512">
        <v>1</v>
      </c>
      <c r="G170" s="512"/>
      <c r="H170" s="512"/>
      <c r="I170" s="512"/>
      <c r="J170" s="512"/>
      <c r="K170" s="512"/>
      <c r="L170" s="512"/>
      <c r="M170" s="461">
        <f t="shared" si="41"/>
        <v>2</v>
      </c>
      <c r="N170" s="512"/>
      <c r="O170" s="512"/>
      <c r="P170" s="512"/>
      <c r="Q170" s="512"/>
      <c r="R170" s="512"/>
      <c r="S170" s="512"/>
      <c r="T170" s="512"/>
      <c r="U170" s="461">
        <f t="shared" si="42"/>
        <v>0</v>
      </c>
      <c r="V170" s="512"/>
      <c r="W170" s="512"/>
      <c r="X170" s="512"/>
      <c r="Y170" s="512"/>
      <c r="Z170" s="512"/>
      <c r="AA170" s="512"/>
      <c r="AB170" s="512"/>
      <c r="AC170" s="461">
        <f t="shared" si="43"/>
        <v>0</v>
      </c>
      <c r="AD170" s="512"/>
      <c r="AE170" s="512"/>
      <c r="AF170" s="512"/>
      <c r="AG170" s="512"/>
      <c r="AH170" s="512"/>
      <c r="AI170" s="512"/>
      <c r="AJ170" s="512"/>
      <c r="AK170" s="461">
        <f t="shared" si="44"/>
        <v>0</v>
      </c>
      <c r="AL170" s="512"/>
      <c r="AM170" s="512"/>
      <c r="AN170" s="512"/>
      <c r="AO170" s="512"/>
      <c r="AP170" s="512"/>
      <c r="AQ170" s="512"/>
      <c r="AR170" s="512"/>
      <c r="AS170" s="461">
        <f t="shared" si="56"/>
        <v>0</v>
      </c>
      <c r="AT170" s="281"/>
      <c r="AU170" s="281"/>
      <c r="AV170" s="281"/>
      <c r="AW170" s="281"/>
      <c r="AX170" s="281"/>
      <c r="AY170" s="281"/>
      <c r="AZ170" s="281"/>
      <c r="BA170" s="61">
        <f t="shared" si="57"/>
        <v>0</v>
      </c>
      <c r="BB170" s="13"/>
      <c r="BC170" s="13"/>
      <c r="BD170" s="13"/>
      <c r="BE170" s="13"/>
      <c r="BF170" s="13"/>
      <c r="BG170" s="13"/>
      <c r="BH170" s="13"/>
      <c r="BI170" s="110">
        <f t="shared" si="47"/>
        <v>0</v>
      </c>
      <c r="BJ170" s="219">
        <f t="shared" si="48"/>
        <v>1</v>
      </c>
      <c r="BK170" s="217">
        <f t="shared" si="49"/>
        <v>0</v>
      </c>
      <c r="BL170" s="217">
        <f t="shared" si="50"/>
        <v>0</v>
      </c>
      <c r="BM170" s="217">
        <f t="shared" si="51"/>
        <v>0</v>
      </c>
      <c r="BN170" s="217">
        <f t="shared" si="52"/>
        <v>0</v>
      </c>
      <c r="BO170" s="217">
        <f t="shared" si="53"/>
        <v>0</v>
      </c>
      <c r="BP170" s="217">
        <f t="shared" si="54"/>
        <v>0</v>
      </c>
      <c r="BQ170" s="220">
        <f t="shared" si="55"/>
        <v>2</v>
      </c>
    </row>
    <row r="171" spans="1:77" ht="16" thickBot="1">
      <c r="A171" s="57"/>
      <c r="B171" s="486" t="s">
        <v>737</v>
      </c>
      <c r="C171" s="504" t="s">
        <v>738</v>
      </c>
      <c r="D171" s="512">
        <v>22</v>
      </c>
      <c r="E171" s="511" t="s">
        <v>123</v>
      </c>
      <c r="F171" s="512"/>
      <c r="G171" s="512"/>
      <c r="H171" s="512"/>
      <c r="I171" s="512"/>
      <c r="J171" s="512"/>
      <c r="K171" s="512"/>
      <c r="L171" s="512"/>
      <c r="M171" s="461">
        <f t="shared" si="41"/>
        <v>0</v>
      </c>
      <c r="N171" s="512"/>
      <c r="O171" s="512"/>
      <c r="P171" s="512"/>
      <c r="Q171" s="512"/>
      <c r="R171" s="512"/>
      <c r="S171" s="512"/>
      <c r="T171" s="512"/>
      <c r="U171" s="461">
        <f t="shared" si="42"/>
        <v>0</v>
      </c>
      <c r="V171" s="512">
        <v>1</v>
      </c>
      <c r="W171" s="512"/>
      <c r="X171" s="512"/>
      <c r="Y171" s="512"/>
      <c r="Z171" s="512"/>
      <c r="AA171" s="512"/>
      <c r="AB171" s="512"/>
      <c r="AC171" s="461">
        <f t="shared" si="43"/>
        <v>2</v>
      </c>
      <c r="AD171" s="512"/>
      <c r="AE171" s="512"/>
      <c r="AF171" s="512"/>
      <c r="AG171" s="512"/>
      <c r="AH171" s="512"/>
      <c r="AI171" s="512"/>
      <c r="AJ171" s="512"/>
      <c r="AK171" s="461">
        <f t="shared" si="44"/>
        <v>0</v>
      </c>
      <c r="AL171" s="512"/>
      <c r="AM171" s="512"/>
      <c r="AN171" s="512"/>
      <c r="AO171" s="512"/>
      <c r="AP171" s="512"/>
      <c r="AQ171" s="512"/>
      <c r="AR171" s="512"/>
      <c r="AS171" s="173">
        <f t="shared" si="56"/>
        <v>0</v>
      </c>
      <c r="AT171" s="512"/>
      <c r="AU171" s="512"/>
      <c r="AV171" s="512"/>
      <c r="AW171" s="512"/>
      <c r="AX171" s="512"/>
      <c r="AY171" s="512"/>
      <c r="AZ171" s="512"/>
      <c r="BA171" s="61">
        <f t="shared" si="57"/>
        <v>0</v>
      </c>
      <c r="BB171" s="512"/>
      <c r="BC171" s="512"/>
      <c r="BD171" s="512"/>
      <c r="BE171" s="512"/>
      <c r="BF171" s="512"/>
      <c r="BG171" s="512"/>
      <c r="BH171" s="512"/>
      <c r="BI171" s="110">
        <f t="shared" si="47"/>
        <v>0</v>
      </c>
      <c r="BJ171" s="219">
        <f t="shared" si="48"/>
        <v>1</v>
      </c>
      <c r="BK171" s="217">
        <f t="shared" si="49"/>
        <v>0</v>
      </c>
      <c r="BL171" s="217">
        <f t="shared" si="50"/>
        <v>0</v>
      </c>
      <c r="BM171" s="217">
        <f t="shared" si="51"/>
        <v>0</v>
      </c>
      <c r="BN171" s="217">
        <f t="shared" si="52"/>
        <v>0</v>
      </c>
      <c r="BO171" s="217">
        <f t="shared" si="53"/>
        <v>0</v>
      </c>
      <c r="BP171" s="217">
        <f t="shared" si="54"/>
        <v>0</v>
      </c>
      <c r="BQ171" s="220">
        <f t="shared" si="55"/>
        <v>2</v>
      </c>
    </row>
    <row r="172" spans="1:77" ht="16" thickBot="1">
      <c r="A172" s="57"/>
      <c r="B172" s="486" t="s">
        <v>713</v>
      </c>
      <c r="C172" s="504" t="s">
        <v>247</v>
      </c>
      <c r="D172" s="512">
        <v>63</v>
      </c>
      <c r="E172" s="511" t="s">
        <v>124</v>
      </c>
      <c r="F172" s="512"/>
      <c r="G172" s="512"/>
      <c r="H172" s="512"/>
      <c r="I172" s="512"/>
      <c r="J172" s="512"/>
      <c r="K172" s="512"/>
      <c r="L172" s="512"/>
      <c r="M172" s="461">
        <f t="shared" si="41"/>
        <v>0</v>
      </c>
      <c r="N172" s="512">
        <v>1</v>
      </c>
      <c r="O172" s="512"/>
      <c r="P172" s="512"/>
      <c r="Q172" s="512"/>
      <c r="R172" s="512"/>
      <c r="S172" s="512"/>
      <c r="T172" s="512"/>
      <c r="U172" s="461">
        <f t="shared" si="42"/>
        <v>2</v>
      </c>
      <c r="V172" s="512"/>
      <c r="W172" s="512"/>
      <c r="X172" s="512"/>
      <c r="Y172" s="512"/>
      <c r="Z172" s="512"/>
      <c r="AA172" s="512"/>
      <c r="AB172" s="512"/>
      <c r="AC172" s="461">
        <f t="shared" si="43"/>
        <v>0</v>
      </c>
      <c r="AD172" s="512"/>
      <c r="AE172" s="512"/>
      <c r="AF172" s="512"/>
      <c r="AG172" s="512"/>
      <c r="AH172" s="512"/>
      <c r="AI172" s="512"/>
      <c r="AJ172" s="512"/>
      <c r="AK172" s="461">
        <f t="shared" si="44"/>
        <v>0</v>
      </c>
      <c r="AL172" s="512"/>
      <c r="AM172" s="512"/>
      <c r="AN172" s="512"/>
      <c r="AO172" s="512"/>
      <c r="AP172" s="512"/>
      <c r="AQ172" s="512"/>
      <c r="AR172" s="512"/>
      <c r="AS172" s="461">
        <f t="shared" si="56"/>
        <v>0</v>
      </c>
      <c r="AT172" s="512"/>
      <c r="AU172" s="512"/>
      <c r="AV172" s="512"/>
      <c r="AW172" s="512"/>
      <c r="AX172" s="512"/>
      <c r="AY172" s="512"/>
      <c r="AZ172" s="512"/>
      <c r="BA172" s="61">
        <f t="shared" si="57"/>
        <v>0</v>
      </c>
      <c r="BB172" s="142"/>
      <c r="BC172" s="142"/>
      <c r="BD172" s="142"/>
      <c r="BE172" s="142"/>
      <c r="BF172" s="142"/>
      <c r="BG172" s="142"/>
      <c r="BH172" s="142"/>
      <c r="BI172" s="110">
        <f t="shared" si="47"/>
        <v>0</v>
      </c>
      <c r="BJ172" s="219">
        <f t="shared" si="48"/>
        <v>1</v>
      </c>
      <c r="BK172" s="217">
        <f t="shared" si="49"/>
        <v>0</v>
      </c>
      <c r="BL172" s="217">
        <f t="shared" si="50"/>
        <v>0</v>
      </c>
      <c r="BM172" s="217">
        <f t="shared" si="51"/>
        <v>0</v>
      </c>
      <c r="BN172" s="217">
        <f t="shared" si="52"/>
        <v>0</v>
      </c>
      <c r="BO172" s="217">
        <f t="shared" si="53"/>
        <v>0</v>
      </c>
      <c r="BP172" s="217">
        <f t="shared" si="54"/>
        <v>0</v>
      </c>
      <c r="BQ172" s="220">
        <f t="shared" si="55"/>
        <v>2</v>
      </c>
    </row>
    <row r="173" spans="1:77" ht="16" thickBot="1">
      <c r="A173" s="57"/>
      <c r="B173" s="486" t="s">
        <v>769</v>
      </c>
      <c r="C173" s="504" t="s">
        <v>770</v>
      </c>
      <c r="D173" s="512">
        <v>12</v>
      </c>
      <c r="E173" s="511" t="s">
        <v>122</v>
      </c>
      <c r="F173" s="512"/>
      <c r="G173" s="512"/>
      <c r="H173" s="512"/>
      <c r="I173" s="512"/>
      <c r="J173" s="512"/>
      <c r="K173" s="512"/>
      <c r="L173" s="512"/>
      <c r="M173" s="461">
        <f t="shared" si="41"/>
        <v>0</v>
      </c>
      <c r="N173" s="512"/>
      <c r="O173" s="512"/>
      <c r="P173" s="512"/>
      <c r="Q173" s="512"/>
      <c r="R173" s="512"/>
      <c r="S173" s="512"/>
      <c r="T173" s="512"/>
      <c r="U173" s="461">
        <f t="shared" si="42"/>
        <v>0</v>
      </c>
      <c r="V173" s="512"/>
      <c r="W173" s="512"/>
      <c r="X173" s="512"/>
      <c r="Y173" s="512"/>
      <c r="Z173" s="512"/>
      <c r="AA173" s="512"/>
      <c r="AB173" s="512"/>
      <c r="AC173" s="461">
        <f t="shared" si="43"/>
        <v>0</v>
      </c>
      <c r="AD173" s="512">
        <v>1</v>
      </c>
      <c r="AE173" s="512"/>
      <c r="AF173" s="512"/>
      <c r="AG173" s="512"/>
      <c r="AH173" s="512"/>
      <c r="AI173" s="512"/>
      <c r="AJ173" s="512"/>
      <c r="AK173" s="461">
        <f t="shared" si="44"/>
        <v>2</v>
      </c>
      <c r="AL173" s="512"/>
      <c r="AM173" s="512"/>
      <c r="AN173" s="512"/>
      <c r="AO173" s="512"/>
      <c r="AP173" s="512"/>
      <c r="AQ173" s="512"/>
      <c r="AR173" s="512"/>
      <c r="AS173" s="461">
        <f t="shared" si="56"/>
        <v>0</v>
      </c>
      <c r="AT173" s="281"/>
      <c r="AU173" s="281"/>
      <c r="AV173" s="281"/>
      <c r="AW173" s="281"/>
      <c r="AX173" s="281"/>
      <c r="AY173" s="281"/>
      <c r="AZ173" s="281"/>
      <c r="BA173" s="61">
        <f t="shared" si="57"/>
        <v>0</v>
      </c>
      <c r="BB173" s="512"/>
      <c r="BC173" s="512"/>
      <c r="BD173" s="512"/>
      <c r="BE173" s="512"/>
      <c r="BF173" s="512"/>
      <c r="BG173" s="512"/>
      <c r="BH173" s="512"/>
      <c r="BI173" s="110">
        <f t="shared" si="47"/>
        <v>0</v>
      </c>
      <c r="BJ173" s="219">
        <f t="shared" si="48"/>
        <v>1</v>
      </c>
      <c r="BK173" s="217">
        <f t="shared" si="49"/>
        <v>0</v>
      </c>
      <c r="BL173" s="217">
        <f t="shared" si="50"/>
        <v>0</v>
      </c>
      <c r="BM173" s="217">
        <f t="shared" si="51"/>
        <v>0</v>
      </c>
      <c r="BN173" s="217">
        <f t="shared" si="52"/>
        <v>0</v>
      </c>
      <c r="BO173" s="217">
        <f t="shared" si="53"/>
        <v>0</v>
      </c>
      <c r="BP173" s="217">
        <f t="shared" si="54"/>
        <v>0</v>
      </c>
      <c r="BQ173" s="220">
        <f t="shared" si="55"/>
        <v>2</v>
      </c>
    </row>
    <row r="174" spans="1:77" ht="16" thickBot="1">
      <c r="A174" s="57"/>
      <c r="B174" s="486" t="s">
        <v>157</v>
      </c>
      <c r="C174" s="504" t="s">
        <v>158</v>
      </c>
      <c r="D174" s="512">
        <v>14</v>
      </c>
      <c r="E174" s="511" t="s">
        <v>122</v>
      </c>
      <c r="F174" s="512">
        <v>1</v>
      </c>
      <c r="G174" s="512"/>
      <c r="H174" s="512"/>
      <c r="I174" s="512"/>
      <c r="J174" s="512"/>
      <c r="K174" s="512"/>
      <c r="L174" s="512"/>
      <c r="M174" s="461">
        <f t="shared" si="41"/>
        <v>2</v>
      </c>
      <c r="N174" s="512"/>
      <c r="O174" s="512"/>
      <c r="P174" s="512"/>
      <c r="Q174" s="512"/>
      <c r="R174" s="512"/>
      <c r="S174" s="512"/>
      <c r="T174" s="512"/>
      <c r="U174" s="461">
        <f t="shared" si="42"/>
        <v>0</v>
      </c>
      <c r="V174" s="512"/>
      <c r="W174" s="512"/>
      <c r="X174" s="512"/>
      <c r="Y174" s="512"/>
      <c r="Z174" s="512"/>
      <c r="AA174" s="512"/>
      <c r="AB174" s="512"/>
      <c r="AC174" s="461">
        <f t="shared" si="43"/>
        <v>0</v>
      </c>
      <c r="AD174" s="512"/>
      <c r="AE174" s="512"/>
      <c r="AF174" s="512"/>
      <c r="AG174" s="512"/>
      <c r="AH174" s="512"/>
      <c r="AI174" s="512"/>
      <c r="AJ174" s="512"/>
      <c r="AK174" s="461">
        <f t="shared" si="44"/>
        <v>0</v>
      </c>
      <c r="AL174" s="512"/>
      <c r="AM174" s="512"/>
      <c r="AN174" s="512"/>
      <c r="AO174" s="512"/>
      <c r="AP174" s="512"/>
      <c r="AQ174" s="512"/>
      <c r="AR174" s="512"/>
      <c r="AS174" s="404">
        <f>2*AL174+5*AM174+3*AN174+5*AO174+5*AP174+5*AQ174+5*AR174</f>
        <v>0</v>
      </c>
      <c r="AT174" s="512"/>
      <c r="AU174" s="512"/>
      <c r="AV174" s="512"/>
      <c r="AW174" s="512"/>
      <c r="AX174" s="512"/>
      <c r="AY174" s="512"/>
      <c r="AZ174" s="512"/>
      <c r="BA174" s="45">
        <f>2*AT174+5*AU174+3*AV174+5*AW174+5*AX174+5*AY174+5*AZ174</f>
        <v>0</v>
      </c>
      <c r="BB174" s="512"/>
      <c r="BC174" s="512"/>
      <c r="BD174" s="512"/>
      <c r="BE174" s="512"/>
      <c r="BF174" s="512"/>
      <c r="BG174" s="512"/>
      <c r="BH174" s="512"/>
      <c r="BI174" s="110">
        <f t="shared" si="47"/>
        <v>0</v>
      </c>
      <c r="BJ174" s="109">
        <f t="shared" si="48"/>
        <v>1</v>
      </c>
      <c r="BK174" s="108">
        <f t="shared" si="49"/>
        <v>0</v>
      </c>
      <c r="BL174" s="108">
        <f t="shared" si="50"/>
        <v>0</v>
      </c>
      <c r="BM174" s="108">
        <f t="shared" si="51"/>
        <v>0</v>
      </c>
      <c r="BN174" s="108">
        <f t="shared" si="52"/>
        <v>0</v>
      </c>
      <c r="BO174" s="108">
        <f t="shared" si="53"/>
        <v>0</v>
      </c>
      <c r="BP174" s="108">
        <f t="shared" si="54"/>
        <v>0</v>
      </c>
      <c r="BQ174" s="72">
        <f t="shared" si="55"/>
        <v>2</v>
      </c>
    </row>
    <row r="175" spans="1:77" ht="16" thickBot="1">
      <c r="A175" s="57"/>
      <c r="B175" s="486" t="s">
        <v>536</v>
      </c>
      <c r="C175" s="504" t="s">
        <v>219</v>
      </c>
      <c r="D175" s="512">
        <v>11</v>
      </c>
      <c r="E175" s="511" t="s">
        <v>123</v>
      </c>
      <c r="F175" s="512"/>
      <c r="G175" s="512"/>
      <c r="H175" s="512"/>
      <c r="I175" s="512"/>
      <c r="J175" s="512"/>
      <c r="K175" s="512"/>
      <c r="L175" s="512"/>
      <c r="M175" s="461">
        <f t="shared" si="41"/>
        <v>0</v>
      </c>
      <c r="N175" s="512">
        <v>1</v>
      </c>
      <c r="O175" s="512"/>
      <c r="P175" s="512"/>
      <c r="Q175" s="512"/>
      <c r="R175" s="512"/>
      <c r="S175" s="512"/>
      <c r="T175" s="512"/>
      <c r="U175" s="461">
        <f t="shared" si="42"/>
        <v>2</v>
      </c>
      <c r="V175" s="512"/>
      <c r="W175" s="512"/>
      <c r="X175" s="512"/>
      <c r="Y175" s="512"/>
      <c r="Z175" s="512"/>
      <c r="AA175" s="512"/>
      <c r="AB175" s="512"/>
      <c r="AC175" s="461">
        <f t="shared" si="43"/>
        <v>0</v>
      </c>
      <c r="AD175" s="512"/>
      <c r="AE175" s="512"/>
      <c r="AF175" s="512"/>
      <c r="AG175" s="512"/>
      <c r="AH175" s="512"/>
      <c r="AI175" s="512"/>
      <c r="AJ175" s="512"/>
      <c r="AK175" s="461">
        <f t="shared" si="44"/>
        <v>0</v>
      </c>
      <c r="AL175" s="512"/>
      <c r="AM175" s="512"/>
      <c r="AN175" s="512"/>
      <c r="AO175" s="512"/>
      <c r="AP175" s="512"/>
      <c r="AQ175" s="512"/>
      <c r="AR175" s="512"/>
      <c r="AS175" s="461">
        <f>2*(AL175)+5*(AM175)+3*(AN175)+5*(AO175)+5*(AP175)+5*(AQ175)+5*(AR175)</f>
        <v>0</v>
      </c>
      <c r="AT175" s="512"/>
      <c r="AU175" s="512"/>
      <c r="AV175" s="512"/>
      <c r="AW175" s="512"/>
      <c r="AX175" s="512"/>
      <c r="AY175" s="512"/>
      <c r="AZ175" s="512"/>
      <c r="BA175" s="61">
        <f>2*(AT175)+5*(AU175)+3*(AV175)+5*(AW175)+5*(AX175)+5*(AY175)+5*(AZ175)</f>
        <v>0</v>
      </c>
      <c r="BB175" s="512"/>
      <c r="BC175" s="512"/>
      <c r="BD175" s="512"/>
      <c r="BE175" s="512"/>
      <c r="BF175" s="512"/>
      <c r="BG175" s="512"/>
      <c r="BH175" s="512"/>
      <c r="BI175" s="110">
        <f t="shared" si="47"/>
        <v>0</v>
      </c>
      <c r="BJ175" s="219">
        <f t="shared" si="48"/>
        <v>1</v>
      </c>
      <c r="BK175" s="217">
        <f t="shared" si="49"/>
        <v>0</v>
      </c>
      <c r="BL175" s="217">
        <f t="shared" si="50"/>
        <v>0</v>
      </c>
      <c r="BM175" s="217">
        <f t="shared" si="51"/>
        <v>0</v>
      </c>
      <c r="BN175" s="217">
        <f t="shared" si="52"/>
        <v>0</v>
      </c>
      <c r="BO175" s="217">
        <f t="shared" si="53"/>
        <v>0</v>
      </c>
      <c r="BP175" s="217">
        <f t="shared" si="54"/>
        <v>0</v>
      </c>
      <c r="BQ175" s="220">
        <f t="shared" si="55"/>
        <v>2</v>
      </c>
    </row>
    <row r="176" spans="1:77" ht="16" thickBot="1">
      <c r="A176" s="57"/>
      <c r="B176" s="486" t="s">
        <v>429</v>
      </c>
      <c r="C176" s="504" t="s">
        <v>430</v>
      </c>
      <c r="D176" s="512">
        <v>26</v>
      </c>
      <c r="E176" s="511" t="s">
        <v>117</v>
      </c>
      <c r="F176" s="512"/>
      <c r="G176" s="512"/>
      <c r="H176" s="512"/>
      <c r="I176" s="512"/>
      <c r="J176" s="512"/>
      <c r="K176" s="512"/>
      <c r="L176" s="512"/>
      <c r="M176" s="461">
        <f t="shared" si="41"/>
        <v>0</v>
      </c>
      <c r="N176" s="512">
        <v>1</v>
      </c>
      <c r="O176" s="512"/>
      <c r="P176" s="512"/>
      <c r="Q176" s="512"/>
      <c r="R176" s="512"/>
      <c r="S176" s="512"/>
      <c r="T176" s="512"/>
      <c r="U176" s="461">
        <f t="shared" si="42"/>
        <v>2</v>
      </c>
      <c r="V176" s="512"/>
      <c r="W176" s="512"/>
      <c r="X176" s="512"/>
      <c r="Y176" s="512"/>
      <c r="Z176" s="512"/>
      <c r="AA176" s="512"/>
      <c r="AB176" s="512"/>
      <c r="AC176" s="461">
        <f t="shared" si="43"/>
        <v>0</v>
      </c>
      <c r="AD176" s="512"/>
      <c r="AE176" s="512"/>
      <c r="AF176" s="512"/>
      <c r="AG176" s="512"/>
      <c r="AH176" s="512"/>
      <c r="AI176" s="512"/>
      <c r="AJ176" s="512"/>
      <c r="AK176" s="461">
        <f t="shared" si="44"/>
        <v>0</v>
      </c>
      <c r="AL176" s="512"/>
      <c r="AM176" s="512"/>
      <c r="AN176" s="512"/>
      <c r="AO176" s="512"/>
      <c r="AP176" s="512"/>
      <c r="AQ176" s="512"/>
      <c r="AR176" s="512"/>
      <c r="AS176" s="461">
        <f>2*(AL176)+5*(AM176)+3*(AN176)+5*(AO176)+5*(AP176)+5*(AQ176)+5*(AR176)</f>
        <v>0</v>
      </c>
      <c r="AT176" s="512"/>
      <c r="AU176" s="512"/>
      <c r="AV176" s="512"/>
      <c r="AW176" s="512"/>
      <c r="AX176" s="512"/>
      <c r="AY176" s="512"/>
      <c r="AZ176" s="512"/>
      <c r="BA176" s="61">
        <f>2*(AT176)+5*(AU176)+3*(AV176)+5*(AW176)+5*(AX176)+5*(AY176)+5*(AZ176)</f>
        <v>0</v>
      </c>
      <c r="BB176" s="13"/>
      <c r="BC176" s="13"/>
      <c r="BD176" s="13"/>
      <c r="BE176" s="13"/>
      <c r="BF176" s="13"/>
      <c r="BG176" s="13"/>
      <c r="BH176" s="13"/>
      <c r="BI176" s="110">
        <f t="shared" si="47"/>
        <v>0</v>
      </c>
      <c r="BJ176" s="219">
        <f t="shared" si="48"/>
        <v>1</v>
      </c>
      <c r="BK176" s="217">
        <f t="shared" si="49"/>
        <v>0</v>
      </c>
      <c r="BL176" s="217">
        <f t="shared" si="50"/>
        <v>0</v>
      </c>
      <c r="BM176" s="217">
        <f t="shared" si="51"/>
        <v>0</v>
      </c>
      <c r="BN176" s="217">
        <f t="shared" si="52"/>
        <v>0</v>
      </c>
      <c r="BO176" s="217">
        <f t="shared" si="53"/>
        <v>0</v>
      </c>
      <c r="BP176" s="217">
        <f t="shared" si="54"/>
        <v>0</v>
      </c>
      <c r="BQ176" s="220">
        <f t="shared" si="55"/>
        <v>2</v>
      </c>
    </row>
    <row r="177" spans="1:69" ht="16" thickBot="1">
      <c r="A177" s="57"/>
      <c r="B177" s="486" t="s">
        <v>428</v>
      </c>
      <c r="C177" s="504" t="s">
        <v>270</v>
      </c>
      <c r="D177" s="512">
        <v>32</v>
      </c>
      <c r="E177" s="511" t="s">
        <v>124</v>
      </c>
      <c r="F177" s="512"/>
      <c r="G177" s="512"/>
      <c r="H177" s="512"/>
      <c r="I177" s="512"/>
      <c r="J177" s="512"/>
      <c r="K177" s="512"/>
      <c r="L177" s="512"/>
      <c r="M177" s="461">
        <f t="shared" si="41"/>
        <v>0</v>
      </c>
      <c r="N177" s="512"/>
      <c r="O177" s="512"/>
      <c r="P177" s="512"/>
      <c r="Q177" s="512"/>
      <c r="R177" s="512"/>
      <c r="S177" s="512"/>
      <c r="T177" s="512"/>
      <c r="U177" s="461">
        <f t="shared" si="42"/>
        <v>0</v>
      </c>
      <c r="V177" s="512"/>
      <c r="W177" s="512"/>
      <c r="X177" s="512"/>
      <c r="Y177" s="512"/>
      <c r="Z177" s="512"/>
      <c r="AA177" s="512"/>
      <c r="AB177" s="512"/>
      <c r="AC177" s="461">
        <f t="shared" si="43"/>
        <v>0</v>
      </c>
      <c r="AD177" s="13"/>
      <c r="AE177" s="13"/>
      <c r="AF177" s="13"/>
      <c r="AG177" s="13"/>
      <c r="AH177" s="13"/>
      <c r="AI177" s="13"/>
      <c r="AJ177" s="13"/>
      <c r="AK177" s="461">
        <f t="shared" si="44"/>
        <v>0</v>
      </c>
      <c r="AL177" s="512">
        <v>1</v>
      </c>
      <c r="AM177" s="512"/>
      <c r="AN177" s="512"/>
      <c r="AO177" s="512"/>
      <c r="AP177" s="512"/>
      <c r="AQ177" s="512"/>
      <c r="AR177" s="512"/>
      <c r="AS177" s="404">
        <f>2*AL177+5*AM177+3*AN177+5*AO177+5*AP177+5*AQ177+5*AR177</f>
        <v>2</v>
      </c>
      <c r="AT177" s="512"/>
      <c r="AU177" s="512"/>
      <c r="AV177" s="512"/>
      <c r="AW177" s="512"/>
      <c r="AX177" s="512"/>
      <c r="AY177" s="512"/>
      <c r="AZ177" s="512"/>
      <c r="BA177" s="45">
        <f>2*AT177+5*AU177+3*AV177+5*AW177+5*AX177+5*AY177+5*AZ177</f>
        <v>0</v>
      </c>
      <c r="BB177" s="512"/>
      <c r="BC177" s="512"/>
      <c r="BD177" s="512"/>
      <c r="BE177" s="512"/>
      <c r="BF177" s="512"/>
      <c r="BG177" s="512"/>
      <c r="BH177" s="512"/>
      <c r="BI177" s="110">
        <f t="shared" si="47"/>
        <v>0</v>
      </c>
      <c r="BJ177" s="109">
        <f t="shared" si="48"/>
        <v>1</v>
      </c>
      <c r="BK177" s="108">
        <f t="shared" si="49"/>
        <v>0</v>
      </c>
      <c r="BL177" s="108">
        <f t="shared" si="50"/>
        <v>0</v>
      </c>
      <c r="BM177" s="108">
        <f t="shared" si="51"/>
        <v>0</v>
      </c>
      <c r="BN177" s="108">
        <f t="shared" si="52"/>
        <v>0</v>
      </c>
      <c r="BO177" s="108">
        <f t="shared" si="53"/>
        <v>0</v>
      </c>
      <c r="BP177" s="108">
        <f t="shared" si="54"/>
        <v>0</v>
      </c>
      <c r="BQ177" s="72">
        <f t="shared" si="55"/>
        <v>2</v>
      </c>
    </row>
    <row r="178" spans="1:69" ht="16" thickBot="1">
      <c r="A178" s="57"/>
      <c r="B178" s="486" t="s">
        <v>735</v>
      </c>
      <c r="C178" s="504" t="s">
        <v>736</v>
      </c>
      <c r="D178" s="512">
        <v>43</v>
      </c>
      <c r="E178" s="511" t="s">
        <v>114</v>
      </c>
      <c r="F178" s="512"/>
      <c r="G178" s="512"/>
      <c r="H178" s="512"/>
      <c r="I178" s="512"/>
      <c r="J178" s="512"/>
      <c r="K178" s="512"/>
      <c r="L178" s="512"/>
      <c r="M178" s="461">
        <f t="shared" si="41"/>
        <v>0</v>
      </c>
      <c r="N178" s="512"/>
      <c r="O178" s="512"/>
      <c r="P178" s="512"/>
      <c r="Q178" s="512"/>
      <c r="R178" s="512"/>
      <c r="S178" s="512"/>
      <c r="T178" s="512"/>
      <c r="U178" s="461">
        <f t="shared" si="42"/>
        <v>0</v>
      </c>
      <c r="V178" s="512">
        <v>1</v>
      </c>
      <c r="W178" s="512"/>
      <c r="X178" s="512"/>
      <c r="Y178" s="512"/>
      <c r="Z178" s="512"/>
      <c r="AA178" s="512"/>
      <c r="AB178" s="512"/>
      <c r="AC178" s="461">
        <f t="shared" si="43"/>
        <v>2</v>
      </c>
      <c r="AD178" s="512"/>
      <c r="AE178" s="512"/>
      <c r="AF178" s="512"/>
      <c r="AG178" s="512"/>
      <c r="AH178" s="512"/>
      <c r="AI178" s="512"/>
      <c r="AJ178" s="512"/>
      <c r="AK178" s="461">
        <f t="shared" si="44"/>
        <v>0</v>
      </c>
      <c r="AL178" s="512"/>
      <c r="AM178" s="512"/>
      <c r="AN178" s="512"/>
      <c r="AO178" s="512"/>
      <c r="AP178" s="512"/>
      <c r="AQ178" s="512"/>
      <c r="AR178" s="512"/>
      <c r="AS178" s="461">
        <f>2*(AL178)+5*(AM178)+3*(AN178)+5*(AO178)+5*(AP178)+5*(AQ178)+5*(AR178)</f>
        <v>0</v>
      </c>
      <c r="AT178" s="512"/>
      <c r="AU178" s="512"/>
      <c r="AV178" s="512"/>
      <c r="AW178" s="512"/>
      <c r="AX178" s="512"/>
      <c r="AY178" s="512"/>
      <c r="AZ178" s="512"/>
      <c r="BA178" s="61">
        <f>2*(AT178)+5*(AU178)+3*(AV178)+5*(AW178)+5*(AX178)+5*(AY178)+5*(AZ178)</f>
        <v>0</v>
      </c>
      <c r="BB178" s="97"/>
      <c r="BC178" s="97"/>
      <c r="BD178" s="97"/>
      <c r="BE178" s="97"/>
      <c r="BF178" s="97"/>
      <c r="BG178" s="97"/>
      <c r="BH178" s="97"/>
      <c r="BI178" s="110">
        <f t="shared" si="47"/>
        <v>0</v>
      </c>
      <c r="BJ178" s="219">
        <f t="shared" si="48"/>
        <v>1</v>
      </c>
      <c r="BK178" s="217">
        <f t="shared" si="49"/>
        <v>0</v>
      </c>
      <c r="BL178" s="217">
        <f t="shared" si="50"/>
        <v>0</v>
      </c>
      <c r="BM178" s="217">
        <f t="shared" si="51"/>
        <v>0</v>
      </c>
      <c r="BN178" s="217">
        <f t="shared" si="52"/>
        <v>0</v>
      </c>
      <c r="BO178" s="217">
        <f t="shared" si="53"/>
        <v>0</v>
      </c>
      <c r="BP178" s="217">
        <f t="shared" si="54"/>
        <v>0</v>
      </c>
      <c r="BQ178" s="220">
        <f t="shared" si="55"/>
        <v>2</v>
      </c>
    </row>
    <row r="179" spans="1:69" ht="16" thickBot="1">
      <c r="A179" s="57"/>
      <c r="B179" s="486" t="s">
        <v>693</v>
      </c>
      <c r="C179" s="504" t="s">
        <v>235</v>
      </c>
      <c r="D179" s="512">
        <v>72</v>
      </c>
      <c r="E179" s="511" t="s">
        <v>117</v>
      </c>
      <c r="F179" s="512"/>
      <c r="G179" s="512"/>
      <c r="H179" s="512"/>
      <c r="I179" s="512"/>
      <c r="J179" s="512"/>
      <c r="K179" s="512"/>
      <c r="L179" s="512"/>
      <c r="M179" s="461">
        <f t="shared" si="41"/>
        <v>0</v>
      </c>
      <c r="N179" s="512">
        <v>1</v>
      </c>
      <c r="O179" s="512"/>
      <c r="P179" s="512"/>
      <c r="Q179" s="512"/>
      <c r="R179" s="512"/>
      <c r="S179" s="512"/>
      <c r="T179" s="512"/>
      <c r="U179" s="461">
        <f t="shared" si="42"/>
        <v>2</v>
      </c>
      <c r="V179" s="512"/>
      <c r="W179" s="512"/>
      <c r="X179" s="512"/>
      <c r="Y179" s="512"/>
      <c r="Z179" s="512"/>
      <c r="AA179" s="512"/>
      <c r="AB179" s="512"/>
      <c r="AC179" s="461">
        <f t="shared" si="43"/>
        <v>0</v>
      </c>
      <c r="AD179" s="512"/>
      <c r="AE179" s="512"/>
      <c r="AF179" s="512"/>
      <c r="AG179" s="512"/>
      <c r="AH179" s="512"/>
      <c r="AI179" s="512"/>
      <c r="AJ179" s="512"/>
      <c r="AK179" s="461">
        <f t="shared" si="44"/>
        <v>0</v>
      </c>
      <c r="AL179" s="512"/>
      <c r="AM179" s="512"/>
      <c r="AN179" s="512"/>
      <c r="AO179" s="512"/>
      <c r="AP179" s="512"/>
      <c r="AQ179" s="512"/>
      <c r="AR179" s="512"/>
      <c r="AS179" s="404">
        <f>2*AL179+5*AM179+3*AN179+5*AO179+5*AP179+5*AQ179+5*AR179</f>
        <v>0</v>
      </c>
      <c r="AT179" s="512"/>
      <c r="AU179" s="512"/>
      <c r="AV179" s="512"/>
      <c r="AW179" s="512"/>
      <c r="AX179" s="512"/>
      <c r="AY179" s="512"/>
      <c r="AZ179" s="512"/>
      <c r="BA179" s="45">
        <f>2*AT179+5*AU179+3*AV179+5*AW179+5*AX179+5*AY179+5*AZ179</f>
        <v>0</v>
      </c>
      <c r="BB179" s="512"/>
      <c r="BC179" s="512"/>
      <c r="BD179" s="512"/>
      <c r="BE179" s="512"/>
      <c r="BF179" s="512"/>
      <c r="BG179" s="512"/>
      <c r="BH179" s="512"/>
      <c r="BI179" s="110">
        <f t="shared" si="47"/>
        <v>0</v>
      </c>
      <c r="BJ179" s="109">
        <f t="shared" si="48"/>
        <v>1</v>
      </c>
      <c r="BK179" s="108">
        <f t="shared" si="49"/>
        <v>0</v>
      </c>
      <c r="BL179" s="108">
        <f t="shared" si="50"/>
        <v>0</v>
      </c>
      <c r="BM179" s="108">
        <f t="shared" si="51"/>
        <v>0</v>
      </c>
      <c r="BN179" s="108">
        <f t="shared" si="52"/>
        <v>0</v>
      </c>
      <c r="BO179" s="108">
        <f t="shared" si="53"/>
        <v>0</v>
      </c>
      <c r="BP179" s="108">
        <f t="shared" si="54"/>
        <v>0</v>
      </c>
      <c r="BQ179" s="72">
        <f t="shared" si="55"/>
        <v>2</v>
      </c>
    </row>
    <row r="180" spans="1:69" ht="16" thickBot="1">
      <c r="A180" s="57"/>
      <c r="B180" s="486" t="s">
        <v>685</v>
      </c>
      <c r="C180" s="504" t="s">
        <v>381</v>
      </c>
      <c r="D180" s="512">
        <v>53</v>
      </c>
      <c r="E180" s="511" t="s">
        <v>144</v>
      </c>
      <c r="F180" s="512"/>
      <c r="G180" s="512"/>
      <c r="H180" s="512"/>
      <c r="I180" s="512"/>
      <c r="J180" s="512"/>
      <c r="K180" s="512"/>
      <c r="L180" s="512"/>
      <c r="M180" s="461">
        <f t="shared" si="41"/>
        <v>0</v>
      </c>
      <c r="N180" s="512">
        <v>1</v>
      </c>
      <c r="O180" s="512"/>
      <c r="P180" s="512"/>
      <c r="Q180" s="512"/>
      <c r="R180" s="512"/>
      <c r="S180" s="512"/>
      <c r="T180" s="512"/>
      <c r="U180" s="461">
        <f t="shared" si="42"/>
        <v>2</v>
      </c>
      <c r="V180" s="512"/>
      <c r="W180" s="512"/>
      <c r="X180" s="512"/>
      <c r="Y180" s="512"/>
      <c r="Z180" s="512"/>
      <c r="AA180" s="512"/>
      <c r="AB180" s="512"/>
      <c r="AC180" s="461">
        <f t="shared" si="43"/>
        <v>0</v>
      </c>
      <c r="AD180" s="512"/>
      <c r="AE180" s="512"/>
      <c r="AF180" s="512"/>
      <c r="AG180" s="512"/>
      <c r="AH180" s="512"/>
      <c r="AI180" s="512"/>
      <c r="AJ180" s="512"/>
      <c r="AK180" s="461">
        <f t="shared" si="44"/>
        <v>0</v>
      </c>
      <c r="AL180" s="512"/>
      <c r="AM180" s="512"/>
      <c r="AN180" s="512"/>
      <c r="AO180" s="512"/>
      <c r="AP180" s="512"/>
      <c r="AQ180" s="512"/>
      <c r="AR180" s="512"/>
      <c r="AS180" s="461">
        <f>2*(AL180)+5*(AM180)+3*(AN180)+5*(AO180)+5*(AP180)+5*(AQ180)+5*(AR180)</f>
        <v>0</v>
      </c>
      <c r="AT180" s="512"/>
      <c r="AU180" s="512"/>
      <c r="AV180" s="512"/>
      <c r="AW180" s="512"/>
      <c r="AX180" s="512"/>
      <c r="AY180" s="512"/>
      <c r="AZ180" s="512"/>
      <c r="BA180" s="61">
        <f>2*(AT180)+5*(AU180)+3*(AV180)+5*(AW180)+5*(AX180)+5*(AY180)+5*(AZ180)</f>
        <v>0</v>
      </c>
      <c r="BB180" s="512"/>
      <c r="BC180" s="512"/>
      <c r="BD180" s="512"/>
      <c r="BE180" s="512"/>
      <c r="BF180" s="512"/>
      <c r="BG180" s="512"/>
      <c r="BH180" s="512"/>
      <c r="BI180" s="110">
        <f t="shared" si="47"/>
        <v>0</v>
      </c>
      <c r="BJ180" s="219">
        <f t="shared" si="48"/>
        <v>1</v>
      </c>
      <c r="BK180" s="217">
        <f t="shared" si="49"/>
        <v>0</v>
      </c>
      <c r="BL180" s="217">
        <f t="shared" si="50"/>
        <v>0</v>
      </c>
      <c r="BM180" s="217">
        <f t="shared" si="51"/>
        <v>0</v>
      </c>
      <c r="BN180" s="217">
        <f t="shared" si="52"/>
        <v>0</v>
      </c>
      <c r="BO180" s="217">
        <f t="shared" si="53"/>
        <v>0</v>
      </c>
      <c r="BP180" s="217">
        <f t="shared" si="54"/>
        <v>0</v>
      </c>
      <c r="BQ180" s="220">
        <f t="shared" si="55"/>
        <v>2</v>
      </c>
    </row>
    <row r="181" spans="1:69" ht="16" thickBot="1">
      <c r="A181" s="57"/>
      <c r="B181" s="486" t="s">
        <v>684</v>
      </c>
      <c r="C181" s="504" t="s">
        <v>465</v>
      </c>
      <c r="D181" s="512">
        <v>70</v>
      </c>
      <c r="E181" s="511" t="s">
        <v>144</v>
      </c>
      <c r="F181" s="512"/>
      <c r="G181" s="512"/>
      <c r="H181" s="512"/>
      <c r="I181" s="512"/>
      <c r="J181" s="512"/>
      <c r="K181" s="512"/>
      <c r="L181" s="512"/>
      <c r="M181" s="461">
        <f t="shared" si="41"/>
        <v>0</v>
      </c>
      <c r="N181" s="512">
        <v>1</v>
      </c>
      <c r="O181" s="512"/>
      <c r="P181" s="512"/>
      <c r="Q181" s="512"/>
      <c r="R181" s="512"/>
      <c r="S181" s="512"/>
      <c r="T181" s="512"/>
      <c r="U181" s="461">
        <f t="shared" si="42"/>
        <v>2</v>
      </c>
      <c r="V181" s="512"/>
      <c r="W181" s="512"/>
      <c r="X181" s="512"/>
      <c r="Y181" s="512"/>
      <c r="Z181" s="512"/>
      <c r="AA181" s="512"/>
      <c r="AB181" s="512"/>
      <c r="AC181" s="461">
        <f t="shared" si="43"/>
        <v>0</v>
      </c>
      <c r="AD181" s="512"/>
      <c r="AE181" s="512"/>
      <c r="AF181" s="512"/>
      <c r="AG181" s="512"/>
      <c r="AH181" s="512"/>
      <c r="AI181" s="512"/>
      <c r="AJ181" s="512"/>
      <c r="AK181" s="461">
        <f t="shared" si="44"/>
        <v>0</v>
      </c>
      <c r="AL181" s="512"/>
      <c r="AM181" s="512"/>
      <c r="AN181" s="512"/>
      <c r="AO181" s="512"/>
      <c r="AP181" s="512"/>
      <c r="AQ181" s="512"/>
      <c r="AR181" s="512"/>
      <c r="AS181" s="404">
        <f>2*AL181+5*AM181+3*AN181+5*AO181+5*AP181+5*AQ181+5*AR181</f>
        <v>0</v>
      </c>
      <c r="AT181" s="512"/>
      <c r="AU181" s="512"/>
      <c r="AV181" s="512"/>
      <c r="AW181" s="512"/>
      <c r="AX181" s="512"/>
      <c r="AY181" s="512"/>
      <c r="AZ181" s="512"/>
      <c r="BA181" s="45">
        <f>2*AT181+5*AU181+3*AV181+5*AW181+5*AX181+5*AY181+5*AZ181</f>
        <v>0</v>
      </c>
      <c r="BB181" s="512"/>
      <c r="BC181" s="512"/>
      <c r="BD181" s="512"/>
      <c r="BE181" s="512"/>
      <c r="BF181" s="512"/>
      <c r="BG181" s="512"/>
      <c r="BH181" s="512"/>
      <c r="BI181" s="110">
        <f t="shared" si="47"/>
        <v>0</v>
      </c>
      <c r="BJ181" s="109">
        <f t="shared" si="48"/>
        <v>1</v>
      </c>
      <c r="BK181" s="108">
        <f t="shared" si="49"/>
        <v>0</v>
      </c>
      <c r="BL181" s="108">
        <f t="shared" si="50"/>
        <v>0</v>
      </c>
      <c r="BM181" s="108">
        <f t="shared" si="51"/>
        <v>0</v>
      </c>
      <c r="BN181" s="108">
        <f t="shared" si="52"/>
        <v>0</v>
      </c>
      <c r="BO181" s="108">
        <f t="shared" si="53"/>
        <v>0</v>
      </c>
      <c r="BP181" s="108">
        <f t="shared" si="54"/>
        <v>0</v>
      </c>
      <c r="BQ181" s="72">
        <f t="shared" si="55"/>
        <v>2</v>
      </c>
    </row>
    <row r="182" spans="1:69" ht="16" thickBot="1">
      <c r="A182" s="57"/>
      <c r="B182" s="486" t="s">
        <v>655</v>
      </c>
      <c r="C182" s="504" t="s">
        <v>656</v>
      </c>
      <c r="D182" s="512">
        <v>80</v>
      </c>
      <c r="E182" s="511" t="s">
        <v>124</v>
      </c>
      <c r="F182" s="512"/>
      <c r="G182" s="512"/>
      <c r="H182" s="512"/>
      <c r="I182" s="512"/>
      <c r="J182" s="512"/>
      <c r="K182" s="512"/>
      <c r="L182" s="512"/>
      <c r="M182" s="461">
        <f t="shared" si="41"/>
        <v>0</v>
      </c>
      <c r="N182" s="512">
        <v>1</v>
      </c>
      <c r="O182" s="512"/>
      <c r="P182" s="512"/>
      <c r="Q182" s="512"/>
      <c r="R182" s="512"/>
      <c r="S182" s="512"/>
      <c r="T182" s="512"/>
      <c r="U182" s="461">
        <f t="shared" si="42"/>
        <v>2</v>
      </c>
      <c r="V182" s="512"/>
      <c r="W182" s="512"/>
      <c r="X182" s="512"/>
      <c r="Y182" s="512"/>
      <c r="Z182" s="512"/>
      <c r="AA182" s="512"/>
      <c r="AB182" s="512"/>
      <c r="AC182" s="461">
        <f t="shared" si="43"/>
        <v>0</v>
      </c>
      <c r="AD182" s="512"/>
      <c r="AE182" s="512"/>
      <c r="AF182" s="512"/>
      <c r="AG182" s="512"/>
      <c r="AH182" s="512"/>
      <c r="AI182" s="512"/>
      <c r="AJ182" s="512"/>
      <c r="AK182" s="461">
        <f t="shared" si="44"/>
        <v>0</v>
      </c>
      <c r="AL182" s="512"/>
      <c r="AM182" s="512"/>
      <c r="AN182" s="512"/>
      <c r="AO182" s="512"/>
      <c r="AP182" s="512"/>
      <c r="AQ182" s="512"/>
      <c r="AR182" s="512"/>
      <c r="AS182" s="461">
        <f t="shared" ref="AS182:AS192" si="58">2*(AL182)+5*(AM182)+3*(AN182)+5*(AO182)+5*(AP182)+5*(AQ182)+5*(AR182)</f>
        <v>0</v>
      </c>
      <c r="AT182" s="512"/>
      <c r="AU182" s="512"/>
      <c r="AV182" s="512"/>
      <c r="AW182" s="512"/>
      <c r="AX182" s="512"/>
      <c r="AY182" s="512"/>
      <c r="AZ182" s="512"/>
      <c r="BA182" s="61">
        <f t="shared" ref="BA182:BA192" si="59">2*(AT182)+5*(AU182)+3*(AV182)+5*(AW182)+5*(AX182)+5*(AY182)+5*(AZ182)</f>
        <v>0</v>
      </c>
      <c r="BB182" s="512"/>
      <c r="BC182" s="512"/>
      <c r="BD182" s="512"/>
      <c r="BE182" s="512"/>
      <c r="BF182" s="512"/>
      <c r="BG182" s="512"/>
      <c r="BH182" s="512"/>
      <c r="BI182" s="110">
        <f t="shared" si="47"/>
        <v>0</v>
      </c>
      <c r="BJ182" s="219">
        <f t="shared" si="48"/>
        <v>1</v>
      </c>
      <c r="BK182" s="217">
        <f t="shared" si="49"/>
        <v>0</v>
      </c>
      <c r="BL182" s="217">
        <f t="shared" si="50"/>
        <v>0</v>
      </c>
      <c r="BM182" s="217">
        <f t="shared" si="51"/>
        <v>0</v>
      </c>
      <c r="BN182" s="217">
        <f t="shared" si="52"/>
        <v>0</v>
      </c>
      <c r="BO182" s="217">
        <f t="shared" si="53"/>
        <v>0</v>
      </c>
      <c r="BP182" s="217">
        <f t="shared" si="54"/>
        <v>0</v>
      </c>
      <c r="BQ182" s="220">
        <f t="shared" si="55"/>
        <v>2</v>
      </c>
    </row>
    <row r="183" spans="1:69" ht="16" thickBot="1">
      <c r="A183" s="57"/>
      <c r="B183" s="401" t="s">
        <v>218</v>
      </c>
      <c r="C183" s="402" t="s">
        <v>219</v>
      </c>
      <c r="D183" s="382">
        <v>44</v>
      </c>
      <c r="E183" s="511" t="s">
        <v>114</v>
      </c>
      <c r="F183" s="512">
        <v>1</v>
      </c>
      <c r="G183" s="512"/>
      <c r="H183" s="512"/>
      <c r="I183" s="512"/>
      <c r="J183" s="512"/>
      <c r="K183" s="512"/>
      <c r="L183" s="512"/>
      <c r="M183" s="461">
        <f t="shared" si="41"/>
        <v>2</v>
      </c>
      <c r="N183" s="512"/>
      <c r="O183" s="512"/>
      <c r="P183" s="512"/>
      <c r="Q183" s="512"/>
      <c r="R183" s="512"/>
      <c r="S183" s="512"/>
      <c r="T183" s="512"/>
      <c r="U183" s="461">
        <f t="shared" si="42"/>
        <v>0</v>
      </c>
      <c r="V183" s="512"/>
      <c r="W183" s="512"/>
      <c r="X183" s="512"/>
      <c r="Y183" s="512"/>
      <c r="Z183" s="512"/>
      <c r="AA183" s="512"/>
      <c r="AB183" s="512"/>
      <c r="AC183" s="461">
        <f t="shared" si="43"/>
        <v>0</v>
      </c>
      <c r="AD183" s="512"/>
      <c r="AE183" s="512"/>
      <c r="AF183" s="512"/>
      <c r="AG183" s="512"/>
      <c r="AH183" s="512"/>
      <c r="AI183" s="512"/>
      <c r="AJ183" s="512"/>
      <c r="AK183" s="461">
        <f t="shared" si="44"/>
        <v>0</v>
      </c>
      <c r="AL183" s="512"/>
      <c r="AM183" s="512"/>
      <c r="AN183" s="512"/>
      <c r="AO183" s="512"/>
      <c r="AP183" s="512"/>
      <c r="AQ183" s="512"/>
      <c r="AR183" s="512"/>
      <c r="AS183" s="461">
        <f t="shared" si="58"/>
        <v>0</v>
      </c>
      <c r="AT183" s="281"/>
      <c r="AU183" s="281"/>
      <c r="AV183" s="281"/>
      <c r="AW183" s="281"/>
      <c r="AX183" s="281"/>
      <c r="AY183" s="281"/>
      <c r="AZ183" s="281"/>
      <c r="BA183" s="61">
        <f t="shared" si="59"/>
        <v>0</v>
      </c>
      <c r="BB183" s="512"/>
      <c r="BC183" s="512"/>
      <c r="BD183" s="512"/>
      <c r="BE183" s="512"/>
      <c r="BF183" s="512"/>
      <c r="BG183" s="512"/>
      <c r="BH183" s="512"/>
      <c r="BI183" s="110">
        <f t="shared" si="47"/>
        <v>0</v>
      </c>
      <c r="BJ183" s="219">
        <f t="shared" si="48"/>
        <v>1</v>
      </c>
      <c r="BK183" s="217">
        <f t="shared" si="49"/>
        <v>0</v>
      </c>
      <c r="BL183" s="217">
        <f t="shared" si="50"/>
        <v>0</v>
      </c>
      <c r="BM183" s="217">
        <f t="shared" si="51"/>
        <v>0</v>
      </c>
      <c r="BN183" s="217">
        <f t="shared" si="52"/>
        <v>0</v>
      </c>
      <c r="BO183" s="217">
        <f t="shared" si="53"/>
        <v>0</v>
      </c>
      <c r="BP183" s="217">
        <f t="shared" si="54"/>
        <v>0</v>
      </c>
      <c r="BQ183" s="220">
        <f t="shared" si="55"/>
        <v>2</v>
      </c>
    </row>
    <row r="184" spans="1:69" ht="16" thickBot="1">
      <c r="A184" s="57"/>
      <c r="B184" s="505" t="s">
        <v>482</v>
      </c>
      <c r="C184" s="504" t="s">
        <v>458</v>
      </c>
      <c r="D184" s="512">
        <v>7</v>
      </c>
      <c r="E184" s="511" t="s">
        <v>113</v>
      </c>
      <c r="F184" s="512"/>
      <c r="G184" s="512"/>
      <c r="H184" s="512"/>
      <c r="I184" s="512"/>
      <c r="J184" s="512"/>
      <c r="K184" s="512"/>
      <c r="L184" s="512"/>
      <c r="M184" s="461">
        <f t="shared" si="41"/>
        <v>0</v>
      </c>
      <c r="N184" s="512">
        <v>1</v>
      </c>
      <c r="O184" s="512"/>
      <c r="P184" s="512"/>
      <c r="Q184" s="512"/>
      <c r="R184" s="512"/>
      <c r="S184" s="512"/>
      <c r="T184" s="512"/>
      <c r="U184" s="461">
        <f t="shared" si="42"/>
        <v>2</v>
      </c>
      <c r="V184" s="512"/>
      <c r="W184" s="512"/>
      <c r="X184" s="512"/>
      <c r="Y184" s="512"/>
      <c r="Z184" s="512"/>
      <c r="AA184" s="512"/>
      <c r="AB184" s="512"/>
      <c r="AC184" s="461">
        <f t="shared" si="43"/>
        <v>0</v>
      </c>
      <c r="AD184" s="512"/>
      <c r="AE184" s="512"/>
      <c r="AF184" s="512"/>
      <c r="AG184" s="512"/>
      <c r="AH184" s="512"/>
      <c r="AI184" s="512"/>
      <c r="AJ184" s="512"/>
      <c r="AK184" s="461">
        <f t="shared" si="44"/>
        <v>0</v>
      </c>
      <c r="AL184" s="142"/>
      <c r="AM184" s="142"/>
      <c r="AN184" s="142"/>
      <c r="AO184" s="142"/>
      <c r="AP184" s="142"/>
      <c r="AQ184" s="142"/>
      <c r="AR184" s="142"/>
      <c r="AS184" s="461">
        <f t="shared" si="58"/>
        <v>0</v>
      </c>
      <c r="AT184" s="512"/>
      <c r="AU184" s="512"/>
      <c r="AV184" s="512"/>
      <c r="AW184" s="512"/>
      <c r="AX184" s="512"/>
      <c r="AY184" s="512"/>
      <c r="AZ184" s="512"/>
      <c r="BA184" s="61">
        <f t="shared" si="59"/>
        <v>0</v>
      </c>
      <c r="BB184" s="42"/>
      <c r="BC184" s="42"/>
      <c r="BD184" s="42"/>
      <c r="BE184" s="42"/>
      <c r="BF184" s="42"/>
      <c r="BG184" s="42"/>
      <c r="BH184" s="42"/>
      <c r="BI184" s="110">
        <f t="shared" si="47"/>
        <v>0</v>
      </c>
      <c r="BJ184" s="219">
        <f t="shared" si="48"/>
        <v>1</v>
      </c>
      <c r="BK184" s="217">
        <f t="shared" si="49"/>
        <v>0</v>
      </c>
      <c r="BL184" s="217">
        <f t="shared" si="50"/>
        <v>0</v>
      </c>
      <c r="BM184" s="217">
        <f t="shared" si="51"/>
        <v>0</v>
      </c>
      <c r="BN184" s="217">
        <f t="shared" si="52"/>
        <v>0</v>
      </c>
      <c r="BO184" s="217">
        <f t="shared" si="53"/>
        <v>0</v>
      </c>
      <c r="BP184" s="217">
        <f t="shared" si="54"/>
        <v>0</v>
      </c>
      <c r="BQ184" s="220">
        <f t="shared" si="55"/>
        <v>2</v>
      </c>
    </row>
    <row r="185" spans="1:69" ht="16" thickBot="1">
      <c r="A185" s="57"/>
      <c r="B185" s="505" t="s">
        <v>653</v>
      </c>
      <c r="C185" s="504" t="s">
        <v>683</v>
      </c>
      <c r="D185" s="512">
        <v>8</v>
      </c>
      <c r="E185" s="511" t="s">
        <v>144</v>
      </c>
      <c r="F185" s="512"/>
      <c r="G185" s="512"/>
      <c r="H185" s="512"/>
      <c r="I185" s="512"/>
      <c r="J185" s="512"/>
      <c r="K185" s="512"/>
      <c r="L185" s="512"/>
      <c r="M185" s="461">
        <f t="shared" si="41"/>
        <v>0</v>
      </c>
      <c r="N185" s="512">
        <v>0.5</v>
      </c>
      <c r="O185" s="512"/>
      <c r="P185" s="512"/>
      <c r="Q185" s="512"/>
      <c r="R185" s="512"/>
      <c r="S185" s="512"/>
      <c r="T185" s="512"/>
      <c r="U185" s="461">
        <f t="shared" si="42"/>
        <v>1</v>
      </c>
      <c r="V185" s="512"/>
      <c r="W185" s="512"/>
      <c r="X185" s="512"/>
      <c r="Y185" s="512"/>
      <c r="Z185" s="512"/>
      <c r="AA185" s="512"/>
      <c r="AB185" s="512"/>
      <c r="AC185" s="461">
        <f t="shared" si="43"/>
        <v>0</v>
      </c>
      <c r="AD185" s="512"/>
      <c r="AE185" s="512"/>
      <c r="AF185" s="512"/>
      <c r="AG185" s="512"/>
      <c r="AH185" s="512"/>
      <c r="AI185" s="512"/>
      <c r="AJ185" s="512"/>
      <c r="AK185" s="461">
        <f t="shared" si="44"/>
        <v>0</v>
      </c>
      <c r="AL185" s="512"/>
      <c r="AM185" s="512"/>
      <c r="AN185" s="512"/>
      <c r="AO185" s="512"/>
      <c r="AP185" s="512"/>
      <c r="AQ185" s="512"/>
      <c r="AR185" s="512"/>
      <c r="AS185" s="461">
        <f t="shared" si="58"/>
        <v>0</v>
      </c>
      <c r="AT185" s="512"/>
      <c r="AU185" s="512"/>
      <c r="AV185" s="512"/>
      <c r="AW185" s="512"/>
      <c r="AX185" s="512"/>
      <c r="AY185" s="512"/>
      <c r="AZ185" s="512"/>
      <c r="BA185" s="61">
        <f t="shared" si="59"/>
        <v>0</v>
      </c>
      <c r="BB185" s="42"/>
      <c r="BC185" s="42"/>
      <c r="BD185" s="42"/>
      <c r="BE185" s="42"/>
      <c r="BF185" s="42"/>
      <c r="BG185" s="42"/>
      <c r="BH185" s="42"/>
      <c r="BI185" s="110">
        <f t="shared" si="47"/>
        <v>0</v>
      </c>
      <c r="BJ185" s="219">
        <f t="shared" si="48"/>
        <v>0.5</v>
      </c>
      <c r="BK185" s="217">
        <f t="shared" si="49"/>
        <v>0</v>
      </c>
      <c r="BL185" s="217">
        <f t="shared" si="50"/>
        <v>0</v>
      </c>
      <c r="BM185" s="217">
        <f t="shared" si="51"/>
        <v>0</v>
      </c>
      <c r="BN185" s="217">
        <f t="shared" si="52"/>
        <v>0</v>
      </c>
      <c r="BO185" s="217">
        <f t="shared" si="53"/>
        <v>0</v>
      </c>
      <c r="BP185" s="217">
        <f t="shared" si="54"/>
        <v>0</v>
      </c>
      <c r="BQ185" s="220">
        <f t="shared" si="55"/>
        <v>1</v>
      </c>
    </row>
    <row r="186" spans="1:69" ht="16" thickBot="1">
      <c r="A186" s="57"/>
      <c r="B186" s="505" t="s">
        <v>686</v>
      </c>
      <c r="C186" s="504" t="s">
        <v>687</v>
      </c>
      <c r="D186" s="512">
        <v>72</v>
      </c>
      <c r="E186" s="511" t="s">
        <v>144</v>
      </c>
      <c r="F186" s="512"/>
      <c r="G186" s="512"/>
      <c r="H186" s="512"/>
      <c r="I186" s="512"/>
      <c r="J186" s="512"/>
      <c r="K186" s="512"/>
      <c r="L186" s="512"/>
      <c r="M186" s="461">
        <f t="shared" si="41"/>
        <v>0</v>
      </c>
      <c r="N186" s="512">
        <v>0.5</v>
      </c>
      <c r="O186" s="512"/>
      <c r="P186" s="512"/>
      <c r="Q186" s="512"/>
      <c r="R186" s="512"/>
      <c r="S186" s="512"/>
      <c r="T186" s="512"/>
      <c r="U186" s="461">
        <f t="shared" si="42"/>
        <v>1</v>
      </c>
      <c r="V186" s="512"/>
      <c r="W186" s="512"/>
      <c r="X186" s="512"/>
      <c r="Y186" s="512"/>
      <c r="Z186" s="512"/>
      <c r="AA186" s="512"/>
      <c r="AB186" s="512"/>
      <c r="AC186" s="461">
        <f t="shared" si="43"/>
        <v>0</v>
      </c>
      <c r="AD186" s="512"/>
      <c r="AE186" s="512"/>
      <c r="AF186" s="512"/>
      <c r="AG186" s="512"/>
      <c r="AH186" s="512"/>
      <c r="AI186" s="512"/>
      <c r="AJ186" s="512"/>
      <c r="AK186" s="461">
        <f t="shared" si="44"/>
        <v>0</v>
      </c>
      <c r="AL186" s="512"/>
      <c r="AM186" s="512"/>
      <c r="AN186" s="512"/>
      <c r="AO186" s="512"/>
      <c r="AP186" s="512"/>
      <c r="AQ186" s="512"/>
      <c r="AR186" s="512"/>
      <c r="AS186" s="461">
        <f t="shared" si="58"/>
        <v>0</v>
      </c>
      <c r="AT186" s="142"/>
      <c r="AU186" s="142"/>
      <c r="AV186" s="142"/>
      <c r="AW186" s="142"/>
      <c r="AX186" s="142"/>
      <c r="AY186" s="142"/>
      <c r="AZ186" s="142"/>
      <c r="BA186" s="61">
        <f t="shared" si="59"/>
        <v>0</v>
      </c>
      <c r="BB186" s="42"/>
      <c r="BC186" s="42"/>
      <c r="BD186" s="42"/>
      <c r="BE186" s="42"/>
      <c r="BF186" s="42"/>
      <c r="BG186" s="42"/>
      <c r="BH186" s="42"/>
      <c r="BI186" s="110">
        <f t="shared" si="47"/>
        <v>0</v>
      </c>
      <c r="BJ186" s="219">
        <f t="shared" si="48"/>
        <v>0.5</v>
      </c>
      <c r="BK186" s="217">
        <f t="shared" si="49"/>
        <v>0</v>
      </c>
      <c r="BL186" s="217">
        <f t="shared" si="50"/>
        <v>0</v>
      </c>
      <c r="BM186" s="217">
        <f t="shared" si="51"/>
        <v>0</v>
      </c>
      <c r="BN186" s="217">
        <f t="shared" si="52"/>
        <v>0</v>
      </c>
      <c r="BO186" s="217">
        <f t="shared" si="53"/>
        <v>0</v>
      </c>
      <c r="BP186" s="217">
        <f t="shared" si="54"/>
        <v>0</v>
      </c>
      <c r="BQ186" s="220">
        <f t="shared" si="55"/>
        <v>1</v>
      </c>
    </row>
    <row r="187" spans="1:69" ht="16" thickBot="1">
      <c r="A187" s="57"/>
      <c r="B187" s="505" t="s">
        <v>790</v>
      </c>
      <c r="C187" s="504" t="s">
        <v>791</v>
      </c>
      <c r="D187" s="512">
        <v>71</v>
      </c>
      <c r="E187" s="511" t="s">
        <v>144</v>
      </c>
      <c r="F187" s="512">
        <v>0.5</v>
      </c>
      <c r="G187" s="512"/>
      <c r="H187" s="512"/>
      <c r="I187" s="512"/>
      <c r="J187" s="512"/>
      <c r="K187" s="512"/>
      <c r="L187" s="512"/>
      <c r="M187" s="461">
        <f t="shared" si="41"/>
        <v>1</v>
      </c>
      <c r="N187" s="512"/>
      <c r="O187" s="512"/>
      <c r="P187" s="512"/>
      <c r="Q187" s="512"/>
      <c r="R187" s="512"/>
      <c r="S187" s="512"/>
      <c r="T187" s="512"/>
      <c r="U187" s="461">
        <f t="shared" si="42"/>
        <v>0</v>
      </c>
      <c r="V187" s="512"/>
      <c r="W187" s="512"/>
      <c r="X187" s="512"/>
      <c r="Y187" s="512"/>
      <c r="Z187" s="512"/>
      <c r="AA187" s="512"/>
      <c r="AB187" s="512"/>
      <c r="AC187" s="461">
        <f t="shared" si="43"/>
        <v>0</v>
      </c>
      <c r="AD187" s="512"/>
      <c r="AE187" s="512"/>
      <c r="AF187" s="512"/>
      <c r="AG187" s="512"/>
      <c r="AH187" s="512"/>
      <c r="AI187" s="512"/>
      <c r="AJ187" s="512"/>
      <c r="AK187" s="461">
        <f t="shared" si="44"/>
        <v>0</v>
      </c>
      <c r="AL187" s="512"/>
      <c r="AM187" s="512"/>
      <c r="AN187" s="512"/>
      <c r="AO187" s="512"/>
      <c r="AP187" s="512"/>
      <c r="AQ187" s="512"/>
      <c r="AR187" s="512"/>
      <c r="AS187" s="461">
        <f t="shared" si="58"/>
        <v>0</v>
      </c>
      <c r="AT187" s="97"/>
      <c r="AU187" s="97"/>
      <c r="AV187" s="97"/>
      <c r="AW187" s="97"/>
      <c r="AX187" s="97"/>
      <c r="AY187" s="97"/>
      <c r="AZ187" s="97"/>
      <c r="BA187" s="61">
        <f t="shared" si="59"/>
        <v>0</v>
      </c>
      <c r="BB187" s="42"/>
      <c r="BC187" s="42"/>
      <c r="BD187" s="42"/>
      <c r="BE187" s="42"/>
      <c r="BF187" s="42"/>
      <c r="BG187" s="42"/>
      <c r="BH187" s="42"/>
      <c r="BI187" s="110">
        <f t="shared" si="47"/>
        <v>0</v>
      </c>
      <c r="BJ187" s="219">
        <f t="shared" si="48"/>
        <v>0.5</v>
      </c>
      <c r="BK187" s="217">
        <f t="shared" si="49"/>
        <v>0</v>
      </c>
      <c r="BL187" s="217">
        <f t="shared" si="50"/>
        <v>0</v>
      </c>
      <c r="BM187" s="217">
        <f t="shared" si="51"/>
        <v>0</v>
      </c>
      <c r="BN187" s="217">
        <f t="shared" si="52"/>
        <v>0</v>
      </c>
      <c r="BO187" s="217">
        <f t="shared" si="53"/>
        <v>0</v>
      </c>
      <c r="BP187" s="217">
        <f t="shared" si="54"/>
        <v>0</v>
      </c>
      <c r="BQ187" s="220">
        <f t="shared" si="55"/>
        <v>1</v>
      </c>
    </row>
    <row r="188" spans="1:69" ht="16" thickBot="1">
      <c r="A188" s="57"/>
      <c r="B188" s="439" t="s">
        <v>206</v>
      </c>
      <c r="C188" s="402" t="s">
        <v>207</v>
      </c>
      <c r="D188" s="382">
        <v>24</v>
      </c>
      <c r="E188" s="511" t="s">
        <v>114</v>
      </c>
      <c r="F188" s="42"/>
      <c r="G188" s="42"/>
      <c r="H188" s="42"/>
      <c r="I188" s="42"/>
      <c r="J188" s="42"/>
      <c r="K188" s="42"/>
      <c r="L188" s="42"/>
      <c r="M188" s="61">
        <f t="shared" si="41"/>
        <v>0</v>
      </c>
      <c r="N188" s="42"/>
      <c r="O188" s="42"/>
      <c r="P188" s="42"/>
      <c r="Q188" s="42"/>
      <c r="R188" s="42"/>
      <c r="S188" s="42"/>
      <c r="T188" s="42"/>
      <c r="U188" s="61">
        <f t="shared" si="42"/>
        <v>0</v>
      </c>
      <c r="V188" s="512"/>
      <c r="W188" s="512"/>
      <c r="X188" s="512"/>
      <c r="Y188" s="512"/>
      <c r="Z188" s="512"/>
      <c r="AA188" s="512"/>
      <c r="AB188" s="512"/>
      <c r="AC188" s="61">
        <f t="shared" si="43"/>
        <v>0</v>
      </c>
      <c r="AD188" s="512"/>
      <c r="AE188" s="512"/>
      <c r="AF188" s="512"/>
      <c r="AG188" s="512"/>
      <c r="AH188" s="512"/>
      <c r="AI188" s="512"/>
      <c r="AJ188" s="512"/>
      <c r="AK188" s="61">
        <f t="shared" si="44"/>
        <v>0</v>
      </c>
      <c r="AL188" s="512"/>
      <c r="AM188" s="512"/>
      <c r="AN188" s="512"/>
      <c r="AO188" s="512"/>
      <c r="AP188" s="512"/>
      <c r="AQ188" s="512"/>
      <c r="AR188" s="512"/>
      <c r="AS188" s="61">
        <f t="shared" si="58"/>
        <v>0</v>
      </c>
      <c r="AT188" s="42"/>
      <c r="AU188" s="42"/>
      <c r="AV188" s="42"/>
      <c r="AW188" s="42"/>
      <c r="AX188" s="42"/>
      <c r="AY188" s="42"/>
      <c r="AZ188" s="42"/>
      <c r="BA188" s="61">
        <f t="shared" si="59"/>
        <v>0</v>
      </c>
      <c r="BB188" s="42"/>
      <c r="BC188" s="42"/>
      <c r="BD188" s="42"/>
      <c r="BE188" s="42"/>
      <c r="BF188" s="42"/>
      <c r="BG188" s="42"/>
      <c r="BH188" s="42"/>
      <c r="BI188" s="110">
        <f t="shared" si="47"/>
        <v>0</v>
      </c>
      <c r="BJ188" s="219">
        <f t="shared" si="48"/>
        <v>0</v>
      </c>
      <c r="BK188" s="217">
        <f t="shared" si="49"/>
        <v>0</v>
      </c>
      <c r="BL188" s="217">
        <f t="shared" si="50"/>
        <v>0</v>
      </c>
      <c r="BM188" s="217">
        <f t="shared" si="51"/>
        <v>0</v>
      </c>
      <c r="BN188" s="217">
        <f t="shared" si="52"/>
        <v>0</v>
      </c>
      <c r="BO188" s="217">
        <f t="shared" si="53"/>
        <v>0</v>
      </c>
      <c r="BP188" s="217">
        <f t="shared" si="54"/>
        <v>0</v>
      </c>
      <c r="BQ188" s="220">
        <f t="shared" si="55"/>
        <v>0</v>
      </c>
    </row>
    <row r="189" spans="1:69" ht="16" thickBot="1">
      <c r="A189" s="57"/>
      <c r="B189" s="439" t="s">
        <v>216</v>
      </c>
      <c r="C189" s="402" t="s">
        <v>217</v>
      </c>
      <c r="D189" s="382">
        <v>34</v>
      </c>
      <c r="E189" s="511" t="s">
        <v>114</v>
      </c>
      <c r="F189" s="511"/>
      <c r="G189" s="511"/>
      <c r="H189" s="511"/>
      <c r="I189" s="511"/>
      <c r="J189" s="511"/>
      <c r="K189" s="511"/>
      <c r="L189" s="511"/>
      <c r="M189" s="61">
        <f t="shared" si="41"/>
        <v>0</v>
      </c>
      <c r="N189" s="42"/>
      <c r="O189" s="42"/>
      <c r="P189" s="42"/>
      <c r="Q189" s="42"/>
      <c r="R189" s="42"/>
      <c r="S189" s="42"/>
      <c r="T189" s="42"/>
      <c r="U189" s="61">
        <f t="shared" si="42"/>
        <v>0</v>
      </c>
      <c r="V189" s="511"/>
      <c r="W189" s="511"/>
      <c r="X189" s="511"/>
      <c r="Y189" s="511"/>
      <c r="Z189" s="511"/>
      <c r="AA189" s="511"/>
      <c r="AB189" s="511"/>
      <c r="AC189" s="61">
        <f t="shared" si="43"/>
        <v>0</v>
      </c>
      <c r="AD189" s="512"/>
      <c r="AE189" s="512"/>
      <c r="AF189" s="512"/>
      <c r="AG189" s="512"/>
      <c r="AH189" s="512"/>
      <c r="AI189" s="512"/>
      <c r="AJ189" s="512"/>
      <c r="AK189" s="61">
        <f t="shared" si="44"/>
        <v>0</v>
      </c>
      <c r="AL189" s="512"/>
      <c r="AM189" s="512"/>
      <c r="AN189" s="512"/>
      <c r="AO189" s="512"/>
      <c r="AP189" s="512"/>
      <c r="AQ189" s="512"/>
      <c r="AR189" s="512"/>
      <c r="AS189" s="61">
        <f t="shared" si="58"/>
        <v>0</v>
      </c>
      <c r="AT189" s="42"/>
      <c r="AU189" s="42"/>
      <c r="AV189" s="42"/>
      <c r="AW189" s="42"/>
      <c r="AX189" s="42"/>
      <c r="AY189" s="42"/>
      <c r="AZ189" s="42"/>
      <c r="BA189" s="61">
        <f t="shared" si="59"/>
        <v>0</v>
      </c>
      <c r="BB189" s="42"/>
      <c r="BC189" s="42"/>
      <c r="BD189" s="42"/>
      <c r="BE189" s="42"/>
      <c r="BF189" s="42"/>
      <c r="BG189" s="42"/>
      <c r="BH189" s="42"/>
      <c r="BI189" s="110">
        <f t="shared" si="47"/>
        <v>0</v>
      </c>
      <c r="BJ189" s="219">
        <f t="shared" si="48"/>
        <v>0</v>
      </c>
      <c r="BK189" s="217">
        <f t="shared" si="49"/>
        <v>0</v>
      </c>
      <c r="BL189" s="217">
        <f t="shared" si="50"/>
        <v>0</v>
      </c>
      <c r="BM189" s="217">
        <f t="shared" si="51"/>
        <v>0</v>
      </c>
      <c r="BN189" s="217">
        <f t="shared" si="52"/>
        <v>0</v>
      </c>
      <c r="BO189" s="217">
        <f t="shared" si="53"/>
        <v>0</v>
      </c>
      <c r="BP189" s="217">
        <f t="shared" si="54"/>
        <v>0</v>
      </c>
      <c r="BQ189" s="220">
        <f t="shared" si="55"/>
        <v>0</v>
      </c>
    </row>
    <row r="190" spans="1:69" ht="16" thickBot="1">
      <c r="A190" s="57"/>
      <c r="B190" s="380" t="s">
        <v>233</v>
      </c>
      <c r="C190" s="402" t="s">
        <v>234</v>
      </c>
      <c r="D190" s="382">
        <v>67</v>
      </c>
      <c r="E190" s="511" t="s">
        <v>114</v>
      </c>
      <c r="F190" s="512"/>
      <c r="G190" s="512"/>
      <c r="H190" s="512"/>
      <c r="I190" s="512"/>
      <c r="J190" s="512"/>
      <c r="K190" s="512"/>
      <c r="L190" s="512"/>
      <c r="M190" s="61">
        <f t="shared" si="41"/>
        <v>0</v>
      </c>
      <c r="N190" s="511"/>
      <c r="O190" s="511"/>
      <c r="P190" s="511"/>
      <c r="Q190" s="511"/>
      <c r="R190" s="511"/>
      <c r="S190" s="511"/>
      <c r="T190" s="511"/>
      <c r="U190" s="61">
        <f t="shared" si="42"/>
        <v>0</v>
      </c>
      <c r="V190" s="512"/>
      <c r="W190" s="512"/>
      <c r="X190" s="512"/>
      <c r="Y190" s="512"/>
      <c r="Z190" s="512"/>
      <c r="AA190" s="512"/>
      <c r="AB190" s="512"/>
      <c r="AC190" s="61">
        <f t="shared" si="43"/>
        <v>0</v>
      </c>
      <c r="AD190" s="512"/>
      <c r="AE190" s="512"/>
      <c r="AF190" s="512"/>
      <c r="AG190" s="512"/>
      <c r="AH190" s="512"/>
      <c r="AI190" s="512"/>
      <c r="AJ190" s="512"/>
      <c r="AK190" s="61">
        <f t="shared" si="44"/>
        <v>0</v>
      </c>
      <c r="AL190" s="512"/>
      <c r="AM190" s="512"/>
      <c r="AN190" s="512"/>
      <c r="AO190" s="512"/>
      <c r="AP190" s="512"/>
      <c r="AQ190" s="512"/>
      <c r="AR190" s="512"/>
      <c r="AS190" s="61">
        <f t="shared" si="58"/>
        <v>0</v>
      </c>
      <c r="AT190" s="144"/>
      <c r="AU190" s="144"/>
      <c r="AV190" s="144"/>
      <c r="AW190" s="144"/>
      <c r="AX190" s="144"/>
      <c r="AY190" s="144"/>
      <c r="AZ190" s="144"/>
      <c r="BA190" s="61">
        <f t="shared" si="59"/>
        <v>0</v>
      </c>
      <c r="BB190" s="42"/>
      <c r="BC190" s="42"/>
      <c r="BD190" s="42"/>
      <c r="BE190" s="42"/>
      <c r="BF190" s="42"/>
      <c r="BG190" s="42"/>
      <c r="BH190" s="42"/>
      <c r="BI190" s="110">
        <f t="shared" si="47"/>
        <v>0</v>
      </c>
      <c r="BJ190" s="219">
        <f t="shared" si="48"/>
        <v>0</v>
      </c>
      <c r="BK190" s="217">
        <f t="shared" si="49"/>
        <v>0</v>
      </c>
      <c r="BL190" s="217">
        <f t="shared" si="50"/>
        <v>0</v>
      </c>
      <c r="BM190" s="217">
        <f t="shared" si="51"/>
        <v>0</v>
      </c>
      <c r="BN190" s="217">
        <f t="shared" si="52"/>
        <v>0</v>
      </c>
      <c r="BO190" s="217">
        <f t="shared" si="53"/>
        <v>0</v>
      </c>
      <c r="BP190" s="217">
        <f t="shared" si="54"/>
        <v>0</v>
      </c>
      <c r="BQ190" s="220">
        <f t="shared" si="55"/>
        <v>0</v>
      </c>
    </row>
    <row r="191" spans="1:69" ht="16" thickBot="1">
      <c r="A191" s="57"/>
      <c r="B191" s="486" t="s">
        <v>497</v>
      </c>
      <c r="C191" s="504" t="s">
        <v>182</v>
      </c>
      <c r="D191" s="512">
        <v>52</v>
      </c>
      <c r="E191" s="511" t="s">
        <v>144</v>
      </c>
      <c r="F191" s="512"/>
      <c r="G191" s="512"/>
      <c r="H191" s="512"/>
      <c r="I191" s="512"/>
      <c r="J191" s="512"/>
      <c r="K191" s="512"/>
      <c r="L191" s="512"/>
      <c r="M191" s="61">
        <f t="shared" si="41"/>
        <v>0</v>
      </c>
      <c r="N191" s="512"/>
      <c r="O191" s="512"/>
      <c r="P191" s="512"/>
      <c r="Q191" s="512"/>
      <c r="R191" s="512"/>
      <c r="S191" s="512"/>
      <c r="T191" s="512"/>
      <c r="U191" s="61">
        <f t="shared" si="42"/>
        <v>0</v>
      </c>
      <c r="V191" s="512"/>
      <c r="W191" s="512"/>
      <c r="X191" s="512"/>
      <c r="Y191" s="512"/>
      <c r="Z191" s="512"/>
      <c r="AA191" s="512"/>
      <c r="AB191" s="512"/>
      <c r="AC191" s="61">
        <f t="shared" si="43"/>
        <v>0</v>
      </c>
      <c r="AD191" s="512"/>
      <c r="AE191" s="512"/>
      <c r="AF191" s="512"/>
      <c r="AG191" s="512"/>
      <c r="AH191" s="512"/>
      <c r="AI191" s="512"/>
      <c r="AJ191" s="512"/>
      <c r="AK191" s="61">
        <f t="shared" si="44"/>
        <v>0</v>
      </c>
      <c r="AL191" s="512"/>
      <c r="AM191" s="512"/>
      <c r="AN191" s="512"/>
      <c r="AO191" s="512"/>
      <c r="AP191" s="512"/>
      <c r="AQ191" s="512"/>
      <c r="AR191" s="512"/>
      <c r="AS191" s="61">
        <f t="shared" si="58"/>
        <v>0</v>
      </c>
      <c r="AT191" s="42"/>
      <c r="AU191" s="42"/>
      <c r="AV191" s="42"/>
      <c r="AW191" s="42"/>
      <c r="AX191" s="42"/>
      <c r="AY191" s="42"/>
      <c r="AZ191" s="42"/>
      <c r="BA191" s="61">
        <f t="shared" si="59"/>
        <v>0</v>
      </c>
      <c r="BB191" s="42"/>
      <c r="BC191" s="42"/>
      <c r="BD191" s="42"/>
      <c r="BE191" s="42"/>
      <c r="BF191" s="42"/>
      <c r="BG191" s="42"/>
      <c r="BH191" s="42"/>
      <c r="BI191" s="110">
        <f t="shared" si="47"/>
        <v>0</v>
      </c>
      <c r="BJ191" s="219">
        <f t="shared" si="48"/>
        <v>0</v>
      </c>
      <c r="BK191" s="217">
        <f t="shared" si="49"/>
        <v>0</v>
      </c>
      <c r="BL191" s="217">
        <f t="shared" si="50"/>
        <v>0</v>
      </c>
      <c r="BM191" s="217">
        <f t="shared" si="51"/>
        <v>0</v>
      </c>
      <c r="BN191" s="217">
        <f t="shared" si="52"/>
        <v>0</v>
      </c>
      <c r="BO191" s="217">
        <f t="shared" si="53"/>
        <v>0</v>
      </c>
      <c r="BP191" s="217">
        <f t="shared" si="54"/>
        <v>0</v>
      </c>
      <c r="BQ191" s="220">
        <f t="shared" si="55"/>
        <v>0</v>
      </c>
    </row>
    <row r="192" spans="1:69" ht="16" thickBot="1">
      <c r="A192" s="57"/>
      <c r="B192" s="486" t="s">
        <v>187</v>
      </c>
      <c r="C192" s="504" t="s">
        <v>188</v>
      </c>
      <c r="D192" s="512">
        <v>17</v>
      </c>
      <c r="E192" s="511" t="s">
        <v>122</v>
      </c>
      <c r="F192" s="512"/>
      <c r="G192" s="512"/>
      <c r="H192" s="512"/>
      <c r="I192" s="512"/>
      <c r="J192" s="512"/>
      <c r="K192" s="512"/>
      <c r="L192" s="512"/>
      <c r="M192" s="61">
        <f t="shared" si="41"/>
        <v>0</v>
      </c>
      <c r="N192" s="512"/>
      <c r="O192" s="512"/>
      <c r="P192" s="512"/>
      <c r="Q192" s="512"/>
      <c r="R192" s="512"/>
      <c r="S192" s="512"/>
      <c r="T192" s="512"/>
      <c r="U192" s="61">
        <f t="shared" si="42"/>
        <v>0</v>
      </c>
      <c r="V192" s="512"/>
      <c r="W192" s="512"/>
      <c r="X192" s="512"/>
      <c r="Y192" s="512"/>
      <c r="Z192" s="512"/>
      <c r="AA192" s="512"/>
      <c r="AB192" s="512"/>
      <c r="AC192" s="61">
        <f t="shared" si="43"/>
        <v>0</v>
      </c>
      <c r="AD192" s="512"/>
      <c r="AE192" s="512"/>
      <c r="AF192" s="512"/>
      <c r="AG192" s="512"/>
      <c r="AH192" s="512"/>
      <c r="AI192" s="512"/>
      <c r="AJ192" s="512"/>
      <c r="AK192" s="61">
        <f t="shared" si="44"/>
        <v>0</v>
      </c>
      <c r="AL192" s="512"/>
      <c r="AM192" s="512"/>
      <c r="AN192" s="512"/>
      <c r="AO192" s="512"/>
      <c r="AP192" s="512"/>
      <c r="AQ192" s="512"/>
      <c r="AR192" s="512"/>
      <c r="AS192" s="61">
        <f t="shared" si="58"/>
        <v>0</v>
      </c>
      <c r="AT192" s="275"/>
      <c r="AU192" s="275"/>
      <c r="AV192" s="275"/>
      <c r="AW192" s="275"/>
      <c r="AX192" s="275"/>
      <c r="AY192" s="275"/>
      <c r="AZ192" s="275"/>
      <c r="BA192" s="61">
        <f t="shared" si="59"/>
        <v>0</v>
      </c>
      <c r="BB192" s="42"/>
      <c r="BC192" s="42"/>
      <c r="BD192" s="42"/>
      <c r="BE192" s="42"/>
      <c r="BF192" s="42"/>
      <c r="BG192" s="42"/>
      <c r="BH192" s="42"/>
      <c r="BI192" s="110">
        <f t="shared" si="47"/>
        <v>0</v>
      </c>
      <c r="BJ192" s="219">
        <f t="shared" si="48"/>
        <v>0</v>
      </c>
      <c r="BK192" s="217">
        <f t="shared" si="49"/>
        <v>0</v>
      </c>
      <c r="BL192" s="217">
        <f t="shared" si="50"/>
        <v>0</v>
      </c>
      <c r="BM192" s="217">
        <f t="shared" si="51"/>
        <v>0</v>
      </c>
      <c r="BN192" s="217">
        <f t="shared" si="52"/>
        <v>0</v>
      </c>
      <c r="BO192" s="217">
        <f t="shared" si="53"/>
        <v>0</v>
      </c>
      <c r="BP192" s="217">
        <f t="shared" si="54"/>
        <v>0</v>
      </c>
      <c r="BQ192" s="220">
        <f t="shared" si="55"/>
        <v>0</v>
      </c>
    </row>
    <row r="193" spans="1:69" ht="16" thickBot="1">
      <c r="A193" s="57"/>
      <c r="B193" s="438" t="s">
        <v>226</v>
      </c>
      <c r="C193" s="440" t="s">
        <v>227</v>
      </c>
      <c r="D193" s="382">
        <v>55</v>
      </c>
      <c r="E193" s="511" t="s">
        <v>114</v>
      </c>
      <c r="F193" s="512"/>
      <c r="G193" s="512"/>
      <c r="H193" s="512"/>
      <c r="I193" s="512"/>
      <c r="J193" s="512"/>
      <c r="K193" s="512"/>
      <c r="L193" s="512"/>
      <c r="M193" s="61">
        <f t="shared" si="41"/>
        <v>0</v>
      </c>
      <c r="N193" s="512"/>
      <c r="O193" s="512"/>
      <c r="P193" s="512"/>
      <c r="Q193" s="512"/>
      <c r="R193" s="512"/>
      <c r="S193" s="512"/>
      <c r="T193" s="512"/>
      <c r="U193" s="61">
        <f t="shared" si="42"/>
        <v>0</v>
      </c>
      <c r="V193" s="512"/>
      <c r="W193" s="512"/>
      <c r="X193" s="512"/>
      <c r="Y193" s="512"/>
      <c r="Z193" s="512"/>
      <c r="AA193" s="512"/>
      <c r="AB193" s="512"/>
      <c r="AC193" s="61">
        <f t="shared" si="43"/>
        <v>0</v>
      </c>
      <c r="AD193" s="512"/>
      <c r="AE193" s="512"/>
      <c r="AF193" s="512"/>
      <c r="AG193" s="512"/>
      <c r="AH193" s="512"/>
      <c r="AI193" s="512"/>
      <c r="AJ193" s="512"/>
      <c r="AK193" s="61">
        <f t="shared" si="44"/>
        <v>0</v>
      </c>
      <c r="AL193" s="512"/>
      <c r="AM193" s="512"/>
      <c r="AN193" s="512"/>
      <c r="AO193" s="512"/>
      <c r="AP193" s="512"/>
      <c r="AQ193" s="512"/>
      <c r="AR193" s="512"/>
      <c r="AS193" s="45">
        <f>2*AL193+5*AM193+3*AN193+5*AO193+5*AP193+5*AQ193+5*AR193</f>
        <v>0</v>
      </c>
      <c r="AT193" s="40"/>
      <c r="AU193" s="40"/>
      <c r="AV193" s="40"/>
      <c r="AW193" s="40"/>
      <c r="AX193" s="40"/>
      <c r="AY193" s="40"/>
      <c r="AZ193" s="40"/>
      <c r="BA193" s="45">
        <f>2*AT193+5*AU193+3*AV193+5*AW193+5*AX193+5*AY193+5*AZ193</f>
        <v>0</v>
      </c>
      <c r="BB193" s="40"/>
      <c r="BC193" s="40"/>
      <c r="BD193" s="40"/>
      <c r="BE193" s="40"/>
      <c r="BF193" s="40"/>
      <c r="BG193" s="40"/>
      <c r="BH193" s="40"/>
      <c r="BI193" s="110">
        <f t="shared" si="47"/>
        <v>0</v>
      </c>
      <c r="BJ193" s="109">
        <f t="shared" si="48"/>
        <v>0</v>
      </c>
      <c r="BK193" s="108">
        <f t="shared" si="49"/>
        <v>0</v>
      </c>
      <c r="BL193" s="108">
        <f t="shared" si="50"/>
        <v>0</v>
      </c>
      <c r="BM193" s="108">
        <f t="shared" si="51"/>
        <v>0</v>
      </c>
      <c r="BN193" s="108">
        <f t="shared" si="52"/>
        <v>0</v>
      </c>
      <c r="BO193" s="108">
        <f t="shared" si="53"/>
        <v>0</v>
      </c>
      <c r="BP193" s="108">
        <f t="shared" si="54"/>
        <v>0</v>
      </c>
      <c r="BQ193" s="72">
        <f t="shared" si="55"/>
        <v>0</v>
      </c>
    </row>
    <row r="194" spans="1:69" ht="16" thickBot="1">
      <c r="A194" s="57"/>
      <c r="B194" s="401" t="s">
        <v>224</v>
      </c>
      <c r="C194" s="402" t="s">
        <v>225</v>
      </c>
      <c r="D194" s="382">
        <v>54</v>
      </c>
      <c r="E194" s="511" t="s">
        <v>114</v>
      </c>
      <c r="F194" s="512"/>
      <c r="G194" s="512"/>
      <c r="H194" s="512"/>
      <c r="I194" s="512"/>
      <c r="J194" s="512"/>
      <c r="K194" s="512"/>
      <c r="L194" s="512"/>
      <c r="M194" s="61">
        <f t="shared" si="41"/>
        <v>0</v>
      </c>
      <c r="N194" s="512"/>
      <c r="O194" s="512"/>
      <c r="P194" s="512"/>
      <c r="Q194" s="512"/>
      <c r="R194" s="512"/>
      <c r="S194" s="512"/>
      <c r="T194" s="512"/>
      <c r="U194" s="61">
        <f t="shared" si="42"/>
        <v>0</v>
      </c>
      <c r="V194" s="512"/>
      <c r="W194" s="512"/>
      <c r="X194" s="512"/>
      <c r="Y194" s="512"/>
      <c r="Z194" s="512"/>
      <c r="AA194" s="512"/>
      <c r="AB194" s="512"/>
      <c r="AC194" s="61">
        <f t="shared" si="43"/>
        <v>0</v>
      </c>
      <c r="AD194" s="512"/>
      <c r="AE194" s="512"/>
      <c r="AF194" s="512"/>
      <c r="AG194" s="512"/>
      <c r="AH194" s="512"/>
      <c r="AI194" s="512"/>
      <c r="AJ194" s="512"/>
      <c r="AK194" s="61">
        <f t="shared" si="44"/>
        <v>0</v>
      </c>
      <c r="AL194" s="512"/>
      <c r="AM194" s="512"/>
      <c r="AN194" s="512"/>
      <c r="AO194" s="512"/>
      <c r="AP194" s="512"/>
      <c r="AQ194" s="512"/>
      <c r="AR194" s="512"/>
      <c r="AS194" s="45">
        <f>2*AL194+5*AM194+3*AN194+5*AO194+5*AP194+5*AQ194+5*AR194</f>
        <v>0</v>
      </c>
      <c r="AT194" s="42"/>
      <c r="AU194" s="42"/>
      <c r="AV194" s="42"/>
      <c r="AW194" s="42"/>
      <c r="AX194" s="42"/>
      <c r="AY194" s="42"/>
      <c r="AZ194" s="42"/>
      <c r="BA194" s="45">
        <f>2*AT194+5*AU194+3*AV194+5*AW194+5*AX194+5*AY194+5*AZ194</f>
        <v>0</v>
      </c>
      <c r="BB194" s="42"/>
      <c r="BC194" s="42"/>
      <c r="BD194" s="42"/>
      <c r="BE194" s="42"/>
      <c r="BF194" s="42"/>
      <c r="BG194" s="42"/>
      <c r="BH194" s="42"/>
      <c r="BI194" s="110">
        <f t="shared" si="47"/>
        <v>0</v>
      </c>
      <c r="BJ194" s="109">
        <f t="shared" si="48"/>
        <v>0</v>
      </c>
      <c r="BK194" s="108">
        <f t="shared" si="49"/>
        <v>0</v>
      </c>
      <c r="BL194" s="108">
        <f t="shared" si="50"/>
        <v>0</v>
      </c>
      <c r="BM194" s="108">
        <f t="shared" si="51"/>
        <v>0</v>
      </c>
      <c r="BN194" s="108">
        <f t="shared" si="52"/>
        <v>0</v>
      </c>
      <c r="BO194" s="108">
        <f t="shared" si="53"/>
        <v>0</v>
      </c>
      <c r="BP194" s="108">
        <f t="shared" si="54"/>
        <v>0</v>
      </c>
      <c r="BQ194" s="72">
        <f t="shared" si="55"/>
        <v>0</v>
      </c>
    </row>
    <row r="195" spans="1:69" ht="16" thickBot="1">
      <c r="A195" s="57"/>
      <c r="B195" s="486"/>
      <c r="C195" s="504"/>
      <c r="D195" s="512"/>
      <c r="E195" s="511" t="s">
        <v>117</v>
      </c>
      <c r="F195" s="512"/>
      <c r="G195" s="512"/>
      <c r="H195" s="512"/>
      <c r="I195" s="512"/>
      <c r="J195" s="512"/>
      <c r="K195" s="512"/>
      <c r="L195" s="512"/>
      <c r="M195" s="61">
        <f t="shared" ref="M195:M257" si="60">2*(F195)+5*(G195)+3*(H195)+5*(I195)+5*(J195)+5*(K195)+5*(L195)</f>
        <v>0</v>
      </c>
      <c r="N195" s="512"/>
      <c r="O195" s="512"/>
      <c r="P195" s="512"/>
      <c r="Q195" s="512"/>
      <c r="R195" s="512"/>
      <c r="S195" s="512"/>
      <c r="T195" s="512"/>
      <c r="U195" s="61">
        <f t="shared" ref="U195:U257" si="61">2*(N195)+5*(O195)+3*(P195)+5*(Q195)+5*(R195)+5*(S195)+5*(T195)</f>
        <v>0</v>
      </c>
      <c r="V195" s="512"/>
      <c r="W195" s="512"/>
      <c r="X195" s="512"/>
      <c r="Y195" s="512"/>
      <c r="Z195" s="512"/>
      <c r="AA195" s="512"/>
      <c r="AB195" s="512"/>
      <c r="AC195" s="61">
        <f t="shared" ref="AC195:AC257" si="62">2*(V195)+5*(W195)+3*(X195)+5*(Y195)+5*(Z195)+5*(AA195)+5*(AB195)</f>
        <v>0</v>
      </c>
      <c r="AD195" s="512"/>
      <c r="AE195" s="512"/>
      <c r="AF195" s="512"/>
      <c r="AG195" s="512"/>
      <c r="AH195" s="512"/>
      <c r="AI195" s="512"/>
      <c r="AJ195" s="512"/>
      <c r="AK195" s="61">
        <f t="shared" ref="AK195:AK257" si="63">2*(AD195)+5*(AE195)+3*(AF195)+5*(AG195)+5*(AH195)+5*(AI195)+5*(AJ195)</f>
        <v>0</v>
      </c>
      <c r="AL195" s="512"/>
      <c r="AM195" s="512"/>
      <c r="AN195" s="512"/>
      <c r="AO195" s="512"/>
      <c r="AP195" s="512"/>
      <c r="AQ195" s="512"/>
      <c r="AR195" s="512"/>
      <c r="AS195" s="61">
        <f>2*(AL195)+5*(AM195)+3*(AN195)+5*(AO195)+5*(AP195)+5*(AQ195)+5*(AR195)</f>
        <v>0</v>
      </c>
      <c r="AT195" s="40"/>
      <c r="AU195" s="40"/>
      <c r="AV195" s="40"/>
      <c r="AW195" s="40"/>
      <c r="AX195" s="40"/>
      <c r="AY195" s="40"/>
      <c r="AZ195" s="40"/>
      <c r="BA195" s="61">
        <f>2*(AT195)+5*(AU195)+3*(AV195)+5*(AW195)+5*(AX195)+5*(AY195)+5*(AZ195)</f>
        <v>0</v>
      </c>
      <c r="BB195" s="42"/>
      <c r="BC195" s="42"/>
      <c r="BD195" s="42"/>
      <c r="BE195" s="42"/>
      <c r="BF195" s="42"/>
      <c r="BG195" s="42"/>
      <c r="BH195" s="42"/>
      <c r="BI195" s="110">
        <f t="shared" ref="BI195:BI258" si="64">2*BB195+5*BC195+3*BD195+5*BE195+5*BF195+5*BG195+5*BH195</f>
        <v>0</v>
      </c>
      <c r="BJ195" s="219">
        <f t="shared" ref="BJ195:BJ262" si="65">F195+N195+V195+AD195+AL195+AT195+BB195</f>
        <v>0</v>
      </c>
      <c r="BK195" s="217">
        <f t="shared" ref="BK195:BK262" si="66">G195+O195+W195+AE195+AM195+AU195+BC195</f>
        <v>0</v>
      </c>
      <c r="BL195" s="217">
        <f t="shared" ref="BL195:BL262" si="67">H195+P195+X195+AF195+AN195+AV195+BD195</f>
        <v>0</v>
      </c>
      <c r="BM195" s="217">
        <f t="shared" ref="BM195:BM262" si="68">I195+Q195+Y195+AG195+AO195+AW195+BE195</f>
        <v>0</v>
      </c>
      <c r="BN195" s="217">
        <f t="shared" ref="BN195:BN262" si="69">J195+R195+Z195+AH195+AP195+AX195+BF195</f>
        <v>0</v>
      </c>
      <c r="BO195" s="217">
        <f t="shared" ref="BO195:BO262" si="70">K195+S195+AA195+AI195+AQ195+AY195+BG195</f>
        <v>0</v>
      </c>
      <c r="BP195" s="217">
        <f t="shared" ref="BP195:BP262" si="71">L195+T195+AB195+AJ195+AR195+AZ195+BH195</f>
        <v>0</v>
      </c>
      <c r="BQ195" s="220">
        <f t="shared" ref="BQ195:BQ262" si="72">M195+U195+AC195+AK195+AS195+BA195+BI195</f>
        <v>0</v>
      </c>
    </row>
    <row r="196" spans="1:69" ht="16" thickBot="1">
      <c r="A196" s="57"/>
      <c r="B196" s="486"/>
      <c r="C196" s="504"/>
      <c r="D196" s="512"/>
      <c r="E196" s="511" t="s">
        <v>117</v>
      </c>
      <c r="F196" s="512"/>
      <c r="G196" s="512"/>
      <c r="H196" s="512"/>
      <c r="I196" s="512"/>
      <c r="J196" s="512"/>
      <c r="K196" s="512"/>
      <c r="L196" s="512"/>
      <c r="M196" s="61">
        <f t="shared" si="60"/>
        <v>0</v>
      </c>
      <c r="N196" s="512"/>
      <c r="O196" s="512"/>
      <c r="P196" s="512"/>
      <c r="Q196" s="512"/>
      <c r="R196" s="512"/>
      <c r="S196" s="512"/>
      <c r="T196" s="512"/>
      <c r="U196" s="61">
        <f t="shared" si="61"/>
        <v>0</v>
      </c>
      <c r="V196" s="512"/>
      <c r="W196" s="512"/>
      <c r="X196" s="512"/>
      <c r="Y196" s="512"/>
      <c r="Z196" s="512"/>
      <c r="AA196" s="512"/>
      <c r="AB196" s="512"/>
      <c r="AC196" s="61">
        <f t="shared" si="62"/>
        <v>0</v>
      </c>
      <c r="AD196" s="512"/>
      <c r="AE196" s="512"/>
      <c r="AF196" s="512"/>
      <c r="AG196" s="512"/>
      <c r="AH196" s="512"/>
      <c r="AI196" s="512"/>
      <c r="AJ196" s="512"/>
      <c r="AK196" s="61">
        <f t="shared" si="63"/>
        <v>0</v>
      </c>
      <c r="AL196" s="512"/>
      <c r="AM196" s="512"/>
      <c r="AN196" s="512"/>
      <c r="AO196" s="512"/>
      <c r="AP196" s="512"/>
      <c r="AQ196" s="512"/>
      <c r="AR196" s="512"/>
      <c r="AS196" s="61">
        <f>2*(AL196)+5*(AM196)+3*(AN196)+5*(AO196)+5*(AP196)+5*(AQ196)+5*(AR196)</f>
        <v>0</v>
      </c>
      <c r="AT196" s="42"/>
      <c r="AU196" s="42"/>
      <c r="AV196" s="42"/>
      <c r="AW196" s="42"/>
      <c r="AX196" s="42"/>
      <c r="AY196" s="42"/>
      <c r="AZ196" s="42"/>
      <c r="BA196" s="61">
        <f>2*(AT196)+5*(AU196)+3*(AV196)+5*(AW196)+5*(AX196)+5*(AY196)+5*(AZ196)</f>
        <v>0</v>
      </c>
      <c r="BB196" s="42"/>
      <c r="BC196" s="42"/>
      <c r="BD196" s="42"/>
      <c r="BE196" s="42"/>
      <c r="BF196" s="42"/>
      <c r="BG196" s="42"/>
      <c r="BH196" s="42"/>
      <c r="BI196" s="110">
        <f t="shared" si="64"/>
        <v>0</v>
      </c>
      <c r="BJ196" s="219">
        <f t="shared" si="65"/>
        <v>0</v>
      </c>
      <c r="BK196" s="217">
        <f t="shared" si="66"/>
        <v>0</v>
      </c>
      <c r="BL196" s="217">
        <f t="shared" si="67"/>
        <v>0</v>
      </c>
      <c r="BM196" s="217">
        <f t="shared" si="68"/>
        <v>0</v>
      </c>
      <c r="BN196" s="217">
        <f t="shared" si="69"/>
        <v>0</v>
      </c>
      <c r="BO196" s="217">
        <f t="shared" si="70"/>
        <v>0</v>
      </c>
      <c r="BP196" s="217">
        <f t="shared" si="71"/>
        <v>0</v>
      </c>
      <c r="BQ196" s="220">
        <f t="shared" si="72"/>
        <v>0</v>
      </c>
    </row>
    <row r="197" spans="1:69" ht="16" thickBot="1">
      <c r="A197" s="57"/>
      <c r="B197" s="486"/>
      <c r="C197" s="504"/>
      <c r="D197" s="512"/>
      <c r="E197" s="511" t="s">
        <v>117</v>
      </c>
      <c r="F197" s="512"/>
      <c r="G197" s="512"/>
      <c r="H197" s="512"/>
      <c r="I197" s="512"/>
      <c r="J197" s="512"/>
      <c r="K197" s="512"/>
      <c r="L197" s="512"/>
      <c r="M197" s="61">
        <f t="shared" si="60"/>
        <v>0</v>
      </c>
      <c r="N197" s="512"/>
      <c r="O197" s="512"/>
      <c r="P197" s="512"/>
      <c r="Q197" s="512"/>
      <c r="R197" s="512"/>
      <c r="S197" s="512"/>
      <c r="T197" s="512"/>
      <c r="U197" s="61">
        <f t="shared" si="61"/>
        <v>0</v>
      </c>
      <c r="V197" s="512"/>
      <c r="W197" s="512"/>
      <c r="X197" s="512"/>
      <c r="Y197" s="512"/>
      <c r="Z197" s="512"/>
      <c r="AA197" s="512"/>
      <c r="AB197" s="512"/>
      <c r="AC197" s="61">
        <f t="shared" si="62"/>
        <v>0</v>
      </c>
      <c r="AD197" s="512"/>
      <c r="AE197" s="512"/>
      <c r="AF197" s="512"/>
      <c r="AG197" s="512"/>
      <c r="AH197" s="512"/>
      <c r="AI197" s="512"/>
      <c r="AJ197" s="512"/>
      <c r="AK197" s="61">
        <f t="shared" si="63"/>
        <v>0</v>
      </c>
      <c r="AL197" s="512"/>
      <c r="AM197" s="512"/>
      <c r="AN197" s="512"/>
      <c r="AO197" s="512"/>
      <c r="AP197" s="512"/>
      <c r="AQ197" s="512"/>
      <c r="AR197" s="512"/>
      <c r="AS197" s="45">
        <f>2*AL197+5*AM197+3*AN197+5*AO197+5*AP197+5*AQ197+5*AR197</f>
        <v>0</v>
      </c>
      <c r="AT197" s="42"/>
      <c r="AU197" s="42"/>
      <c r="AV197" s="42"/>
      <c r="AW197" s="42"/>
      <c r="AX197" s="42"/>
      <c r="AY197" s="42"/>
      <c r="AZ197" s="42"/>
      <c r="BA197" s="45">
        <f>2*AT197+5*AU197+3*AV197+5*AW197+5*AX197+5*AY197+5*AZ197</f>
        <v>0</v>
      </c>
      <c r="BB197" s="42"/>
      <c r="BC197" s="42"/>
      <c r="BD197" s="42"/>
      <c r="BE197" s="42"/>
      <c r="BF197" s="42"/>
      <c r="BG197" s="42"/>
      <c r="BH197" s="42"/>
      <c r="BI197" s="110">
        <f t="shared" si="64"/>
        <v>0</v>
      </c>
      <c r="BJ197" s="109">
        <f t="shared" si="65"/>
        <v>0</v>
      </c>
      <c r="BK197" s="108">
        <f t="shared" si="66"/>
        <v>0</v>
      </c>
      <c r="BL197" s="108">
        <f t="shared" si="67"/>
        <v>0</v>
      </c>
      <c r="BM197" s="108">
        <f t="shared" si="68"/>
        <v>0</v>
      </c>
      <c r="BN197" s="108">
        <f t="shared" si="69"/>
        <v>0</v>
      </c>
      <c r="BO197" s="108">
        <f t="shared" si="70"/>
        <v>0</v>
      </c>
      <c r="BP197" s="108">
        <f t="shared" si="71"/>
        <v>0</v>
      </c>
      <c r="BQ197" s="72">
        <f t="shared" si="72"/>
        <v>0</v>
      </c>
    </row>
    <row r="198" spans="1:69" ht="16" thickBot="1">
      <c r="A198" s="57"/>
      <c r="B198" s="486"/>
      <c r="C198" s="504"/>
      <c r="D198" s="512"/>
      <c r="E198" s="511" t="s">
        <v>117</v>
      </c>
      <c r="F198" s="512"/>
      <c r="G198" s="512"/>
      <c r="H198" s="512"/>
      <c r="I198" s="512"/>
      <c r="J198" s="512"/>
      <c r="K198" s="512"/>
      <c r="L198" s="512"/>
      <c r="M198" s="61">
        <f t="shared" si="60"/>
        <v>0</v>
      </c>
      <c r="N198" s="512"/>
      <c r="O198" s="512"/>
      <c r="P198" s="512"/>
      <c r="Q198" s="512"/>
      <c r="R198" s="512"/>
      <c r="S198" s="512"/>
      <c r="T198" s="512"/>
      <c r="U198" s="61">
        <f t="shared" si="61"/>
        <v>0</v>
      </c>
      <c r="V198" s="512"/>
      <c r="W198" s="512"/>
      <c r="X198" s="512"/>
      <c r="Y198" s="512"/>
      <c r="Z198" s="512"/>
      <c r="AA198" s="512"/>
      <c r="AB198" s="512"/>
      <c r="AC198" s="61">
        <f t="shared" si="62"/>
        <v>0</v>
      </c>
      <c r="AD198" s="512"/>
      <c r="AE198" s="512"/>
      <c r="AF198" s="512"/>
      <c r="AG198" s="512"/>
      <c r="AH198" s="512"/>
      <c r="AI198" s="512"/>
      <c r="AJ198" s="512"/>
      <c r="AK198" s="61">
        <f t="shared" si="63"/>
        <v>0</v>
      </c>
      <c r="AL198" s="512"/>
      <c r="AM198" s="512"/>
      <c r="AN198" s="512"/>
      <c r="AO198" s="512"/>
      <c r="AP198" s="512"/>
      <c r="AQ198" s="512"/>
      <c r="AR198" s="512"/>
      <c r="AS198" s="45">
        <f>2*AL198+5*AM198+3*AN198+5*AO198+5*AP198+5*AQ198+5*AR198</f>
        <v>0</v>
      </c>
      <c r="AT198" s="40"/>
      <c r="AU198" s="40"/>
      <c r="AV198" s="40"/>
      <c r="AW198" s="40"/>
      <c r="AX198" s="40"/>
      <c r="AY198" s="40"/>
      <c r="AZ198" s="40"/>
      <c r="BA198" s="45">
        <f>2*AT198+5*AU198+3*AV198+5*AW198+5*AX198+5*AY198+5*AZ198</f>
        <v>0</v>
      </c>
      <c r="BB198" s="40"/>
      <c r="BC198" s="40"/>
      <c r="BD198" s="40"/>
      <c r="BE198" s="40"/>
      <c r="BF198" s="40"/>
      <c r="BG198" s="40"/>
      <c r="BH198" s="40"/>
      <c r="BI198" s="110">
        <f t="shared" si="64"/>
        <v>0</v>
      </c>
      <c r="BJ198" s="109">
        <f t="shared" si="65"/>
        <v>0</v>
      </c>
      <c r="BK198" s="108">
        <f t="shared" si="66"/>
        <v>0</v>
      </c>
      <c r="BL198" s="108">
        <f t="shared" si="67"/>
        <v>0</v>
      </c>
      <c r="BM198" s="108">
        <f t="shared" si="68"/>
        <v>0</v>
      </c>
      <c r="BN198" s="108">
        <f t="shared" si="69"/>
        <v>0</v>
      </c>
      <c r="BO198" s="108">
        <f t="shared" si="70"/>
        <v>0</v>
      </c>
      <c r="BP198" s="108">
        <f t="shared" si="71"/>
        <v>0</v>
      </c>
      <c r="BQ198" s="72">
        <f t="shared" si="72"/>
        <v>0</v>
      </c>
    </row>
    <row r="199" spans="1:69" ht="16" thickBot="1">
      <c r="A199" s="57"/>
      <c r="B199" s="486"/>
      <c r="C199" s="504"/>
      <c r="D199" s="512"/>
      <c r="E199" s="511" t="s">
        <v>117</v>
      </c>
      <c r="F199" s="13"/>
      <c r="G199" s="13"/>
      <c r="H199" s="13"/>
      <c r="I199" s="13"/>
      <c r="J199" s="13"/>
      <c r="K199" s="13"/>
      <c r="L199" s="13"/>
      <c r="M199" s="61">
        <f t="shared" si="60"/>
        <v>0</v>
      </c>
      <c r="N199" s="13"/>
      <c r="O199" s="13"/>
      <c r="P199" s="13"/>
      <c r="Q199" s="13"/>
      <c r="R199" s="13"/>
      <c r="S199" s="13"/>
      <c r="T199" s="13"/>
      <c r="U199" s="61">
        <f t="shared" si="61"/>
        <v>0</v>
      </c>
      <c r="V199" s="13"/>
      <c r="W199" s="13"/>
      <c r="X199" s="13"/>
      <c r="Y199" s="13"/>
      <c r="Z199" s="13"/>
      <c r="AA199" s="13"/>
      <c r="AB199" s="13"/>
      <c r="AC199" s="61">
        <f t="shared" si="62"/>
        <v>0</v>
      </c>
      <c r="AD199" s="13"/>
      <c r="AE199" s="13"/>
      <c r="AF199" s="13"/>
      <c r="AG199" s="13"/>
      <c r="AH199" s="13"/>
      <c r="AI199" s="13"/>
      <c r="AJ199" s="13"/>
      <c r="AK199" s="61">
        <f t="shared" si="63"/>
        <v>0</v>
      </c>
      <c r="AL199" s="512"/>
      <c r="AM199" s="512"/>
      <c r="AN199" s="512"/>
      <c r="AO199" s="512"/>
      <c r="AP199" s="512"/>
      <c r="AQ199" s="512"/>
      <c r="AR199" s="512"/>
      <c r="AS199" s="45">
        <f>2*AL199+5*AM199+3*AN199+5*AO199+5*AP199+5*AQ199+5*AR199</f>
        <v>0</v>
      </c>
      <c r="AT199" s="40"/>
      <c r="AU199" s="40"/>
      <c r="AV199" s="40"/>
      <c r="AW199" s="40"/>
      <c r="AX199" s="40"/>
      <c r="AY199" s="40"/>
      <c r="AZ199" s="40"/>
      <c r="BA199" s="45">
        <f>2*AT199+5*AU199+3*AV199+5*AW199+5*AX199+5*AY199+5*AZ199</f>
        <v>0</v>
      </c>
      <c r="BB199" s="40"/>
      <c r="BC199" s="40"/>
      <c r="BD199" s="40"/>
      <c r="BE199" s="40"/>
      <c r="BF199" s="40"/>
      <c r="BG199" s="40"/>
      <c r="BH199" s="40"/>
      <c r="BI199" s="110">
        <f t="shared" si="64"/>
        <v>0</v>
      </c>
      <c r="BJ199" s="109">
        <f t="shared" si="65"/>
        <v>0</v>
      </c>
      <c r="BK199" s="108">
        <f t="shared" si="66"/>
        <v>0</v>
      </c>
      <c r="BL199" s="108">
        <f t="shared" si="67"/>
        <v>0</v>
      </c>
      <c r="BM199" s="108">
        <f t="shared" si="68"/>
        <v>0</v>
      </c>
      <c r="BN199" s="108">
        <f t="shared" si="69"/>
        <v>0</v>
      </c>
      <c r="BO199" s="108">
        <f t="shared" si="70"/>
        <v>0</v>
      </c>
      <c r="BP199" s="108">
        <f t="shared" si="71"/>
        <v>0</v>
      </c>
      <c r="BQ199" s="72">
        <f t="shared" si="72"/>
        <v>0</v>
      </c>
    </row>
    <row r="200" spans="1:69" ht="16" thickBot="1">
      <c r="A200" s="57"/>
      <c r="B200" s="486"/>
      <c r="C200" s="504"/>
      <c r="D200" s="512"/>
      <c r="E200" s="511" t="s">
        <v>117</v>
      </c>
      <c r="F200" s="512"/>
      <c r="G200" s="512"/>
      <c r="H200" s="512"/>
      <c r="I200" s="512"/>
      <c r="J200" s="512"/>
      <c r="K200" s="512"/>
      <c r="L200" s="512"/>
      <c r="M200" s="461">
        <f t="shared" si="60"/>
        <v>0</v>
      </c>
      <c r="N200" s="512"/>
      <c r="O200" s="512"/>
      <c r="P200" s="512"/>
      <c r="Q200" s="512"/>
      <c r="R200" s="512"/>
      <c r="S200" s="512"/>
      <c r="T200" s="512"/>
      <c r="U200" s="61">
        <f t="shared" si="61"/>
        <v>0</v>
      </c>
      <c r="V200" s="512"/>
      <c r="W200" s="512"/>
      <c r="X200" s="512"/>
      <c r="Y200" s="512"/>
      <c r="Z200" s="512"/>
      <c r="AA200" s="512"/>
      <c r="AB200" s="512"/>
      <c r="AC200" s="61">
        <f t="shared" si="62"/>
        <v>0</v>
      </c>
      <c r="AD200" s="512"/>
      <c r="AE200" s="512"/>
      <c r="AF200" s="512"/>
      <c r="AG200" s="512"/>
      <c r="AH200" s="512"/>
      <c r="AI200" s="512"/>
      <c r="AJ200" s="512"/>
      <c r="AK200" s="61">
        <f t="shared" si="63"/>
        <v>0</v>
      </c>
      <c r="AL200" s="512"/>
      <c r="AM200" s="512"/>
      <c r="AN200" s="512"/>
      <c r="AO200" s="512"/>
      <c r="AP200" s="512"/>
      <c r="AQ200" s="512"/>
      <c r="AR200" s="512"/>
      <c r="AS200" s="61">
        <f>2*(AL200)+5*(AM200)+3*(AN200)+5*(AO200)+5*(AP200)+5*(AQ200)+5*(AR200)</f>
        <v>0</v>
      </c>
      <c r="AT200" s="42"/>
      <c r="AU200" s="42"/>
      <c r="AV200" s="42"/>
      <c r="AW200" s="42"/>
      <c r="AX200" s="42"/>
      <c r="AY200" s="42"/>
      <c r="AZ200" s="42"/>
      <c r="BA200" s="61">
        <f>2*(AT200)+5*(AU200)+3*(AV200)+5*(AW200)+5*(AX200)+5*(AY200)+5*(AZ200)</f>
        <v>0</v>
      </c>
      <c r="BB200" s="42"/>
      <c r="BC200" s="42"/>
      <c r="BD200" s="42"/>
      <c r="BE200" s="42"/>
      <c r="BF200" s="42"/>
      <c r="BG200" s="42"/>
      <c r="BH200" s="42"/>
      <c r="BI200" s="110">
        <f t="shared" si="64"/>
        <v>0</v>
      </c>
      <c r="BJ200" s="219">
        <f t="shared" si="65"/>
        <v>0</v>
      </c>
      <c r="BK200" s="217">
        <f t="shared" si="66"/>
        <v>0</v>
      </c>
      <c r="BL200" s="217">
        <f t="shared" si="67"/>
        <v>0</v>
      </c>
      <c r="BM200" s="217">
        <f t="shared" si="68"/>
        <v>0</v>
      </c>
      <c r="BN200" s="217">
        <f t="shared" si="69"/>
        <v>0</v>
      </c>
      <c r="BO200" s="217">
        <f t="shared" si="70"/>
        <v>0</v>
      </c>
      <c r="BP200" s="217">
        <f t="shared" si="71"/>
        <v>0</v>
      </c>
      <c r="BQ200" s="220">
        <f t="shared" si="72"/>
        <v>0</v>
      </c>
    </row>
    <row r="201" spans="1:69" ht="16" thickBot="1">
      <c r="A201" s="57"/>
      <c r="B201" s="486"/>
      <c r="C201" s="504"/>
      <c r="D201" s="512"/>
      <c r="E201" s="511" t="s">
        <v>117</v>
      </c>
      <c r="F201" s="512"/>
      <c r="G201" s="512"/>
      <c r="H201" s="512"/>
      <c r="I201" s="512"/>
      <c r="J201" s="512"/>
      <c r="K201" s="512"/>
      <c r="L201" s="512"/>
      <c r="M201" s="461">
        <f t="shared" si="60"/>
        <v>0</v>
      </c>
      <c r="N201" s="512"/>
      <c r="O201" s="512"/>
      <c r="P201" s="512"/>
      <c r="Q201" s="512"/>
      <c r="R201" s="512"/>
      <c r="S201" s="512"/>
      <c r="T201" s="512"/>
      <c r="U201" s="61">
        <f t="shared" si="61"/>
        <v>0</v>
      </c>
      <c r="V201" s="512"/>
      <c r="W201" s="512"/>
      <c r="X201" s="512"/>
      <c r="Y201" s="512"/>
      <c r="Z201" s="512"/>
      <c r="AA201" s="512"/>
      <c r="AB201" s="512"/>
      <c r="AC201" s="61">
        <f t="shared" si="62"/>
        <v>0</v>
      </c>
      <c r="AD201" s="512"/>
      <c r="AE201" s="512"/>
      <c r="AF201" s="512"/>
      <c r="AG201" s="512"/>
      <c r="AH201" s="512"/>
      <c r="AI201" s="512"/>
      <c r="AJ201" s="512"/>
      <c r="AK201" s="61">
        <f t="shared" si="63"/>
        <v>0</v>
      </c>
      <c r="AL201" s="512"/>
      <c r="AM201" s="512"/>
      <c r="AN201" s="512"/>
      <c r="AO201" s="512"/>
      <c r="AP201" s="512"/>
      <c r="AQ201" s="512"/>
      <c r="AR201" s="512"/>
      <c r="AS201" s="61">
        <f>2*(AL201)+5*(AM201)+3*(AN201)+5*(AO201)+5*(AP201)+5*(AQ201)+5*(AR201)</f>
        <v>0</v>
      </c>
      <c r="AT201" s="42"/>
      <c r="AU201" s="42"/>
      <c r="AV201" s="42"/>
      <c r="AW201" s="42"/>
      <c r="AX201" s="42"/>
      <c r="AY201" s="42"/>
      <c r="AZ201" s="42"/>
      <c r="BA201" s="61">
        <f>2*(AT201)+5*(AU201)+3*(AV201)+5*(AW201)+5*(AX201)+5*(AY201)+5*(AZ201)</f>
        <v>0</v>
      </c>
      <c r="BB201" s="42"/>
      <c r="BC201" s="42"/>
      <c r="BD201" s="42"/>
      <c r="BE201" s="42"/>
      <c r="BF201" s="42"/>
      <c r="BG201" s="42"/>
      <c r="BH201" s="42"/>
      <c r="BI201" s="110">
        <f t="shared" si="64"/>
        <v>0</v>
      </c>
      <c r="BJ201" s="219">
        <f t="shared" si="65"/>
        <v>0</v>
      </c>
      <c r="BK201" s="217">
        <f t="shared" si="66"/>
        <v>0</v>
      </c>
      <c r="BL201" s="217">
        <f t="shared" si="67"/>
        <v>0</v>
      </c>
      <c r="BM201" s="217">
        <f t="shared" si="68"/>
        <v>0</v>
      </c>
      <c r="BN201" s="217">
        <f t="shared" si="69"/>
        <v>0</v>
      </c>
      <c r="BO201" s="217">
        <f t="shared" si="70"/>
        <v>0</v>
      </c>
      <c r="BP201" s="217">
        <f t="shared" si="71"/>
        <v>0</v>
      </c>
      <c r="BQ201" s="220">
        <f t="shared" si="72"/>
        <v>0</v>
      </c>
    </row>
    <row r="202" spans="1:69" ht="16" thickBot="1">
      <c r="A202" s="57"/>
      <c r="B202" s="486"/>
      <c r="C202" s="504"/>
      <c r="D202" s="512"/>
      <c r="E202" s="511" t="s">
        <v>117</v>
      </c>
      <c r="F202" s="512"/>
      <c r="G202" s="512"/>
      <c r="H202" s="512"/>
      <c r="I202" s="512"/>
      <c r="J202" s="512"/>
      <c r="K202" s="512"/>
      <c r="L202" s="512"/>
      <c r="M202" s="461">
        <f t="shared" si="60"/>
        <v>0</v>
      </c>
      <c r="N202" s="514"/>
      <c r="O202" s="514"/>
      <c r="P202" s="514"/>
      <c r="Q202" s="514"/>
      <c r="R202" s="514"/>
      <c r="S202" s="514"/>
      <c r="T202" s="514"/>
      <c r="U202" s="61">
        <f t="shared" si="61"/>
        <v>0</v>
      </c>
      <c r="V202" s="514"/>
      <c r="W202" s="514"/>
      <c r="X202" s="514"/>
      <c r="Y202" s="514"/>
      <c r="Z202" s="514"/>
      <c r="AA202" s="514"/>
      <c r="AB202" s="514"/>
      <c r="AC202" s="61">
        <f t="shared" si="62"/>
        <v>0</v>
      </c>
      <c r="AD202" s="514"/>
      <c r="AE202" s="514"/>
      <c r="AF202" s="514"/>
      <c r="AG202" s="514"/>
      <c r="AH202" s="514"/>
      <c r="AI202" s="514"/>
      <c r="AJ202" s="514"/>
      <c r="AK202" s="61">
        <f t="shared" si="63"/>
        <v>0</v>
      </c>
      <c r="AL202" s="512"/>
      <c r="AM202" s="512"/>
      <c r="AN202" s="512"/>
      <c r="AO202" s="512"/>
      <c r="AP202" s="512"/>
      <c r="AQ202" s="512"/>
      <c r="AR202" s="512"/>
      <c r="AS202" s="61">
        <f>2*(AL202)+5*(AM202)+3*(AN202)+5*(AO202)+5*(AP202)+5*(AQ202)+5*(AR202)</f>
        <v>0</v>
      </c>
      <c r="AT202" s="42"/>
      <c r="AU202" s="42"/>
      <c r="AV202" s="42"/>
      <c r="AW202" s="42"/>
      <c r="AX202" s="42"/>
      <c r="AY202" s="42"/>
      <c r="AZ202" s="42"/>
      <c r="BA202" s="61">
        <f>2*(AT202)+5*(AU202)+3*(AV202)+5*(AW202)+5*(AX202)+5*(AY202)+5*(AZ202)</f>
        <v>0</v>
      </c>
      <c r="BB202" s="144"/>
      <c r="BC202" s="144"/>
      <c r="BD202" s="144"/>
      <c r="BE202" s="144"/>
      <c r="BF202" s="144"/>
      <c r="BG202" s="144"/>
      <c r="BH202" s="144"/>
      <c r="BI202" s="110">
        <f t="shared" si="64"/>
        <v>0</v>
      </c>
      <c r="BJ202" s="219">
        <f t="shared" si="65"/>
        <v>0</v>
      </c>
      <c r="BK202" s="217">
        <f t="shared" si="66"/>
        <v>0</v>
      </c>
      <c r="BL202" s="217">
        <f t="shared" si="67"/>
        <v>0</v>
      </c>
      <c r="BM202" s="217">
        <f t="shared" si="68"/>
        <v>0</v>
      </c>
      <c r="BN202" s="217">
        <f t="shared" si="69"/>
        <v>0</v>
      </c>
      <c r="BO202" s="217">
        <f t="shared" si="70"/>
        <v>0</v>
      </c>
      <c r="BP202" s="217">
        <f t="shared" si="71"/>
        <v>0</v>
      </c>
      <c r="BQ202" s="220">
        <f t="shared" si="72"/>
        <v>0</v>
      </c>
    </row>
    <row r="203" spans="1:69" ht="16" thickBot="1">
      <c r="A203" s="57"/>
      <c r="B203" s="339"/>
      <c r="C203" s="127"/>
      <c r="D203" s="512"/>
      <c r="E203" s="511" t="s">
        <v>117</v>
      </c>
      <c r="F203" s="512"/>
      <c r="G203" s="512"/>
      <c r="H203" s="512"/>
      <c r="I203" s="512"/>
      <c r="J203" s="512"/>
      <c r="K203" s="512"/>
      <c r="L203" s="512"/>
      <c r="M203" s="461">
        <f t="shared" si="60"/>
        <v>0</v>
      </c>
      <c r="N203" s="512"/>
      <c r="O203" s="512"/>
      <c r="P203" s="512"/>
      <c r="Q203" s="512"/>
      <c r="R203" s="512"/>
      <c r="S203" s="512"/>
      <c r="T203" s="512"/>
      <c r="U203" s="61">
        <f t="shared" si="61"/>
        <v>0</v>
      </c>
      <c r="V203" s="512"/>
      <c r="W203" s="512"/>
      <c r="X203" s="512"/>
      <c r="Y203" s="512"/>
      <c r="Z203" s="512"/>
      <c r="AA203" s="512"/>
      <c r="AB203" s="512"/>
      <c r="AC203" s="61">
        <f t="shared" si="62"/>
        <v>0</v>
      </c>
      <c r="AD203" s="512"/>
      <c r="AE203" s="512"/>
      <c r="AF203" s="512"/>
      <c r="AG203" s="512"/>
      <c r="AH203" s="512"/>
      <c r="AI203" s="512"/>
      <c r="AJ203" s="512"/>
      <c r="AK203" s="61">
        <f t="shared" si="63"/>
        <v>0</v>
      </c>
      <c r="AL203" s="512"/>
      <c r="AM203" s="512"/>
      <c r="AN203" s="512"/>
      <c r="AO203" s="512"/>
      <c r="AP203" s="512"/>
      <c r="AQ203" s="512"/>
      <c r="AR203" s="512"/>
      <c r="AS203" s="61">
        <f>2*(AL203)+5*(AM203)+3*(AN203)+5*(AO203)+5*(AP203)+5*(AQ203)+5*(AR203)</f>
        <v>0</v>
      </c>
      <c r="AT203" s="42"/>
      <c r="AU203" s="42"/>
      <c r="AV203" s="42"/>
      <c r="AW203" s="42"/>
      <c r="AX203" s="42"/>
      <c r="AY203" s="42"/>
      <c r="AZ203" s="42"/>
      <c r="BA203" s="61">
        <f>2*(AT203)+5*(AU203)+3*(AV203)+5*(AW203)+5*(AX203)+5*(AY203)+5*(AZ203)</f>
        <v>0</v>
      </c>
      <c r="BB203" s="42"/>
      <c r="BC203" s="42"/>
      <c r="BD203" s="42"/>
      <c r="BE203" s="42"/>
      <c r="BF203" s="42"/>
      <c r="BG203" s="42"/>
      <c r="BH203" s="42"/>
      <c r="BI203" s="110">
        <f t="shared" si="64"/>
        <v>0</v>
      </c>
      <c r="BJ203" s="219">
        <f t="shared" si="65"/>
        <v>0</v>
      </c>
      <c r="BK203" s="217">
        <f t="shared" si="66"/>
        <v>0</v>
      </c>
      <c r="BL203" s="217">
        <f t="shared" si="67"/>
        <v>0</v>
      </c>
      <c r="BM203" s="217">
        <f t="shared" si="68"/>
        <v>0</v>
      </c>
      <c r="BN203" s="217">
        <f t="shared" si="69"/>
        <v>0</v>
      </c>
      <c r="BO203" s="217">
        <f t="shared" si="70"/>
        <v>0</v>
      </c>
      <c r="BP203" s="217">
        <f t="shared" si="71"/>
        <v>0</v>
      </c>
      <c r="BQ203" s="220">
        <f t="shared" si="72"/>
        <v>0</v>
      </c>
    </row>
    <row r="204" spans="1:69" ht="16" thickBot="1">
      <c r="A204" s="57"/>
      <c r="B204" s="339"/>
      <c r="C204" s="127"/>
      <c r="D204" s="512"/>
      <c r="E204" s="511" t="s">
        <v>117</v>
      </c>
      <c r="F204" s="512"/>
      <c r="G204" s="512"/>
      <c r="H204" s="512"/>
      <c r="I204" s="512"/>
      <c r="J204" s="512"/>
      <c r="K204" s="512"/>
      <c r="L204" s="512"/>
      <c r="M204" s="461">
        <f t="shared" si="60"/>
        <v>0</v>
      </c>
      <c r="N204" s="512"/>
      <c r="O204" s="512"/>
      <c r="P204" s="512"/>
      <c r="Q204" s="512"/>
      <c r="R204" s="512"/>
      <c r="S204" s="512"/>
      <c r="T204" s="512"/>
      <c r="U204" s="61">
        <f t="shared" si="61"/>
        <v>0</v>
      </c>
      <c r="V204" s="512"/>
      <c r="W204" s="512"/>
      <c r="X204" s="512"/>
      <c r="Y204" s="512"/>
      <c r="Z204" s="512"/>
      <c r="AA204" s="512"/>
      <c r="AB204" s="512"/>
      <c r="AC204" s="61">
        <f t="shared" si="62"/>
        <v>0</v>
      </c>
      <c r="AD204" s="512"/>
      <c r="AE204" s="512"/>
      <c r="AF204" s="512"/>
      <c r="AG204" s="512"/>
      <c r="AH204" s="512"/>
      <c r="AI204" s="512"/>
      <c r="AJ204" s="512"/>
      <c r="AK204" s="61">
        <f t="shared" si="63"/>
        <v>0</v>
      </c>
      <c r="AL204" s="512"/>
      <c r="AM204" s="512"/>
      <c r="AN204" s="512"/>
      <c r="AO204" s="512"/>
      <c r="AP204" s="512"/>
      <c r="AQ204" s="512"/>
      <c r="AR204" s="512"/>
      <c r="AS204" s="61">
        <f>2*(AL204)+5*(AM204)+3*(AN204)+5*(AO204)+5*(AP204)+5*(AQ204)+5*(AR204)</f>
        <v>0</v>
      </c>
      <c r="AT204" s="42"/>
      <c r="AU204" s="42"/>
      <c r="AV204" s="42"/>
      <c r="AW204" s="42"/>
      <c r="AX204" s="42"/>
      <c r="AY204" s="42"/>
      <c r="AZ204" s="42"/>
      <c r="BA204" s="61">
        <f>2*(AT204)+5*(AU204)+3*(AV204)+5*(AW204)+5*(AX204)+5*(AY204)+5*(AZ204)</f>
        <v>0</v>
      </c>
      <c r="BB204" s="42"/>
      <c r="BC204" s="42"/>
      <c r="BD204" s="42"/>
      <c r="BE204" s="42"/>
      <c r="BF204" s="42"/>
      <c r="BG204" s="42"/>
      <c r="BH204" s="42"/>
      <c r="BI204" s="110">
        <f t="shared" si="64"/>
        <v>0</v>
      </c>
      <c r="BJ204" s="219">
        <f t="shared" si="65"/>
        <v>0</v>
      </c>
      <c r="BK204" s="217">
        <f t="shared" si="66"/>
        <v>0</v>
      </c>
      <c r="BL204" s="217">
        <f t="shared" si="67"/>
        <v>0</v>
      </c>
      <c r="BM204" s="217">
        <f t="shared" si="68"/>
        <v>0</v>
      </c>
      <c r="BN204" s="217">
        <f t="shared" si="69"/>
        <v>0</v>
      </c>
      <c r="BO204" s="217">
        <f t="shared" si="70"/>
        <v>0</v>
      </c>
      <c r="BP204" s="217">
        <f t="shared" si="71"/>
        <v>0</v>
      </c>
      <c r="BQ204" s="220">
        <f t="shared" si="72"/>
        <v>0</v>
      </c>
    </row>
    <row r="205" spans="1:69" ht="16" thickBot="1">
      <c r="A205" s="57"/>
      <c r="B205" s="339"/>
      <c r="C205" s="127"/>
      <c r="D205" s="512"/>
      <c r="E205" s="511" t="s">
        <v>117</v>
      </c>
      <c r="F205" s="512"/>
      <c r="G205" s="512"/>
      <c r="H205" s="512"/>
      <c r="I205" s="512"/>
      <c r="J205" s="512"/>
      <c r="K205" s="512"/>
      <c r="L205" s="512"/>
      <c r="M205" s="461">
        <f t="shared" si="60"/>
        <v>0</v>
      </c>
      <c r="N205" s="512"/>
      <c r="O205" s="512"/>
      <c r="P205" s="512"/>
      <c r="Q205" s="512"/>
      <c r="R205" s="512"/>
      <c r="S205" s="512"/>
      <c r="T205" s="512"/>
      <c r="U205" s="61">
        <f t="shared" si="61"/>
        <v>0</v>
      </c>
      <c r="V205" s="512"/>
      <c r="W205" s="512"/>
      <c r="X205" s="512"/>
      <c r="Y205" s="512"/>
      <c r="Z205" s="512"/>
      <c r="AA205" s="512"/>
      <c r="AB205" s="512"/>
      <c r="AC205" s="61">
        <f t="shared" si="62"/>
        <v>0</v>
      </c>
      <c r="AD205" s="512"/>
      <c r="AE205" s="512"/>
      <c r="AF205" s="512"/>
      <c r="AG205" s="512"/>
      <c r="AH205" s="512"/>
      <c r="AI205" s="512"/>
      <c r="AJ205" s="512"/>
      <c r="AK205" s="61">
        <f t="shared" si="63"/>
        <v>0</v>
      </c>
      <c r="AL205" s="512"/>
      <c r="AM205" s="512"/>
      <c r="AN205" s="512"/>
      <c r="AO205" s="512"/>
      <c r="AP205" s="512"/>
      <c r="AQ205" s="512"/>
      <c r="AR205" s="512"/>
      <c r="AS205" s="45">
        <f>2*AL205+5*AM205+3*AN205+5*AO205+5*AP205+5*AQ205+5*AR205</f>
        <v>0</v>
      </c>
      <c r="AT205" s="40"/>
      <c r="AU205" s="40"/>
      <c r="AV205" s="40"/>
      <c r="AW205" s="40"/>
      <c r="AX205" s="40"/>
      <c r="AY205" s="40"/>
      <c r="AZ205" s="40"/>
      <c r="BA205" s="45">
        <f>2*AT205+5*AU205+3*AV205+5*AW205+5*AX205+5*AY205+5*AZ205</f>
        <v>0</v>
      </c>
      <c r="BB205" s="40"/>
      <c r="BC205" s="40"/>
      <c r="BD205" s="40"/>
      <c r="BE205" s="40"/>
      <c r="BF205" s="40"/>
      <c r="BG205" s="40"/>
      <c r="BH205" s="40"/>
      <c r="BI205" s="110">
        <f t="shared" si="64"/>
        <v>0</v>
      </c>
      <c r="BJ205" s="219">
        <f t="shared" si="65"/>
        <v>0</v>
      </c>
      <c r="BK205" s="217">
        <f t="shared" si="66"/>
        <v>0</v>
      </c>
      <c r="BL205" s="217">
        <f t="shared" si="67"/>
        <v>0</v>
      </c>
      <c r="BM205" s="217">
        <f t="shared" si="68"/>
        <v>0</v>
      </c>
      <c r="BN205" s="217">
        <f t="shared" si="69"/>
        <v>0</v>
      </c>
      <c r="BO205" s="217">
        <f t="shared" si="70"/>
        <v>0</v>
      </c>
      <c r="BP205" s="217">
        <f t="shared" si="71"/>
        <v>0</v>
      </c>
      <c r="BQ205" s="220">
        <f t="shared" si="72"/>
        <v>0</v>
      </c>
    </row>
    <row r="206" spans="1:69" ht="16" thickBot="1">
      <c r="A206" s="57"/>
      <c r="B206" s="486"/>
      <c r="C206" s="504"/>
      <c r="D206" s="512"/>
      <c r="E206" s="511"/>
      <c r="F206" s="512"/>
      <c r="G206" s="512"/>
      <c r="H206" s="512"/>
      <c r="I206" s="512"/>
      <c r="J206" s="512"/>
      <c r="K206" s="512"/>
      <c r="L206" s="512"/>
      <c r="M206" s="461">
        <f t="shared" si="60"/>
        <v>0</v>
      </c>
      <c r="N206" s="512"/>
      <c r="O206" s="512"/>
      <c r="P206" s="512"/>
      <c r="Q206" s="512"/>
      <c r="R206" s="512"/>
      <c r="S206" s="512"/>
      <c r="T206" s="512"/>
      <c r="U206" s="61">
        <f t="shared" si="61"/>
        <v>0</v>
      </c>
      <c r="V206" s="512"/>
      <c r="W206" s="512"/>
      <c r="X206" s="512"/>
      <c r="Y206" s="512"/>
      <c r="Z206" s="512"/>
      <c r="AA206" s="512"/>
      <c r="AB206" s="512"/>
      <c r="AC206" s="61">
        <f t="shared" si="62"/>
        <v>0</v>
      </c>
      <c r="AD206" s="512"/>
      <c r="AE206" s="512"/>
      <c r="AF206" s="512"/>
      <c r="AG206" s="512"/>
      <c r="AH206" s="512"/>
      <c r="AI206" s="512"/>
      <c r="AJ206" s="512"/>
      <c r="AK206" s="61">
        <f t="shared" si="63"/>
        <v>0</v>
      </c>
      <c r="AL206" s="512"/>
      <c r="AM206" s="512"/>
      <c r="AN206" s="512"/>
      <c r="AO206" s="512"/>
      <c r="AP206" s="512"/>
      <c r="AQ206" s="512"/>
      <c r="AR206" s="512"/>
      <c r="AS206" s="61">
        <f>2*(AL206)+5*(AM206)+3*(AN206)+5*(AO206)+5*(AP206)+5*(AQ206)+5*(AR206)</f>
        <v>0</v>
      </c>
      <c r="AT206" s="42"/>
      <c r="AU206" s="42"/>
      <c r="AV206" s="42"/>
      <c r="AW206" s="42"/>
      <c r="AX206" s="42"/>
      <c r="AY206" s="42"/>
      <c r="AZ206" s="42"/>
      <c r="BA206" s="61">
        <f>2*(AT206)+5*(AU206)+3*(AV206)+5*(AW206)+5*(AX206)+5*(AY206)+5*(AZ206)</f>
        <v>0</v>
      </c>
      <c r="BB206" s="42"/>
      <c r="BC206" s="42"/>
      <c r="BD206" s="42"/>
      <c r="BE206" s="42"/>
      <c r="BF206" s="42"/>
      <c r="BG206" s="42"/>
      <c r="BH206" s="42"/>
      <c r="BI206" s="110">
        <f t="shared" si="64"/>
        <v>0</v>
      </c>
      <c r="BJ206" s="219">
        <f t="shared" si="65"/>
        <v>0</v>
      </c>
      <c r="BK206" s="217">
        <f t="shared" si="66"/>
        <v>0</v>
      </c>
      <c r="BL206" s="217">
        <f t="shared" si="67"/>
        <v>0</v>
      </c>
      <c r="BM206" s="217">
        <f t="shared" si="68"/>
        <v>0</v>
      </c>
      <c r="BN206" s="217">
        <f t="shared" si="69"/>
        <v>0</v>
      </c>
      <c r="BO206" s="217">
        <f t="shared" si="70"/>
        <v>0</v>
      </c>
      <c r="BP206" s="217">
        <f t="shared" si="71"/>
        <v>0</v>
      </c>
      <c r="BQ206" s="220">
        <f t="shared" si="72"/>
        <v>0</v>
      </c>
    </row>
    <row r="207" spans="1:69" ht="16" thickBot="1">
      <c r="A207" s="57"/>
      <c r="B207" s="486"/>
      <c r="C207" s="504"/>
      <c r="D207" s="512"/>
      <c r="E207" s="511"/>
      <c r="F207" s="512"/>
      <c r="G207" s="512"/>
      <c r="H207" s="512"/>
      <c r="I207" s="512"/>
      <c r="J207" s="512"/>
      <c r="K207" s="512"/>
      <c r="L207" s="512"/>
      <c r="M207" s="461">
        <f t="shared" si="60"/>
        <v>0</v>
      </c>
      <c r="N207" s="512"/>
      <c r="O207" s="512"/>
      <c r="P207" s="512"/>
      <c r="Q207" s="512"/>
      <c r="R207" s="512"/>
      <c r="S207" s="512"/>
      <c r="T207" s="512"/>
      <c r="U207" s="61">
        <f t="shared" si="61"/>
        <v>0</v>
      </c>
      <c r="V207" s="512"/>
      <c r="W207" s="512"/>
      <c r="X207" s="512"/>
      <c r="Y207" s="512"/>
      <c r="Z207" s="512"/>
      <c r="AA207" s="512"/>
      <c r="AB207" s="512"/>
      <c r="AC207" s="61">
        <f t="shared" si="62"/>
        <v>0</v>
      </c>
      <c r="AD207" s="512"/>
      <c r="AE207" s="512"/>
      <c r="AF207" s="512"/>
      <c r="AG207" s="512"/>
      <c r="AH207" s="512"/>
      <c r="AI207" s="512"/>
      <c r="AJ207" s="512"/>
      <c r="AK207" s="61">
        <f t="shared" si="63"/>
        <v>0</v>
      </c>
      <c r="AL207" s="512"/>
      <c r="AM207" s="512"/>
      <c r="AN207" s="512"/>
      <c r="AO207" s="512"/>
      <c r="AP207" s="512"/>
      <c r="AQ207" s="512"/>
      <c r="AR207" s="512"/>
      <c r="AS207" s="61">
        <f>2*(AL207)+5*(AM207)+3*(AN207)+5*(AO207)+5*(AP207)+5*(AQ207)+5*(AR207)</f>
        <v>0</v>
      </c>
      <c r="AT207" s="42"/>
      <c r="AU207" s="42"/>
      <c r="AV207" s="42"/>
      <c r="AW207" s="42"/>
      <c r="AX207" s="42"/>
      <c r="AY207" s="42"/>
      <c r="AZ207" s="42"/>
      <c r="BA207" s="61">
        <f>2*(AT207)+5*(AU207)+3*(AV207)+5*(AW207)+5*(AX207)+5*(AY207)+5*(AZ207)</f>
        <v>0</v>
      </c>
      <c r="BB207" s="42"/>
      <c r="BC207" s="42"/>
      <c r="BD207" s="42"/>
      <c r="BE207" s="42"/>
      <c r="BF207" s="42"/>
      <c r="BG207" s="42"/>
      <c r="BH207" s="42"/>
      <c r="BI207" s="110">
        <f t="shared" si="64"/>
        <v>0</v>
      </c>
      <c r="BJ207" s="219">
        <f t="shared" si="65"/>
        <v>0</v>
      </c>
      <c r="BK207" s="217">
        <f t="shared" si="66"/>
        <v>0</v>
      </c>
      <c r="BL207" s="217">
        <f t="shared" si="67"/>
        <v>0</v>
      </c>
      <c r="BM207" s="217">
        <f t="shared" si="68"/>
        <v>0</v>
      </c>
      <c r="BN207" s="217">
        <f t="shared" si="69"/>
        <v>0</v>
      </c>
      <c r="BO207" s="217">
        <f t="shared" si="70"/>
        <v>0</v>
      </c>
      <c r="BP207" s="217">
        <f t="shared" si="71"/>
        <v>0</v>
      </c>
      <c r="BQ207" s="220">
        <f t="shared" si="72"/>
        <v>0</v>
      </c>
    </row>
    <row r="208" spans="1:69" ht="16" thickBot="1">
      <c r="A208" s="57"/>
      <c r="B208" s="486"/>
      <c r="C208" s="504"/>
      <c r="D208" s="512"/>
      <c r="E208" s="511" t="s">
        <v>112</v>
      </c>
      <c r="F208" s="512"/>
      <c r="G208" s="512"/>
      <c r="H208" s="512"/>
      <c r="I208" s="512"/>
      <c r="J208" s="512"/>
      <c r="K208" s="512"/>
      <c r="L208" s="512"/>
      <c r="M208" s="461">
        <f t="shared" si="60"/>
        <v>0</v>
      </c>
      <c r="N208" s="512"/>
      <c r="O208" s="512"/>
      <c r="P208" s="512"/>
      <c r="Q208" s="512"/>
      <c r="R208" s="512"/>
      <c r="S208" s="512"/>
      <c r="T208" s="512"/>
      <c r="U208" s="61">
        <f t="shared" si="61"/>
        <v>0</v>
      </c>
      <c r="V208" s="512"/>
      <c r="W208" s="512"/>
      <c r="X208" s="512"/>
      <c r="Y208" s="512"/>
      <c r="Z208" s="512"/>
      <c r="AA208" s="512"/>
      <c r="AB208" s="512"/>
      <c r="AC208" s="61">
        <f t="shared" si="62"/>
        <v>0</v>
      </c>
      <c r="AD208" s="512"/>
      <c r="AE208" s="512"/>
      <c r="AF208" s="512"/>
      <c r="AG208" s="512"/>
      <c r="AH208" s="512"/>
      <c r="AI208" s="512"/>
      <c r="AJ208" s="512"/>
      <c r="AK208" s="61">
        <f t="shared" si="63"/>
        <v>0</v>
      </c>
      <c r="AL208" s="512"/>
      <c r="AM208" s="512"/>
      <c r="AN208" s="512"/>
      <c r="AO208" s="512"/>
      <c r="AP208" s="512"/>
      <c r="AQ208" s="512"/>
      <c r="AR208" s="512"/>
      <c r="AS208" s="45">
        <f>2*AL208+5*AM208+3*AN208+5*AO208+5*AP208+5*AQ208+5*AR208</f>
        <v>0</v>
      </c>
      <c r="AT208" s="40"/>
      <c r="AU208" s="40"/>
      <c r="AV208" s="40"/>
      <c r="AW208" s="40"/>
      <c r="AX208" s="40"/>
      <c r="AY208" s="40"/>
      <c r="AZ208" s="40"/>
      <c r="BA208" s="45">
        <f>2*AT208+5*AU208+3*AV208+5*AW208+5*AX208+5*AY208+5*AZ208</f>
        <v>0</v>
      </c>
      <c r="BB208" s="40"/>
      <c r="BC208" s="40"/>
      <c r="BD208" s="40"/>
      <c r="BE208" s="40"/>
      <c r="BF208" s="40"/>
      <c r="BG208" s="40"/>
      <c r="BH208" s="40"/>
      <c r="BI208" s="110">
        <f t="shared" si="64"/>
        <v>0</v>
      </c>
      <c r="BJ208" s="109">
        <f t="shared" si="65"/>
        <v>0</v>
      </c>
      <c r="BK208" s="108">
        <f t="shared" si="66"/>
        <v>0</v>
      </c>
      <c r="BL208" s="108">
        <f t="shared" si="67"/>
        <v>0</v>
      </c>
      <c r="BM208" s="108">
        <f t="shared" si="68"/>
        <v>0</v>
      </c>
      <c r="BN208" s="108">
        <f t="shared" si="69"/>
        <v>0</v>
      </c>
      <c r="BO208" s="108">
        <f t="shared" si="70"/>
        <v>0</v>
      </c>
      <c r="BP208" s="108">
        <f t="shared" si="71"/>
        <v>0</v>
      </c>
      <c r="BQ208" s="72">
        <f t="shared" si="72"/>
        <v>0</v>
      </c>
    </row>
    <row r="209" spans="1:69" ht="16" thickBot="1">
      <c r="A209" s="57"/>
      <c r="B209" s="486"/>
      <c r="C209" s="504"/>
      <c r="D209" s="512"/>
      <c r="E209" s="511" t="s">
        <v>112</v>
      </c>
      <c r="F209" s="512"/>
      <c r="G209" s="512"/>
      <c r="H209" s="512"/>
      <c r="I209" s="512"/>
      <c r="J209" s="512"/>
      <c r="K209" s="512"/>
      <c r="L209" s="512"/>
      <c r="M209" s="461">
        <f t="shared" si="60"/>
        <v>0</v>
      </c>
      <c r="N209" s="512"/>
      <c r="O209" s="512"/>
      <c r="P209" s="512"/>
      <c r="Q209" s="512"/>
      <c r="R209" s="512"/>
      <c r="S209" s="512"/>
      <c r="T209" s="512"/>
      <c r="U209" s="61">
        <f t="shared" si="61"/>
        <v>0</v>
      </c>
      <c r="V209" s="512"/>
      <c r="W209" s="512"/>
      <c r="X209" s="512"/>
      <c r="Y209" s="512"/>
      <c r="Z209" s="512"/>
      <c r="AA209" s="512"/>
      <c r="AB209" s="512"/>
      <c r="AC209" s="61">
        <f t="shared" si="62"/>
        <v>0</v>
      </c>
      <c r="AD209" s="512"/>
      <c r="AE209" s="512"/>
      <c r="AF209" s="512"/>
      <c r="AG209" s="512"/>
      <c r="AH209" s="512"/>
      <c r="AI209" s="512"/>
      <c r="AJ209" s="512"/>
      <c r="AK209" s="61">
        <f t="shared" si="63"/>
        <v>0</v>
      </c>
      <c r="AL209" s="512"/>
      <c r="AM209" s="512"/>
      <c r="AN209" s="512"/>
      <c r="AO209" s="512"/>
      <c r="AP209" s="512"/>
      <c r="AQ209" s="512"/>
      <c r="AR209" s="512"/>
      <c r="AS209" s="61">
        <f t="shared" ref="AS209:AS216" si="73">2*(AL209)+5*(AM209)+3*(AN209)+5*(AO209)+5*(AP209)+5*(AQ209)+5*(AR209)</f>
        <v>0</v>
      </c>
      <c r="AT209" s="275"/>
      <c r="AU209" s="275"/>
      <c r="AV209" s="275"/>
      <c r="AW209" s="275"/>
      <c r="AX209" s="275"/>
      <c r="AY209" s="275"/>
      <c r="AZ209" s="275"/>
      <c r="BA209" s="61">
        <f t="shared" ref="BA209:BA216" si="74">2*(AT209)+5*(AU209)+3*(AV209)+5*(AW209)+5*(AX209)+5*(AY209)+5*(AZ209)</f>
        <v>0</v>
      </c>
      <c r="BB209" s="42"/>
      <c r="BC209" s="42"/>
      <c r="BD209" s="42"/>
      <c r="BE209" s="42"/>
      <c r="BF209" s="42"/>
      <c r="BG209" s="42"/>
      <c r="BH209" s="42"/>
      <c r="BI209" s="110">
        <f t="shared" si="64"/>
        <v>0</v>
      </c>
      <c r="BJ209" s="219">
        <f t="shared" si="65"/>
        <v>0</v>
      </c>
      <c r="BK209" s="217">
        <f t="shared" si="66"/>
        <v>0</v>
      </c>
      <c r="BL209" s="217">
        <f t="shared" si="67"/>
        <v>0</v>
      </c>
      <c r="BM209" s="217">
        <f t="shared" si="68"/>
        <v>0</v>
      </c>
      <c r="BN209" s="217">
        <f t="shared" si="69"/>
        <v>0</v>
      </c>
      <c r="BO209" s="217">
        <f t="shared" si="70"/>
        <v>0</v>
      </c>
      <c r="BP209" s="217">
        <f t="shared" si="71"/>
        <v>0</v>
      </c>
      <c r="BQ209" s="220">
        <f t="shared" si="72"/>
        <v>0</v>
      </c>
    </row>
    <row r="210" spans="1:69" ht="16" thickBot="1">
      <c r="A210" s="57"/>
      <c r="B210" s="557"/>
      <c r="C210" s="465"/>
      <c r="D210" s="511"/>
      <c r="E210" s="511" t="s">
        <v>112</v>
      </c>
      <c r="F210" s="511"/>
      <c r="G210" s="512"/>
      <c r="H210" s="512"/>
      <c r="I210" s="512"/>
      <c r="J210" s="512"/>
      <c r="K210" s="512"/>
      <c r="L210" s="512"/>
      <c r="M210" s="461">
        <f t="shared" si="60"/>
        <v>0</v>
      </c>
      <c r="N210" s="512"/>
      <c r="O210" s="512"/>
      <c r="P210" s="512"/>
      <c r="Q210" s="512"/>
      <c r="R210" s="512"/>
      <c r="S210" s="512"/>
      <c r="T210" s="512"/>
      <c r="U210" s="61">
        <f t="shared" si="61"/>
        <v>0</v>
      </c>
      <c r="V210" s="512"/>
      <c r="W210" s="512"/>
      <c r="X210" s="512"/>
      <c r="Y210" s="512"/>
      <c r="Z210" s="512"/>
      <c r="AA210" s="512"/>
      <c r="AB210" s="512"/>
      <c r="AC210" s="61">
        <f t="shared" si="62"/>
        <v>0</v>
      </c>
      <c r="AD210" s="512"/>
      <c r="AE210" s="512"/>
      <c r="AF210" s="512"/>
      <c r="AG210" s="512"/>
      <c r="AH210" s="512"/>
      <c r="AI210" s="512"/>
      <c r="AJ210" s="512"/>
      <c r="AK210" s="61">
        <f t="shared" si="63"/>
        <v>0</v>
      </c>
      <c r="AL210" s="512"/>
      <c r="AM210" s="512"/>
      <c r="AN210" s="512"/>
      <c r="AO210" s="512"/>
      <c r="AP210" s="512"/>
      <c r="AQ210" s="512"/>
      <c r="AR210" s="512"/>
      <c r="AS210" s="61">
        <f t="shared" si="73"/>
        <v>0</v>
      </c>
      <c r="AT210" s="42"/>
      <c r="AU210" s="42"/>
      <c r="AV210" s="42"/>
      <c r="AW210" s="42"/>
      <c r="AX210" s="42"/>
      <c r="AY210" s="42"/>
      <c r="AZ210" s="42"/>
      <c r="BA210" s="61">
        <f t="shared" si="74"/>
        <v>0</v>
      </c>
      <c r="BB210" s="42"/>
      <c r="BC210" s="42"/>
      <c r="BD210" s="42"/>
      <c r="BE210" s="42"/>
      <c r="BF210" s="42"/>
      <c r="BG210" s="42"/>
      <c r="BH210" s="42"/>
      <c r="BI210" s="110">
        <f t="shared" si="64"/>
        <v>0</v>
      </c>
      <c r="BJ210" s="219">
        <f t="shared" si="65"/>
        <v>0</v>
      </c>
      <c r="BK210" s="217">
        <f t="shared" si="66"/>
        <v>0</v>
      </c>
      <c r="BL210" s="217">
        <f t="shared" si="67"/>
        <v>0</v>
      </c>
      <c r="BM210" s="217">
        <f t="shared" si="68"/>
        <v>0</v>
      </c>
      <c r="BN210" s="217">
        <f t="shared" si="69"/>
        <v>0</v>
      </c>
      <c r="BO210" s="217">
        <f t="shared" si="70"/>
        <v>0</v>
      </c>
      <c r="BP210" s="217">
        <f t="shared" si="71"/>
        <v>0</v>
      </c>
      <c r="BQ210" s="220">
        <f t="shared" si="72"/>
        <v>0</v>
      </c>
    </row>
    <row r="211" spans="1:69" ht="16" thickBot="1">
      <c r="A211" s="57"/>
      <c r="B211" s="486"/>
      <c r="C211" s="504"/>
      <c r="D211" s="512"/>
      <c r="E211" s="511" t="s">
        <v>112</v>
      </c>
      <c r="F211" s="512"/>
      <c r="G211" s="512"/>
      <c r="H211" s="512"/>
      <c r="I211" s="512"/>
      <c r="J211" s="512"/>
      <c r="K211" s="512"/>
      <c r="L211" s="512"/>
      <c r="M211" s="461">
        <f t="shared" si="60"/>
        <v>0</v>
      </c>
      <c r="N211" s="512"/>
      <c r="O211" s="512"/>
      <c r="P211" s="512"/>
      <c r="Q211" s="512"/>
      <c r="R211" s="512"/>
      <c r="S211" s="512"/>
      <c r="T211" s="512"/>
      <c r="U211" s="61">
        <f t="shared" si="61"/>
        <v>0</v>
      </c>
      <c r="V211" s="512"/>
      <c r="W211" s="512"/>
      <c r="X211" s="512"/>
      <c r="Y211" s="512"/>
      <c r="Z211" s="512"/>
      <c r="AA211" s="512"/>
      <c r="AB211" s="512"/>
      <c r="AC211" s="61">
        <f t="shared" si="62"/>
        <v>0</v>
      </c>
      <c r="AD211" s="512"/>
      <c r="AE211" s="512"/>
      <c r="AF211" s="512"/>
      <c r="AG211" s="512"/>
      <c r="AH211" s="512"/>
      <c r="AI211" s="512"/>
      <c r="AJ211" s="512"/>
      <c r="AK211" s="61">
        <f t="shared" si="63"/>
        <v>0</v>
      </c>
      <c r="AL211" s="512"/>
      <c r="AM211" s="512"/>
      <c r="AN211" s="512"/>
      <c r="AO211" s="512"/>
      <c r="AP211" s="512"/>
      <c r="AQ211" s="512"/>
      <c r="AR211" s="512"/>
      <c r="AS211" s="61">
        <f t="shared" si="73"/>
        <v>0</v>
      </c>
      <c r="AT211" s="42"/>
      <c r="AU211" s="42"/>
      <c r="AV211" s="42"/>
      <c r="AW211" s="42"/>
      <c r="AX211" s="42"/>
      <c r="AY211" s="42"/>
      <c r="AZ211" s="42"/>
      <c r="BA211" s="61">
        <f t="shared" si="74"/>
        <v>0</v>
      </c>
      <c r="BB211" s="42"/>
      <c r="BC211" s="42"/>
      <c r="BD211" s="42"/>
      <c r="BE211" s="42"/>
      <c r="BF211" s="42"/>
      <c r="BG211" s="42"/>
      <c r="BH211" s="42"/>
      <c r="BI211" s="110">
        <f t="shared" si="64"/>
        <v>0</v>
      </c>
      <c r="BJ211" s="219">
        <f t="shared" si="65"/>
        <v>0</v>
      </c>
      <c r="BK211" s="217">
        <f t="shared" si="66"/>
        <v>0</v>
      </c>
      <c r="BL211" s="217">
        <f t="shared" si="67"/>
        <v>0</v>
      </c>
      <c r="BM211" s="217">
        <f t="shared" si="68"/>
        <v>0</v>
      </c>
      <c r="BN211" s="217">
        <f t="shared" si="69"/>
        <v>0</v>
      </c>
      <c r="BO211" s="217">
        <f t="shared" si="70"/>
        <v>0</v>
      </c>
      <c r="BP211" s="217">
        <f t="shared" si="71"/>
        <v>0</v>
      </c>
      <c r="BQ211" s="220">
        <f t="shared" si="72"/>
        <v>0</v>
      </c>
    </row>
    <row r="212" spans="1:69" ht="16" thickBot="1">
      <c r="A212" s="57"/>
      <c r="B212" s="486"/>
      <c r="C212" s="504"/>
      <c r="D212" s="512"/>
      <c r="E212" s="511" t="s">
        <v>112</v>
      </c>
      <c r="F212" s="512"/>
      <c r="G212" s="512"/>
      <c r="H212" s="512"/>
      <c r="I212" s="512"/>
      <c r="J212" s="512"/>
      <c r="K212" s="512"/>
      <c r="L212" s="512"/>
      <c r="M212" s="461">
        <f t="shared" si="60"/>
        <v>0</v>
      </c>
      <c r="N212" s="512"/>
      <c r="O212" s="512"/>
      <c r="P212" s="512"/>
      <c r="Q212" s="512"/>
      <c r="R212" s="512"/>
      <c r="S212" s="512"/>
      <c r="T212" s="512"/>
      <c r="U212" s="61">
        <f t="shared" si="61"/>
        <v>0</v>
      </c>
      <c r="V212" s="512"/>
      <c r="W212" s="512"/>
      <c r="X212" s="512"/>
      <c r="Y212" s="512"/>
      <c r="Z212" s="512"/>
      <c r="AA212" s="512"/>
      <c r="AB212" s="512"/>
      <c r="AC212" s="61">
        <f t="shared" si="62"/>
        <v>0</v>
      </c>
      <c r="AD212" s="512"/>
      <c r="AE212" s="512"/>
      <c r="AF212" s="512"/>
      <c r="AG212" s="512"/>
      <c r="AH212" s="512"/>
      <c r="AI212" s="512"/>
      <c r="AJ212" s="512"/>
      <c r="AK212" s="61">
        <f t="shared" si="63"/>
        <v>0</v>
      </c>
      <c r="AL212" s="512"/>
      <c r="AM212" s="512"/>
      <c r="AN212" s="512"/>
      <c r="AO212" s="512"/>
      <c r="AP212" s="512"/>
      <c r="AQ212" s="512"/>
      <c r="AR212" s="512"/>
      <c r="AS212" s="61">
        <f t="shared" si="73"/>
        <v>0</v>
      </c>
      <c r="AT212" s="42"/>
      <c r="AU212" s="42"/>
      <c r="AV212" s="42"/>
      <c r="AW212" s="42"/>
      <c r="AX212" s="42"/>
      <c r="AY212" s="42"/>
      <c r="AZ212" s="42"/>
      <c r="BA212" s="61">
        <f t="shared" si="74"/>
        <v>0</v>
      </c>
      <c r="BB212" s="42"/>
      <c r="BC212" s="42"/>
      <c r="BD212" s="42"/>
      <c r="BE212" s="42"/>
      <c r="BF212" s="42"/>
      <c r="BG212" s="42"/>
      <c r="BH212" s="42"/>
      <c r="BI212" s="110">
        <f t="shared" si="64"/>
        <v>0</v>
      </c>
      <c r="BJ212" s="219">
        <f t="shared" si="65"/>
        <v>0</v>
      </c>
      <c r="BK212" s="217">
        <f t="shared" si="66"/>
        <v>0</v>
      </c>
      <c r="BL212" s="217">
        <f t="shared" si="67"/>
        <v>0</v>
      </c>
      <c r="BM212" s="217">
        <f t="shared" si="68"/>
        <v>0</v>
      </c>
      <c r="BN212" s="217">
        <f t="shared" si="69"/>
        <v>0</v>
      </c>
      <c r="BO212" s="217">
        <f t="shared" si="70"/>
        <v>0</v>
      </c>
      <c r="BP212" s="217">
        <f t="shared" si="71"/>
        <v>0</v>
      </c>
      <c r="BQ212" s="220">
        <f t="shared" si="72"/>
        <v>0</v>
      </c>
    </row>
    <row r="213" spans="1:69" ht="16" thickBot="1">
      <c r="A213" s="57"/>
      <c r="B213" s="486"/>
      <c r="C213" s="504"/>
      <c r="D213" s="512"/>
      <c r="E213" s="511" t="s">
        <v>112</v>
      </c>
      <c r="F213" s="512"/>
      <c r="G213" s="512"/>
      <c r="H213" s="512"/>
      <c r="I213" s="512"/>
      <c r="J213" s="512"/>
      <c r="K213" s="512"/>
      <c r="L213" s="512"/>
      <c r="M213" s="461">
        <f t="shared" si="60"/>
        <v>0</v>
      </c>
      <c r="N213" s="512"/>
      <c r="O213" s="512"/>
      <c r="P213" s="512"/>
      <c r="Q213" s="512"/>
      <c r="R213" s="512"/>
      <c r="S213" s="512"/>
      <c r="T213" s="512"/>
      <c r="U213" s="61">
        <f t="shared" si="61"/>
        <v>0</v>
      </c>
      <c r="V213" s="512"/>
      <c r="W213" s="512"/>
      <c r="X213" s="512"/>
      <c r="Y213" s="512"/>
      <c r="Z213" s="512"/>
      <c r="AA213" s="512"/>
      <c r="AB213" s="512"/>
      <c r="AC213" s="61">
        <f t="shared" si="62"/>
        <v>0</v>
      </c>
      <c r="AD213" s="512"/>
      <c r="AE213" s="512"/>
      <c r="AF213" s="512"/>
      <c r="AG213" s="512"/>
      <c r="AH213" s="512"/>
      <c r="AI213" s="512"/>
      <c r="AJ213" s="512"/>
      <c r="AK213" s="61">
        <f t="shared" si="63"/>
        <v>0</v>
      </c>
      <c r="AL213" s="512"/>
      <c r="AM213" s="512"/>
      <c r="AN213" s="512"/>
      <c r="AO213" s="512"/>
      <c r="AP213" s="512"/>
      <c r="AQ213" s="512"/>
      <c r="AR213" s="512"/>
      <c r="AS213" s="61">
        <f t="shared" si="73"/>
        <v>0</v>
      </c>
      <c r="AT213" s="42"/>
      <c r="AU213" s="42"/>
      <c r="AV213" s="42"/>
      <c r="AW213" s="42"/>
      <c r="AX213" s="42"/>
      <c r="AY213" s="42"/>
      <c r="AZ213" s="42"/>
      <c r="BA213" s="61">
        <f t="shared" si="74"/>
        <v>0</v>
      </c>
      <c r="BB213" s="42"/>
      <c r="BC213" s="42"/>
      <c r="BD213" s="42"/>
      <c r="BE213" s="42"/>
      <c r="BF213" s="42"/>
      <c r="BG213" s="42"/>
      <c r="BH213" s="42"/>
      <c r="BI213" s="110">
        <f t="shared" si="64"/>
        <v>0</v>
      </c>
      <c r="BJ213" s="219">
        <f t="shared" si="65"/>
        <v>0</v>
      </c>
      <c r="BK213" s="217">
        <f t="shared" si="66"/>
        <v>0</v>
      </c>
      <c r="BL213" s="217">
        <f t="shared" si="67"/>
        <v>0</v>
      </c>
      <c r="BM213" s="217">
        <f t="shared" si="68"/>
        <v>0</v>
      </c>
      <c r="BN213" s="217">
        <f t="shared" si="69"/>
        <v>0</v>
      </c>
      <c r="BO213" s="217">
        <f t="shared" si="70"/>
        <v>0</v>
      </c>
      <c r="BP213" s="217">
        <f t="shared" si="71"/>
        <v>0</v>
      </c>
      <c r="BQ213" s="220">
        <f t="shared" si="72"/>
        <v>0</v>
      </c>
    </row>
    <row r="214" spans="1:69" ht="16" thickBot="1">
      <c r="A214" s="57"/>
      <c r="B214" s="486"/>
      <c r="C214" s="504"/>
      <c r="D214" s="512"/>
      <c r="E214" s="511" t="s">
        <v>112</v>
      </c>
      <c r="F214" s="512"/>
      <c r="G214" s="512"/>
      <c r="H214" s="512"/>
      <c r="I214" s="512"/>
      <c r="J214" s="512"/>
      <c r="K214" s="512"/>
      <c r="L214" s="512"/>
      <c r="M214" s="461">
        <f t="shared" si="60"/>
        <v>0</v>
      </c>
      <c r="N214" s="512"/>
      <c r="O214" s="512"/>
      <c r="P214" s="512"/>
      <c r="Q214" s="512"/>
      <c r="R214" s="512"/>
      <c r="S214" s="512"/>
      <c r="T214" s="512"/>
      <c r="U214" s="61">
        <f t="shared" si="61"/>
        <v>0</v>
      </c>
      <c r="V214" s="512"/>
      <c r="W214" s="512"/>
      <c r="X214" s="512"/>
      <c r="Y214" s="512"/>
      <c r="Z214" s="512"/>
      <c r="AA214" s="512"/>
      <c r="AB214" s="512"/>
      <c r="AC214" s="61">
        <f t="shared" si="62"/>
        <v>0</v>
      </c>
      <c r="AD214" s="512"/>
      <c r="AE214" s="512"/>
      <c r="AF214" s="512"/>
      <c r="AG214" s="512"/>
      <c r="AH214" s="512"/>
      <c r="AI214" s="512"/>
      <c r="AJ214" s="512"/>
      <c r="AK214" s="61">
        <f t="shared" si="63"/>
        <v>0</v>
      </c>
      <c r="AL214" s="512"/>
      <c r="AM214" s="512"/>
      <c r="AN214" s="512"/>
      <c r="AO214" s="512"/>
      <c r="AP214" s="512"/>
      <c r="AQ214" s="512"/>
      <c r="AR214" s="512"/>
      <c r="AS214" s="61">
        <f t="shared" si="73"/>
        <v>0</v>
      </c>
      <c r="AT214" s="42"/>
      <c r="AU214" s="42"/>
      <c r="AV214" s="42"/>
      <c r="AW214" s="42"/>
      <c r="AX214" s="42"/>
      <c r="AY214" s="42"/>
      <c r="AZ214" s="42"/>
      <c r="BA214" s="61">
        <f t="shared" si="74"/>
        <v>0</v>
      </c>
      <c r="BB214" s="42"/>
      <c r="BC214" s="42"/>
      <c r="BD214" s="42"/>
      <c r="BE214" s="42"/>
      <c r="BF214" s="42"/>
      <c r="BG214" s="42"/>
      <c r="BH214" s="42"/>
      <c r="BI214" s="110">
        <f t="shared" si="64"/>
        <v>0</v>
      </c>
      <c r="BJ214" s="219">
        <f t="shared" si="65"/>
        <v>0</v>
      </c>
      <c r="BK214" s="217">
        <f t="shared" si="66"/>
        <v>0</v>
      </c>
      <c r="BL214" s="217">
        <f t="shared" si="67"/>
        <v>0</v>
      </c>
      <c r="BM214" s="217">
        <f t="shared" si="68"/>
        <v>0</v>
      </c>
      <c r="BN214" s="217">
        <f t="shared" si="69"/>
        <v>0</v>
      </c>
      <c r="BO214" s="217">
        <f t="shared" si="70"/>
        <v>0</v>
      </c>
      <c r="BP214" s="217">
        <f t="shared" si="71"/>
        <v>0</v>
      </c>
      <c r="BQ214" s="220">
        <f t="shared" si="72"/>
        <v>0</v>
      </c>
    </row>
    <row r="215" spans="1:69" ht="16" thickBot="1">
      <c r="A215" s="57"/>
      <c r="B215" s="95"/>
      <c r="C215" s="504"/>
      <c r="D215" s="512"/>
      <c r="E215" s="511" t="s">
        <v>112</v>
      </c>
      <c r="F215" s="512"/>
      <c r="G215" s="512"/>
      <c r="H215" s="512"/>
      <c r="I215" s="512"/>
      <c r="J215" s="512"/>
      <c r="K215" s="512"/>
      <c r="L215" s="512"/>
      <c r="M215" s="461">
        <f t="shared" si="60"/>
        <v>0</v>
      </c>
      <c r="N215" s="512"/>
      <c r="O215" s="512"/>
      <c r="P215" s="512"/>
      <c r="Q215" s="512"/>
      <c r="R215" s="512"/>
      <c r="S215" s="512"/>
      <c r="T215" s="512"/>
      <c r="U215" s="61">
        <f t="shared" si="61"/>
        <v>0</v>
      </c>
      <c r="V215" s="512"/>
      <c r="W215" s="512"/>
      <c r="X215" s="512"/>
      <c r="Y215" s="512"/>
      <c r="Z215" s="512"/>
      <c r="AA215" s="512"/>
      <c r="AB215" s="512"/>
      <c r="AC215" s="61">
        <f t="shared" si="62"/>
        <v>0</v>
      </c>
      <c r="AD215" s="512"/>
      <c r="AE215" s="512"/>
      <c r="AF215" s="512"/>
      <c r="AG215" s="512"/>
      <c r="AH215" s="512"/>
      <c r="AI215" s="512"/>
      <c r="AJ215" s="512"/>
      <c r="AK215" s="61">
        <f t="shared" si="63"/>
        <v>0</v>
      </c>
      <c r="AL215" s="512"/>
      <c r="AM215" s="512"/>
      <c r="AN215" s="512"/>
      <c r="AO215" s="512"/>
      <c r="AP215" s="512"/>
      <c r="AQ215" s="512"/>
      <c r="AR215" s="512"/>
      <c r="AS215" s="61">
        <f t="shared" si="73"/>
        <v>0</v>
      </c>
      <c r="AT215" s="42"/>
      <c r="AU215" s="42"/>
      <c r="AV215" s="42"/>
      <c r="AW215" s="42"/>
      <c r="AX215" s="42"/>
      <c r="AY215" s="42"/>
      <c r="AZ215" s="42"/>
      <c r="BA215" s="61">
        <f t="shared" si="74"/>
        <v>0</v>
      </c>
      <c r="BB215" s="40"/>
      <c r="BC215" s="40"/>
      <c r="BD215" s="40"/>
      <c r="BE215" s="40"/>
      <c r="BF215" s="40"/>
      <c r="BG215" s="40"/>
      <c r="BH215" s="40"/>
      <c r="BI215" s="110">
        <f t="shared" si="64"/>
        <v>0</v>
      </c>
      <c r="BJ215" s="219">
        <f t="shared" si="65"/>
        <v>0</v>
      </c>
      <c r="BK215" s="217">
        <f t="shared" si="66"/>
        <v>0</v>
      </c>
      <c r="BL215" s="217">
        <f t="shared" si="67"/>
        <v>0</v>
      </c>
      <c r="BM215" s="217">
        <f t="shared" si="68"/>
        <v>0</v>
      </c>
      <c r="BN215" s="217">
        <f t="shared" si="69"/>
        <v>0</v>
      </c>
      <c r="BO215" s="217">
        <f t="shared" si="70"/>
        <v>0</v>
      </c>
      <c r="BP215" s="217">
        <f t="shared" si="71"/>
        <v>0</v>
      </c>
      <c r="BQ215" s="220">
        <f t="shared" si="72"/>
        <v>0</v>
      </c>
    </row>
    <row r="216" spans="1:69" ht="16" thickBot="1">
      <c r="A216" s="57"/>
      <c r="B216" s="95"/>
      <c r="C216" s="504"/>
      <c r="D216" s="512"/>
      <c r="E216" s="511" t="s">
        <v>112</v>
      </c>
      <c r="F216" s="512"/>
      <c r="G216" s="512"/>
      <c r="H216" s="512"/>
      <c r="I216" s="512"/>
      <c r="J216" s="512"/>
      <c r="K216" s="512"/>
      <c r="L216" s="512"/>
      <c r="M216" s="461">
        <f t="shared" si="60"/>
        <v>0</v>
      </c>
      <c r="N216" s="512"/>
      <c r="O216" s="512"/>
      <c r="P216" s="512"/>
      <c r="Q216" s="512"/>
      <c r="R216" s="512"/>
      <c r="S216" s="512"/>
      <c r="T216" s="512"/>
      <c r="U216" s="61">
        <f t="shared" si="61"/>
        <v>0</v>
      </c>
      <c r="V216" s="512"/>
      <c r="W216" s="512"/>
      <c r="X216" s="512"/>
      <c r="Y216" s="512"/>
      <c r="Z216" s="512"/>
      <c r="AA216" s="512"/>
      <c r="AB216" s="512"/>
      <c r="AC216" s="61">
        <f t="shared" si="62"/>
        <v>0</v>
      </c>
      <c r="AD216" s="512"/>
      <c r="AE216" s="512"/>
      <c r="AF216" s="512"/>
      <c r="AG216" s="512"/>
      <c r="AH216" s="512"/>
      <c r="AI216" s="512"/>
      <c r="AJ216" s="512"/>
      <c r="AK216" s="61">
        <f t="shared" si="63"/>
        <v>0</v>
      </c>
      <c r="AL216" s="512"/>
      <c r="AM216" s="512"/>
      <c r="AN216" s="512"/>
      <c r="AO216" s="512"/>
      <c r="AP216" s="512"/>
      <c r="AQ216" s="512"/>
      <c r="AR216" s="512"/>
      <c r="AS216" s="61">
        <f t="shared" si="73"/>
        <v>0</v>
      </c>
      <c r="AT216" s="42"/>
      <c r="AU216" s="42"/>
      <c r="AV216" s="42"/>
      <c r="AW216" s="42"/>
      <c r="AX216" s="42"/>
      <c r="AY216" s="42"/>
      <c r="AZ216" s="42"/>
      <c r="BA216" s="61">
        <f t="shared" si="74"/>
        <v>0</v>
      </c>
      <c r="BB216" s="42"/>
      <c r="BC216" s="42"/>
      <c r="BD216" s="42"/>
      <c r="BE216" s="42"/>
      <c r="BF216" s="42"/>
      <c r="BG216" s="42"/>
      <c r="BH216" s="42"/>
      <c r="BI216" s="110">
        <f t="shared" si="64"/>
        <v>0</v>
      </c>
      <c r="BJ216" s="219">
        <f t="shared" si="65"/>
        <v>0</v>
      </c>
      <c r="BK216" s="217">
        <f t="shared" si="66"/>
        <v>0</v>
      </c>
      <c r="BL216" s="217">
        <f t="shared" si="67"/>
        <v>0</v>
      </c>
      <c r="BM216" s="217">
        <f t="shared" si="68"/>
        <v>0</v>
      </c>
      <c r="BN216" s="217">
        <f t="shared" si="69"/>
        <v>0</v>
      </c>
      <c r="BO216" s="217">
        <f t="shared" si="70"/>
        <v>0</v>
      </c>
      <c r="BP216" s="217">
        <f t="shared" si="71"/>
        <v>0</v>
      </c>
      <c r="BQ216" s="220">
        <f t="shared" si="72"/>
        <v>0</v>
      </c>
    </row>
    <row r="217" spans="1:69" ht="16" thickBot="1">
      <c r="A217" s="57"/>
      <c r="B217" s="276"/>
      <c r="C217" s="278"/>
      <c r="D217" s="281"/>
      <c r="E217" s="511" t="s">
        <v>112</v>
      </c>
      <c r="F217" s="281"/>
      <c r="G217" s="281"/>
      <c r="H217" s="281"/>
      <c r="I217" s="281"/>
      <c r="J217" s="281"/>
      <c r="K217" s="281"/>
      <c r="L217" s="281"/>
      <c r="M217" s="461">
        <f t="shared" si="60"/>
        <v>0</v>
      </c>
      <c r="N217" s="281"/>
      <c r="O217" s="281"/>
      <c r="P217" s="281"/>
      <c r="Q217" s="281"/>
      <c r="R217" s="281"/>
      <c r="S217" s="281"/>
      <c r="T217" s="281"/>
      <c r="U217" s="61">
        <f t="shared" si="61"/>
        <v>0</v>
      </c>
      <c r="V217" s="281"/>
      <c r="W217" s="281"/>
      <c r="X217" s="281"/>
      <c r="Y217" s="281"/>
      <c r="Z217" s="281"/>
      <c r="AA217" s="281"/>
      <c r="AB217" s="281"/>
      <c r="AC217" s="61">
        <f t="shared" si="62"/>
        <v>0</v>
      </c>
      <c r="AD217" s="281"/>
      <c r="AE217" s="281"/>
      <c r="AF217" s="281"/>
      <c r="AG217" s="281"/>
      <c r="AH217" s="281"/>
      <c r="AI217" s="281"/>
      <c r="AJ217" s="281"/>
      <c r="AK217" s="61">
        <f t="shared" si="63"/>
        <v>0</v>
      </c>
      <c r="AL217" s="281"/>
      <c r="AM217" s="281"/>
      <c r="AN217" s="281"/>
      <c r="AO217" s="281"/>
      <c r="AP217" s="281"/>
      <c r="AQ217" s="281"/>
      <c r="AR217" s="281"/>
      <c r="AS217" s="45">
        <f>2*AL217+5*AM217+3*AN217+5*AO217+5*AP217+5*AQ217+5*AR217</f>
        <v>0</v>
      </c>
      <c r="AT217" s="40"/>
      <c r="AU217" s="40"/>
      <c r="AV217" s="40"/>
      <c r="AW217" s="40"/>
      <c r="AX217" s="40"/>
      <c r="AY217" s="40"/>
      <c r="AZ217" s="40"/>
      <c r="BA217" s="45">
        <f>2*AT217+5*AU217+3*AV217+5*AW217+5*AX217+5*AY217+5*AZ217</f>
        <v>0</v>
      </c>
      <c r="BB217" s="40"/>
      <c r="BC217" s="40"/>
      <c r="BD217" s="40"/>
      <c r="BE217" s="40"/>
      <c r="BF217" s="40"/>
      <c r="BG217" s="40"/>
      <c r="BH217" s="40"/>
      <c r="BI217" s="110">
        <f t="shared" si="64"/>
        <v>0</v>
      </c>
      <c r="BJ217" s="109">
        <f t="shared" si="65"/>
        <v>0</v>
      </c>
      <c r="BK217" s="108">
        <f t="shared" si="66"/>
        <v>0</v>
      </c>
      <c r="BL217" s="108">
        <f t="shared" si="67"/>
        <v>0</v>
      </c>
      <c r="BM217" s="108">
        <f t="shared" si="68"/>
        <v>0</v>
      </c>
      <c r="BN217" s="108">
        <f t="shared" si="69"/>
        <v>0</v>
      </c>
      <c r="BO217" s="108">
        <f t="shared" si="70"/>
        <v>0</v>
      </c>
      <c r="BP217" s="108">
        <f t="shared" si="71"/>
        <v>0</v>
      </c>
      <c r="BQ217" s="72">
        <f t="shared" si="72"/>
        <v>0</v>
      </c>
    </row>
    <row r="218" spans="1:69" ht="16" thickBot="1">
      <c r="A218" s="57"/>
      <c r="B218" s="276"/>
      <c r="C218" s="278"/>
      <c r="D218" s="281"/>
      <c r="E218" s="511" t="s">
        <v>112</v>
      </c>
      <c r="F218" s="281"/>
      <c r="G218" s="281"/>
      <c r="H218" s="281"/>
      <c r="I218" s="281"/>
      <c r="J218" s="281"/>
      <c r="K218" s="281"/>
      <c r="L218" s="281"/>
      <c r="M218" s="461">
        <f t="shared" si="60"/>
        <v>0</v>
      </c>
      <c r="N218" s="281"/>
      <c r="O218" s="281"/>
      <c r="P218" s="281"/>
      <c r="Q218" s="281"/>
      <c r="R218" s="281"/>
      <c r="S218" s="281"/>
      <c r="T218" s="281"/>
      <c r="U218" s="61">
        <f t="shared" si="61"/>
        <v>0</v>
      </c>
      <c r="V218" s="281"/>
      <c r="W218" s="281"/>
      <c r="X218" s="281"/>
      <c r="Y218" s="281"/>
      <c r="Z218" s="281"/>
      <c r="AA218" s="281"/>
      <c r="AB218" s="281"/>
      <c r="AC218" s="61">
        <f t="shared" si="62"/>
        <v>0</v>
      </c>
      <c r="AD218" s="281"/>
      <c r="AE218" s="281"/>
      <c r="AF218" s="281"/>
      <c r="AG218" s="281"/>
      <c r="AH218" s="281"/>
      <c r="AI218" s="281"/>
      <c r="AJ218" s="281"/>
      <c r="AK218" s="61">
        <f t="shared" si="63"/>
        <v>0</v>
      </c>
      <c r="AL218" s="281"/>
      <c r="AM218" s="281"/>
      <c r="AN218" s="281"/>
      <c r="AO218" s="281"/>
      <c r="AP218" s="281"/>
      <c r="AQ218" s="281"/>
      <c r="AR218" s="281"/>
      <c r="AS218" s="61">
        <f>2*(AL218)+5*(AM218)+3*(AN218)+5*(AO218)+5*(AP218)+5*(AQ218)+5*(AR218)</f>
        <v>0</v>
      </c>
      <c r="AT218" s="42"/>
      <c r="AU218" s="42"/>
      <c r="AV218" s="42"/>
      <c r="AW218" s="42"/>
      <c r="AX218" s="42"/>
      <c r="AY218" s="42"/>
      <c r="AZ218" s="42"/>
      <c r="BA218" s="61">
        <f>2*(AT218)+5*(AU218)+3*(AV218)+5*(AW218)+5*(AX218)+5*(AY218)+5*(AZ218)</f>
        <v>0</v>
      </c>
      <c r="BB218" s="42"/>
      <c r="BC218" s="42"/>
      <c r="BD218" s="42"/>
      <c r="BE218" s="42"/>
      <c r="BF218" s="42"/>
      <c r="BG218" s="42"/>
      <c r="BH218" s="42"/>
      <c r="BI218" s="110">
        <f t="shared" si="64"/>
        <v>0</v>
      </c>
      <c r="BJ218" s="219">
        <f t="shared" si="65"/>
        <v>0</v>
      </c>
      <c r="BK218" s="217">
        <f t="shared" si="66"/>
        <v>0</v>
      </c>
      <c r="BL218" s="217">
        <f t="shared" si="67"/>
        <v>0</v>
      </c>
      <c r="BM218" s="217">
        <f t="shared" si="68"/>
        <v>0</v>
      </c>
      <c r="BN218" s="217">
        <f t="shared" si="69"/>
        <v>0</v>
      </c>
      <c r="BO218" s="217">
        <f t="shared" si="70"/>
        <v>0</v>
      </c>
      <c r="BP218" s="217">
        <f t="shared" si="71"/>
        <v>0</v>
      </c>
      <c r="BQ218" s="220">
        <f t="shared" si="72"/>
        <v>0</v>
      </c>
    </row>
    <row r="219" spans="1:69" ht="16" thickBot="1">
      <c r="A219" s="57"/>
      <c r="B219" s="276"/>
      <c r="C219" s="278"/>
      <c r="D219" s="281"/>
      <c r="E219" s="511" t="s">
        <v>112</v>
      </c>
      <c r="F219" s="281"/>
      <c r="G219" s="281"/>
      <c r="H219" s="281"/>
      <c r="I219" s="281"/>
      <c r="J219" s="281"/>
      <c r="K219" s="281"/>
      <c r="L219" s="281"/>
      <c r="M219" s="461">
        <f t="shared" si="60"/>
        <v>0</v>
      </c>
      <c r="N219" s="281"/>
      <c r="O219" s="281"/>
      <c r="P219" s="281"/>
      <c r="Q219" s="281"/>
      <c r="R219" s="281"/>
      <c r="S219" s="281"/>
      <c r="T219" s="281"/>
      <c r="U219" s="61">
        <f t="shared" si="61"/>
        <v>0</v>
      </c>
      <c r="V219" s="281"/>
      <c r="W219" s="281"/>
      <c r="X219" s="281"/>
      <c r="Y219" s="281"/>
      <c r="Z219" s="281"/>
      <c r="AA219" s="281"/>
      <c r="AB219" s="281"/>
      <c r="AC219" s="61">
        <f t="shared" si="62"/>
        <v>0</v>
      </c>
      <c r="AD219" s="281"/>
      <c r="AE219" s="281"/>
      <c r="AF219" s="281"/>
      <c r="AG219" s="281"/>
      <c r="AH219" s="281"/>
      <c r="AI219" s="281"/>
      <c r="AJ219" s="281"/>
      <c r="AK219" s="61">
        <f t="shared" si="63"/>
        <v>0</v>
      </c>
      <c r="AL219" s="281"/>
      <c r="AM219" s="281"/>
      <c r="AN219" s="281"/>
      <c r="AO219" s="281"/>
      <c r="AP219" s="281"/>
      <c r="AQ219" s="281"/>
      <c r="AR219" s="281"/>
      <c r="AS219" s="61">
        <f>2*(AL219)+5*(AM219)+3*(AN219)+5*(AO219)+5*(AP219)+5*(AQ219)+5*(AR219)</f>
        <v>0</v>
      </c>
      <c r="AT219" s="42"/>
      <c r="AU219" s="42"/>
      <c r="AV219" s="42"/>
      <c r="AW219" s="42"/>
      <c r="AX219" s="42"/>
      <c r="AY219" s="42"/>
      <c r="AZ219" s="42"/>
      <c r="BA219" s="61">
        <f>2*(AT219)+5*(AU219)+3*(AV219)+5*(AW219)+5*(AX219)+5*(AY219)+5*(AZ219)</f>
        <v>0</v>
      </c>
      <c r="BB219" s="42"/>
      <c r="BC219" s="42"/>
      <c r="BD219" s="42"/>
      <c r="BE219" s="42"/>
      <c r="BF219" s="42"/>
      <c r="BG219" s="42"/>
      <c r="BH219" s="42"/>
      <c r="BI219" s="110">
        <f t="shared" si="64"/>
        <v>0</v>
      </c>
      <c r="BJ219" s="219">
        <f t="shared" si="65"/>
        <v>0</v>
      </c>
      <c r="BK219" s="217">
        <f t="shared" si="66"/>
        <v>0</v>
      </c>
      <c r="BL219" s="217">
        <f t="shared" si="67"/>
        <v>0</v>
      </c>
      <c r="BM219" s="217">
        <f t="shared" si="68"/>
        <v>0</v>
      </c>
      <c r="BN219" s="217">
        <f t="shared" si="69"/>
        <v>0</v>
      </c>
      <c r="BO219" s="217">
        <f t="shared" si="70"/>
        <v>0</v>
      </c>
      <c r="BP219" s="217">
        <f t="shared" si="71"/>
        <v>0</v>
      </c>
      <c r="BQ219" s="220">
        <f t="shared" si="72"/>
        <v>0</v>
      </c>
    </row>
    <row r="220" spans="1:69" ht="16" thickBot="1">
      <c r="A220" s="57"/>
      <c r="B220" s="276"/>
      <c r="C220" s="278"/>
      <c r="D220" s="281"/>
      <c r="E220" s="280"/>
      <c r="F220" s="281"/>
      <c r="G220" s="281"/>
      <c r="H220" s="281"/>
      <c r="I220" s="281"/>
      <c r="J220" s="281"/>
      <c r="K220" s="281"/>
      <c r="L220" s="281"/>
      <c r="M220" s="61">
        <f t="shared" si="60"/>
        <v>0</v>
      </c>
      <c r="N220" s="281"/>
      <c r="O220" s="281"/>
      <c r="P220" s="281"/>
      <c r="Q220" s="281"/>
      <c r="R220" s="281"/>
      <c r="S220" s="281"/>
      <c r="T220" s="281"/>
      <c r="U220" s="61">
        <f t="shared" si="61"/>
        <v>0</v>
      </c>
      <c r="V220" s="281"/>
      <c r="W220" s="281"/>
      <c r="X220" s="281"/>
      <c r="Y220" s="281"/>
      <c r="Z220" s="281"/>
      <c r="AA220" s="281"/>
      <c r="AB220" s="281"/>
      <c r="AC220" s="61">
        <f t="shared" si="62"/>
        <v>0</v>
      </c>
      <c r="AD220" s="281"/>
      <c r="AE220" s="281"/>
      <c r="AF220" s="281"/>
      <c r="AG220" s="281"/>
      <c r="AH220" s="281"/>
      <c r="AI220" s="281"/>
      <c r="AJ220" s="281"/>
      <c r="AK220" s="61">
        <f t="shared" si="63"/>
        <v>0</v>
      </c>
      <c r="AL220" s="281"/>
      <c r="AM220" s="281"/>
      <c r="AN220" s="281"/>
      <c r="AO220" s="281"/>
      <c r="AP220" s="281"/>
      <c r="AQ220" s="281"/>
      <c r="AR220" s="281"/>
      <c r="AS220" s="61">
        <f>2*(AL220)+5*(AM220)+3*(AN220)+5*(AO220)+5*(AP220)+5*(AQ220)+5*(AR220)</f>
        <v>0</v>
      </c>
      <c r="AT220" s="42"/>
      <c r="AU220" s="42"/>
      <c r="AV220" s="42"/>
      <c r="AW220" s="42"/>
      <c r="AX220" s="42"/>
      <c r="AY220" s="42"/>
      <c r="AZ220" s="42"/>
      <c r="BA220" s="61">
        <f>2*(AT220)+5*(AU220)+3*(AV220)+5*(AW220)+5*(AX220)+5*(AY220)+5*(AZ220)</f>
        <v>0</v>
      </c>
      <c r="BB220" s="144"/>
      <c r="BC220" s="144"/>
      <c r="BD220" s="144"/>
      <c r="BE220" s="144"/>
      <c r="BF220" s="144"/>
      <c r="BG220" s="144"/>
      <c r="BH220" s="144"/>
      <c r="BI220" s="110">
        <f t="shared" si="64"/>
        <v>0</v>
      </c>
      <c r="BJ220" s="219">
        <f t="shared" si="65"/>
        <v>0</v>
      </c>
      <c r="BK220" s="217">
        <f t="shared" si="66"/>
        <v>0</v>
      </c>
      <c r="BL220" s="217">
        <f t="shared" si="67"/>
        <v>0</v>
      </c>
      <c r="BM220" s="217">
        <f t="shared" si="68"/>
        <v>0</v>
      </c>
      <c r="BN220" s="217">
        <f t="shared" si="69"/>
        <v>0</v>
      </c>
      <c r="BO220" s="217">
        <f t="shared" si="70"/>
        <v>0</v>
      </c>
      <c r="BP220" s="217">
        <f t="shared" si="71"/>
        <v>0</v>
      </c>
      <c r="BQ220" s="220">
        <f t="shared" si="72"/>
        <v>0</v>
      </c>
    </row>
    <row r="221" spans="1:69" ht="16" thickBot="1">
      <c r="A221" s="57"/>
      <c r="B221" s="556"/>
      <c r="C221" s="278"/>
      <c r="D221" s="281"/>
      <c r="E221" s="280"/>
      <c r="F221" s="281"/>
      <c r="G221" s="281"/>
      <c r="H221" s="281"/>
      <c r="I221" s="281"/>
      <c r="J221" s="281"/>
      <c r="K221" s="281"/>
      <c r="L221" s="281"/>
      <c r="M221" s="61">
        <f t="shared" si="60"/>
        <v>0</v>
      </c>
      <c r="N221" s="281"/>
      <c r="O221" s="281"/>
      <c r="P221" s="281"/>
      <c r="Q221" s="281"/>
      <c r="R221" s="281"/>
      <c r="S221" s="281"/>
      <c r="T221" s="281"/>
      <c r="U221" s="61">
        <f t="shared" si="61"/>
        <v>0</v>
      </c>
      <c r="V221" s="281"/>
      <c r="W221" s="281"/>
      <c r="X221" s="281"/>
      <c r="Y221" s="281"/>
      <c r="Z221" s="281"/>
      <c r="AA221" s="281"/>
      <c r="AB221" s="281"/>
      <c r="AC221" s="61">
        <f t="shared" si="62"/>
        <v>0</v>
      </c>
      <c r="AD221" s="281"/>
      <c r="AE221" s="281"/>
      <c r="AF221" s="281"/>
      <c r="AG221" s="281"/>
      <c r="AH221" s="281"/>
      <c r="AI221" s="281"/>
      <c r="AJ221" s="281"/>
      <c r="AK221" s="61">
        <f t="shared" si="63"/>
        <v>0</v>
      </c>
      <c r="AL221" s="281"/>
      <c r="AM221" s="281"/>
      <c r="AN221" s="281"/>
      <c r="AO221" s="281"/>
      <c r="AP221" s="281"/>
      <c r="AQ221" s="281"/>
      <c r="AR221" s="281"/>
      <c r="AS221" s="45">
        <f>2*AL221+5*AM221+3*AN221+5*AO221+5*AP221+5*AQ221+5*AR221</f>
        <v>0</v>
      </c>
      <c r="AT221" s="40"/>
      <c r="AU221" s="40"/>
      <c r="AV221" s="40"/>
      <c r="AW221" s="40"/>
      <c r="AX221" s="40"/>
      <c r="AY221" s="40"/>
      <c r="AZ221" s="40"/>
      <c r="BA221" s="45">
        <f>2*AT221+5*AU221+3*AV221+5*AW221+5*AX221+5*AY221+5*AZ221</f>
        <v>0</v>
      </c>
      <c r="BB221" s="40"/>
      <c r="BC221" s="40"/>
      <c r="BD221" s="40"/>
      <c r="BE221" s="40"/>
      <c r="BF221" s="40"/>
      <c r="BG221" s="40"/>
      <c r="BH221" s="40"/>
      <c r="BI221" s="110">
        <f t="shared" si="64"/>
        <v>0</v>
      </c>
      <c r="BJ221" s="219">
        <f t="shared" si="65"/>
        <v>0</v>
      </c>
      <c r="BK221" s="217">
        <f t="shared" si="66"/>
        <v>0</v>
      </c>
      <c r="BL221" s="217">
        <f t="shared" si="67"/>
        <v>0</v>
      </c>
      <c r="BM221" s="217">
        <f t="shared" si="68"/>
        <v>0</v>
      </c>
      <c r="BN221" s="217">
        <f t="shared" si="69"/>
        <v>0</v>
      </c>
      <c r="BO221" s="217">
        <f t="shared" si="70"/>
        <v>0</v>
      </c>
      <c r="BP221" s="217">
        <f t="shared" si="71"/>
        <v>0</v>
      </c>
      <c r="BQ221" s="220">
        <f t="shared" si="72"/>
        <v>0</v>
      </c>
    </row>
    <row r="222" spans="1:69" ht="16" thickBot="1">
      <c r="A222" s="57"/>
      <c r="B222" s="558"/>
      <c r="C222" s="201"/>
      <c r="D222" s="142"/>
      <c r="E222" s="280" t="s">
        <v>113</v>
      </c>
      <c r="F222" s="13"/>
      <c r="G222" s="13"/>
      <c r="H222" s="13"/>
      <c r="I222" s="13"/>
      <c r="J222" s="13"/>
      <c r="K222" s="13"/>
      <c r="L222" s="13"/>
      <c r="M222" s="61">
        <f t="shared" si="60"/>
        <v>0</v>
      </c>
      <c r="N222" s="13"/>
      <c r="O222" s="13"/>
      <c r="P222" s="13"/>
      <c r="Q222" s="13"/>
      <c r="R222" s="13"/>
      <c r="S222" s="13"/>
      <c r="T222" s="13"/>
      <c r="U222" s="61">
        <f t="shared" si="61"/>
        <v>0</v>
      </c>
      <c r="V222" s="13"/>
      <c r="W222" s="13"/>
      <c r="X222" s="13"/>
      <c r="Y222" s="13"/>
      <c r="Z222" s="13"/>
      <c r="AA222" s="13"/>
      <c r="AB222" s="13"/>
      <c r="AC222" s="61">
        <f t="shared" si="62"/>
        <v>0</v>
      </c>
      <c r="AD222" s="168"/>
      <c r="AE222" s="168"/>
      <c r="AF222" s="168"/>
      <c r="AG222" s="142"/>
      <c r="AH222" s="168"/>
      <c r="AI222" s="168"/>
      <c r="AJ222" s="168"/>
      <c r="AK222" s="61">
        <f t="shared" si="63"/>
        <v>0</v>
      </c>
      <c r="AL222" s="142"/>
      <c r="AM222" s="142"/>
      <c r="AN222" s="142"/>
      <c r="AO222" s="142"/>
      <c r="AP222" s="142"/>
      <c r="AQ222" s="142"/>
      <c r="AR222" s="142"/>
      <c r="AS222" s="61">
        <f>2*(AL222)+5*(AM222)+3*(AN222)+5*(AO222)+5*(AP222)+5*(AQ222)+5*(AR222)</f>
        <v>0</v>
      </c>
      <c r="AT222" s="42"/>
      <c r="AU222" s="42"/>
      <c r="AV222" s="42"/>
      <c r="AW222" s="42"/>
      <c r="AX222" s="42"/>
      <c r="AY222" s="42"/>
      <c r="AZ222" s="42"/>
      <c r="BA222" s="61">
        <f>2*(AT222)+5*(AU222)+3*(AV222)+5*(AW222)+5*(AX222)+5*(AY222)+5*(AZ222)</f>
        <v>0</v>
      </c>
      <c r="BB222" s="42"/>
      <c r="BC222" s="42"/>
      <c r="BD222" s="42"/>
      <c r="BE222" s="42"/>
      <c r="BF222" s="42"/>
      <c r="BG222" s="42"/>
      <c r="BH222" s="42"/>
      <c r="BI222" s="110">
        <f t="shared" si="64"/>
        <v>0</v>
      </c>
      <c r="BJ222" s="219">
        <f t="shared" si="65"/>
        <v>0</v>
      </c>
      <c r="BK222" s="217">
        <f t="shared" si="66"/>
        <v>0</v>
      </c>
      <c r="BL222" s="217">
        <f t="shared" si="67"/>
        <v>0</v>
      </c>
      <c r="BM222" s="217">
        <f t="shared" si="68"/>
        <v>0</v>
      </c>
      <c r="BN222" s="217">
        <f t="shared" si="69"/>
        <v>0</v>
      </c>
      <c r="BO222" s="217">
        <f t="shared" si="70"/>
        <v>0</v>
      </c>
      <c r="BP222" s="217">
        <f t="shared" si="71"/>
        <v>0</v>
      </c>
      <c r="BQ222" s="220">
        <f t="shared" si="72"/>
        <v>0</v>
      </c>
    </row>
    <row r="223" spans="1:69" ht="16" thickBot="1">
      <c r="A223" s="57"/>
      <c r="B223" s="328"/>
      <c r="C223" s="139"/>
      <c r="D223" s="13"/>
      <c r="E223" s="280" t="s">
        <v>113</v>
      </c>
      <c r="F223" s="13"/>
      <c r="G223" s="13"/>
      <c r="H223" s="13"/>
      <c r="I223" s="13"/>
      <c r="J223" s="13"/>
      <c r="K223" s="13"/>
      <c r="L223" s="13"/>
      <c r="M223" s="61">
        <f t="shared" si="60"/>
        <v>0</v>
      </c>
      <c r="N223" s="13"/>
      <c r="O223" s="13"/>
      <c r="P223" s="13"/>
      <c r="Q223" s="13"/>
      <c r="R223" s="13"/>
      <c r="S223" s="13"/>
      <c r="T223" s="13"/>
      <c r="U223" s="61">
        <f t="shared" si="61"/>
        <v>0</v>
      </c>
      <c r="V223" s="13"/>
      <c r="W223" s="13"/>
      <c r="X223" s="13"/>
      <c r="Y223" s="13"/>
      <c r="Z223" s="13"/>
      <c r="AA223" s="13"/>
      <c r="AB223" s="13"/>
      <c r="AC223" s="61">
        <f t="shared" si="62"/>
        <v>0</v>
      </c>
      <c r="AD223" s="13"/>
      <c r="AE223" s="13"/>
      <c r="AF223" s="13"/>
      <c r="AG223" s="13"/>
      <c r="AH223" s="13"/>
      <c r="AI223" s="13"/>
      <c r="AJ223" s="13"/>
      <c r="AK223" s="61">
        <f t="shared" si="63"/>
        <v>0</v>
      </c>
      <c r="AL223" s="13"/>
      <c r="AM223" s="13"/>
      <c r="AN223" s="13"/>
      <c r="AO223" s="13"/>
      <c r="AP223" s="13"/>
      <c r="AQ223" s="13"/>
      <c r="AR223" s="13"/>
      <c r="AS223" s="61">
        <f>2*(AL223)+5*(AM223)+3*(AN223)+5*(AO223)+5*(AP223)+5*(AQ223)+5*(AR223)</f>
        <v>0</v>
      </c>
      <c r="AT223" s="42"/>
      <c r="AU223" s="42"/>
      <c r="AV223" s="42"/>
      <c r="AW223" s="42"/>
      <c r="AX223" s="42"/>
      <c r="AY223" s="42"/>
      <c r="AZ223" s="42"/>
      <c r="BA223" s="61">
        <f>2*(AT223)+5*(AU223)+3*(AV223)+5*(AW223)+5*(AX223)+5*(AY223)+5*(AZ223)</f>
        <v>0</v>
      </c>
      <c r="BB223" s="42"/>
      <c r="BC223" s="42"/>
      <c r="BD223" s="42"/>
      <c r="BE223" s="42"/>
      <c r="BF223" s="42"/>
      <c r="BG223" s="42"/>
      <c r="BH223" s="42"/>
      <c r="BI223" s="110">
        <f t="shared" si="64"/>
        <v>0</v>
      </c>
      <c r="BJ223" s="219">
        <f t="shared" si="65"/>
        <v>0</v>
      </c>
      <c r="BK223" s="217">
        <f t="shared" si="66"/>
        <v>0</v>
      </c>
      <c r="BL223" s="217">
        <f t="shared" si="67"/>
        <v>0</v>
      </c>
      <c r="BM223" s="217">
        <f t="shared" si="68"/>
        <v>0</v>
      </c>
      <c r="BN223" s="217">
        <f t="shared" si="69"/>
        <v>0</v>
      </c>
      <c r="BO223" s="217">
        <f t="shared" si="70"/>
        <v>0</v>
      </c>
      <c r="BP223" s="217">
        <f t="shared" si="71"/>
        <v>0</v>
      </c>
      <c r="BQ223" s="220">
        <f t="shared" si="72"/>
        <v>0</v>
      </c>
    </row>
    <row r="224" spans="1:69" ht="16" thickBot="1">
      <c r="A224" s="57"/>
      <c r="B224" s="328"/>
      <c r="C224" s="139"/>
      <c r="D224" s="13"/>
      <c r="E224" s="280" t="s">
        <v>113</v>
      </c>
      <c r="F224" s="13"/>
      <c r="G224" s="13"/>
      <c r="H224" s="13"/>
      <c r="I224" s="13"/>
      <c r="J224" s="13"/>
      <c r="K224" s="13"/>
      <c r="L224" s="13"/>
      <c r="M224" s="61">
        <f t="shared" si="60"/>
        <v>0</v>
      </c>
      <c r="N224" s="13"/>
      <c r="O224" s="13"/>
      <c r="P224" s="13"/>
      <c r="Q224" s="13"/>
      <c r="R224" s="13"/>
      <c r="S224" s="13"/>
      <c r="T224" s="13"/>
      <c r="U224" s="61">
        <f t="shared" si="61"/>
        <v>0</v>
      </c>
      <c r="V224" s="13"/>
      <c r="W224" s="13"/>
      <c r="X224" s="13"/>
      <c r="Y224" s="13"/>
      <c r="Z224" s="13"/>
      <c r="AA224" s="13"/>
      <c r="AB224" s="13"/>
      <c r="AC224" s="61">
        <f t="shared" si="62"/>
        <v>0</v>
      </c>
      <c r="AD224" s="13"/>
      <c r="AE224" s="13"/>
      <c r="AF224" s="13"/>
      <c r="AG224" s="13"/>
      <c r="AH224" s="13"/>
      <c r="AI224" s="13"/>
      <c r="AJ224" s="13"/>
      <c r="AK224" s="61">
        <f t="shared" si="63"/>
        <v>0</v>
      </c>
      <c r="AL224" s="13"/>
      <c r="AM224" s="13"/>
      <c r="AN224" s="13"/>
      <c r="AO224" s="13"/>
      <c r="AP224" s="13"/>
      <c r="AQ224" s="13"/>
      <c r="AR224" s="13"/>
      <c r="AS224" s="45">
        <f>2*AL224+5*AM224+3*AN224+5*AO224+5*AP224+5*AQ224+5*AR224</f>
        <v>0</v>
      </c>
      <c r="AT224" s="40"/>
      <c r="AU224" s="40"/>
      <c r="AV224" s="40"/>
      <c r="AW224" s="40"/>
      <c r="AX224" s="40"/>
      <c r="AY224" s="40"/>
      <c r="AZ224" s="40"/>
      <c r="BA224" s="45">
        <f>2*AT224+5*AU224+3*AV224+5*AW224+5*AX224+5*AY224+5*AZ224</f>
        <v>0</v>
      </c>
      <c r="BB224" s="40"/>
      <c r="BC224" s="40"/>
      <c r="BD224" s="40"/>
      <c r="BE224" s="40"/>
      <c r="BF224" s="40"/>
      <c r="BG224" s="40"/>
      <c r="BH224" s="40"/>
      <c r="BI224" s="110">
        <f t="shared" si="64"/>
        <v>0</v>
      </c>
      <c r="BJ224" s="219">
        <f t="shared" si="65"/>
        <v>0</v>
      </c>
      <c r="BK224" s="217">
        <f t="shared" si="66"/>
        <v>0</v>
      </c>
      <c r="BL224" s="217">
        <f t="shared" si="67"/>
        <v>0</v>
      </c>
      <c r="BM224" s="217">
        <f t="shared" si="68"/>
        <v>0</v>
      </c>
      <c r="BN224" s="217">
        <f t="shared" si="69"/>
        <v>0</v>
      </c>
      <c r="BO224" s="217">
        <f t="shared" si="70"/>
        <v>0</v>
      </c>
      <c r="BP224" s="217">
        <f t="shared" si="71"/>
        <v>0</v>
      </c>
      <c r="BQ224" s="220">
        <f t="shared" si="72"/>
        <v>0</v>
      </c>
    </row>
    <row r="225" spans="1:77" ht="16" thickBot="1">
      <c r="A225" s="57"/>
      <c r="B225" s="486"/>
      <c r="C225" s="504"/>
      <c r="D225" s="512"/>
      <c r="E225" s="280" t="s">
        <v>113</v>
      </c>
      <c r="F225" s="512"/>
      <c r="G225" s="512"/>
      <c r="H225" s="512"/>
      <c r="I225" s="512"/>
      <c r="J225" s="512"/>
      <c r="K225" s="512"/>
      <c r="L225" s="512"/>
      <c r="M225" s="61">
        <f t="shared" si="60"/>
        <v>0</v>
      </c>
      <c r="N225" s="512"/>
      <c r="O225" s="512"/>
      <c r="P225" s="512"/>
      <c r="Q225" s="512"/>
      <c r="R225" s="512"/>
      <c r="S225" s="512"/>
      <c r="T225" s="512"/>
      <c r="U225" s="61">
        <f t="shared" si="61"/>
        <v>0</v>
      </c>
      <c r="V225" s="512"/>
      <c r="W225" s="512"/>
      <c r="X225" s="512"/>
      <c r="Y225" s="512"/>
      <c r="Z225" s="512"/>
      <c r="AA225" s="512"/>
      <c r="AB225" s="512"/>
      <c r="AC225" s="61">
        <f t="shared" si="62"/>
        <v>0</v>
      </c>
      <c r="AD225" s="512"/>
      <c r="AE225" s="512"/>
      <c r="AF225" s="512"/>
      <c r="AG225" s="512"/>
      <c r="AH225" s="512"/>
      <c r="AI225" s="512"/>
      <c r="AJ225" s="512"/>
      <c r="AK225" s="61">
        <f t="shared" si="63"/>
        <v>0</v>
      </c>
      <c r="AL225" s="42"/>
      <c r="AM225" s="42"/>
      <c r="AN225" s="42"/>
      <c r="AO225" s="42"/>
      <c r="AP225" s="42"/>
      <c r="AQ225" s="42"/>
      <c r="AR225" s="42"/>
      <c r="AS225" s="61">
        <f>2*(AL225)+5*(AM225)+3*(AN225)+5*(AO225)+5*(AP225)+5*(AQ225)+5*(AR225)</f>
        <v>0</v>
      </c>
      <c r="AT225" s="42"/>
      <c r="AU225" s="42"/>
      <c r="AV225" s="42"/>
      <c r="AW225" s="42"/>
      <c r="AX225" s="42"/>
      <c r="AY225" s="42"/>
      <c r="AZ225" s="42"/>
      <c r="BA225" s="61">
        <f>2*(AT225)+5*(AU225)+3*(AV225)+5*(AW225)+5*(AX225)+5*(AY225)+5*(AZ225)</f>
        <v>0</v>
      </c>
      <c r="BB225" s="144"/>
      <c r="BC225" s="144"/>
      <c r="BD225" s="144"/>
      <c r="BE225" s="144"/>
      <c r="BF225" s="144"/>
      <c r="BG225" s="144"/>
      <c r="BH225" s="144"/>
      <c r="BI225" s="110">
        <f t="shared" si="64"/>
        <v>0</v>
      </c>
      <c r="BJ225" s="219">
        <f t="shared" si="65"/>
        <v>0</v>
      </c>
      <c r="BK225" s="217">
        <f t="shared" si="66"/>
        <v>0</v>
      </c>
      <c r="BL225" s="217">
        <f t="shared" si="67"/>
        <v>0</v>
      </c>
      <c r="BM225" s="217">
        <f t="shared" si="68"/>
        <v>0</v>
      </c>
      <c r="BN225" s="217">
        <f t="shared" si="69"/>
        <v>0</v>
      </c>
      <c r="BO225" s="217">
        <f t="shared" si="70"/>
        <v>0</v>
      </c>
      <c r="BP225" s="217">
        <f t="shared" si="71"/>
        <v>0</v>
      </c>
      <c r="BQ225" s="220">
        <f t="shared" si="72"/>
        <v>0</v>
      </c>
    </row>
    <row r="226" spans="1:77" ht="16" thickBot="1">
      <c r="A226" s="57"/>
      <c r="B226" s="486"/>
      <c r="C226" s="504"/>
      <c r="D226" s="512"/>
      <c r="E226" s="280" t="s">
        <v>113</v>
      </c>
      <c r="F226" s="512"/>
      <c r="G226" s="512"/>
      <c r="H226" s="512"/>
      <c r="I226" s="512"/>
      <c r="J226" s="512"/>
      <c r="K226" s="512"/>
      <c r="L226" s="512"/>
      <c r="M226" s="61">
        <f t="shared" si="60"/>
        <v>0</v>
      </c>
      <c r="N226" s="512"/>
      <c r="O226" s="512"/>
      <c r="P226" s="512"/>
      <c r="Q226" s="512"/>
      <c r="R226" s="512"/>
      <c r="S226" s="512"/>
      <c r="T226" s="512"/>
      <c r="U226" s="61">
        <f t="shared" si="61"/>
        <v>0</v>
      </c>
      <c r="V226" s="512"/>
      <c r="W226" s="512"/>
      <c r="X226" s="512"/>
      <c r="Y226" s="512"/>
      <c r="Z226" s="512"/>
      <c r="AA226" s="512"/>
      <c r="AB226" s="512"/>
      <c r="AC226" s="61">
        <f t="shared" si="62"/>
        <v>0</v>
      </c>
      <c r="AD226" s="512"/>
      <c r="AE226" s="512"/>
      <c r="AF226" s="512"/>
      <c r="AG226" s="512"/>
      <c r="AH226" s="512"/>
      <c r="AI226" s="512"/>
      <c r="AJ226" s="512"/>
      <c r="AK226" s="61">
        <f t="shared" si="63"/>
        <v>0</v>
      </c>
      <c r="AL226" s="42"/>
      <c r="AM226" s="42"/>
      <c r="AN226" s="42"/>
      <c r="AO226" s="42"/>
      <c r="AP226" s="42"/>
      <c r="AQ226" s="42"/>
      <c r="AR226" s="42"/>
      <c r="AS226" s="45">
        <f>2*AL226+5*AM226+3*AN226+5*AO226+5*AP226+5*AQ226+5*AR226</f>
        <v>0</v>
      </c>
      <c r="AT226" s="42"/>
      <c r="AU226" s="42"/>
      <c r="AV226" s="42"/>
      <c r="AW226" s="42"/>
      <c r="AX226" s="42"/>
      <c r="AY226" s="42"/>
      <c r="AZ226" s="42"/>
      <c r="BA226" s="45">
        <f>2*AT226+5*AU226+3*AV226+5*AW226+5*AX226+5*AY226+5*AZ226</f>
        <v>0</v>
      </c>
      <c r="BB226" s="42"/>
      <c r="BC226" s="42"/>
      <c r="BD226" s="42"/>
      <c r="BE226" s="42"/>
      <c r="BF226" s="42"/>
      <c r="BG226" s="42"/>
      <c r="BH226" s="42"/>
      <c r="BI226" s="110">
        <f t="shared" si="64"/>
        <v>0</v>
      </c>
      <c r="BJ226" s="109">
        <f t="shared" si="65"/>
        <v>0</v>
      </c>
      <c r="BK226" s="108">
        <f t="shared" si="66"/>
        <v>0</v>
      </c>
      <c r="BL226" s="108">
        <f t="shared" si="67"/>
        <v>0</v>
      </c>
      <c r="BM226" s="108">
        <f t="shared" si="68"/>
        <v>0</v>
      </c>
      <c r="BN226" s="108">
        <f t="shared" si="69"/>
        <v>0</v>
      </c>
      <c r="BO226" s="108">
        <f t="shared" si="70"/>
        <v>0</v>
      </c>
      <c r="BP226" s="108">
        <f t="shared" si="71"/>
        <v>0</v>
      </c>
      <c r="BQ226" s="72">
        <f t="shared" si="72"/>
        <v>0</v>
      </c>
    </row>
    <row r="227" spans="1:77" ht="16" thickBot="1">
      <c r="A227" s="57"/>
      <c r="B227" s="505"/>
      <c r="C227" s="504"/>
      <c r="D227" s="512"/>
      <c r="E227" s="280" t="s">
        <v>113</v>
      </c>
      <c r="F227" s="512"/>
      <c r="G227" s="512"/>
      <c r="H227" s="512"/>
      <c r="I227" s="512"/>
      <c r="J227" s="512"/>
      <c r="K227" s="512"/>
      <c r="L227" s="512"/>
      <c r="M227" s="61">
        <f t="shared" si="60"/>
        <v>0</v>
      </c>
      <c r="N227" s="512"/>
      <c r="O227" s="512"/>
      <c r="P227" s="512"/>
      <c r="Q227" s="512"/>
      <c r="R227" s="512"/>
      <c r="S227" s="512"/>
      <c r="T227" s="512"/>
      <c r="U227" s="61">
        <f t="shared" si="61"/>
        <v>0</v>
      </c>
      <c r="V227" s="512"/>
      <c r="W227" s="512"/>
      <c r="X227" s="512"/>
      <c r="Y227" s="512"/>
      <c r="Z227" s="512"/>
      <c r="AA227" s="512"/>
      <c r="AB227" s="512"/>
      <c r="AC227" s="61">
        <f t="shared" si="62"/>
        <v>0</v>
      </c>
      <c r="AD227" s="512"/>
      <c r="AE227" s="512"/>
      <c r="AF227" s="512"/>
      <c r="AG227" s="512"/>
      <c r="AH227" s="512"/>
      <c r="AI227" s="512"/>
      <c r="AJ227" s="512"/>
      <c r="AK227" s="61">
        <f t="shared" si="63"/>
        <v>0</v>
      </c>
      <c r="AL227" s="42"/>
      <c r="AM227" s="42"/>
      <c r="AN227" s="42"/>
      <c r="AO227" s="42"/>
      <c r="AP227" s="42"/>
      <c r="AQ227" s="42"/>
      <c r="AR227" s="42"/>
      <c r="AS227" s="61">
        <f t="shared" ref="AS227:AS232" si="75">2*(AL227)+5*(AM227)+3*(AN227)+5*(AO227)+5*(AP227)+5*(AQ227)+5*(AR227)</f>
        <v>0</v>
      </c>
      <c r="AT227" s="42"/>
      <c r="AU227" s="42"/>
      <c r="AV227" s="42"/>
      <c r="AW227" s="42"/>
      <c r="AX227" s="42"/>
      <c r="AY227" s="42"/>
      <c r="AZ227" s="42"/>
      <c r="BA227" s="61">
        <f t="shared" ref="BA227:BA232" si="76">2*(AT227)+5*(AU227)+3*(AV227)+5*(AW227)+5*(AX227)+5*(AY227)+5*(AZ227)</f>
        <v>0</v>
      </c>
      <c r="BB227" s="144"/>
      <c r="BC227" s="144"/>
      <c r="BD227" s="144"/>
      <c r="BE227" s="144"/>
      <c r="BF227" s="144"/>
      <c r="BG227" s="144"/>
      <c r="BH227" s="144"/>
      <c r="BI227" s="110">
        <f t="shared" si="64"/>
        <v>0</v>
      </c>
      <c r="BJ227" s="219">
        <f t="shared" si="65"/>
        <v>0</v>
      </c>
      <c r="BK227" s="217">
        <f t="shared" si="66"/>
        <v>0</v>
      </c>
      <c r="BL227" s="217">
        <f t="shared" si="67"/>
        <v>0</v>
      </c>
      <c r="BM227" s="217">
        <f t="shared" si="68"/>
        <v>0</v>
      </c>
      <c r="BN227" s="217">
        <f t="shared" si="69"/>
        <v>0</v>
      </c>
      <c r="BO227" s="217">
        <f t="shared" si="70"/>
        <v>0</v>
      </c>
      <c r="BP227" s="217">
        <f t="shared" si="71"/>
        <v>0</v>
      </c>
      <c r="BQ227" s="220">
        <f t="shared" si="72"/>
        <v>0</v>
      </c>
    </row>
    <row r="228" spans="1:77" ht="16" thickBot="1">
      <c r="A228" s="57"/>
      <c r="B228" s="505"/>
      <c r="C228" s="504"/>
      <c r="D228" s="512"/>
      <c r="E228" s="280" t="s">
        <v>113</v>
      </c>
      <c r="F228" s="512"/>
      <c r="G228" s="512"/>
      <c r="H228" s="512"/>
      <c r="I228" s="512"/>
      <c r="J228" s="512"/>
      <c r="K228" s="512"/>
      <c r="L228" s="512"/>
      <c r="M228" s="61">
        <f t="shared" si="60"/>
        <v>0</v>
      </c>
      <c r="N228" s="512"/>
      <c r="O228" s="512"/>
      <c r="P228" s="512"/>
      <c r="Q228" s="512"/>
      <c r="R228" s="512"/>
      <c r="S228" s="512"/>
      <c r="T228" s="512"/>
      <c r="U228" s="61">
        <f t="shared" si="61"/>
        <v>0</v>
      </c>
      <c r="V228" s="512"/>
      <c r="W228" s="512"/>
      <c r="X228" s="512"/>
      <c r="Y228" s="512"/>
      <c r="Z228" s="512"/>
      <c r="AA228" s="512"/>
      <c r="AB228" s="512"/>
      <c r="AC228" s="61">
        <f t="shared" si="62"/>
        <v>0</v>
      </c>
      <c r="AD228" s="512"/>
      <c r="AE228" s="512"/>
      <c r="AF228" s="512"/>
      <c r="AG228" s="512"/>
      <c r="AH228" s="512"/>
      <c r="AI228" s="512"/>
      <c r="AJ228" s="512"/>
      <c r="AK228" s="61">
        <f t="shared" si="63"/>
        <v>0</v>
      </c>
      <c r="AL228" s="42"/>
      <c r="AM228" s="42"/>
      <c r="AN228" s="42"/>
      <c r="AO228" s="42"/>
      <c r="AP228" s="42"/>
      <c r="AQ228" s="42"/>
      <c r="AR228" s="42"/>
      <c r="AS228" s="61">
        <f t="shared" si="75"/>
        <v>0</v>
      </c>
      <c r="AT228" s="144"/>
      <c r="AU228" s="144"/>
      <c r="AV228" s="144"/>
      <c r="AW228" s="144"/>
      <c r="AX228" s="144"/>
      <c r="AY228" s="144"/>
      <c r="AZ228" s="144"/>
      <c r="BA228" s="61">
        <f t="shared" si="76"/>
        <v>0</v>
      </c>
      <c r="BB228" s="42"/>
      <c r="BC228" s="42"/>
      <c r="BD228" s="42"/>
      <c r="BE228" s="42"/>
      <c r="BF228" s="42"/>
      <c r="BG228" s="42"/>
      <c r="BH228" s="42"/>
      <c r="BI228" s="110">
        <f t="shared" si="64"/>
        <v>0</v>
      </c>
      <c r="BJ228" s="219">
        <f t="shared" si="65"/>
        <v>0</v>
      </c>
      <c r="BK228" s="217">
        <f t="shared" si="66"/>
        <v>0</v>
      </c>
      <c r="BL228" s="217">
        <f t="shared" si="67"/>
        <v>0</v>
      </c>
      <c r="BM228" s="217">
        <f t="shared" si="68"/>
        <v>0</v>
      </c>
      <c r="BN228" s="217">
        <f t="shared" si="69"/>
        <v>0</v>
      </c>
      <c r="BO228" s="217">
        <f t="shared" si="70"/>
        <v>0</v>
      </c>
      <c r="BP228" s="217">
        <f t="shared" si="71"/>
        <v>0</v>
      </c>
      <c r="BQ228" s="220">
        <f t="shared" si="72"/>
        <v>0</v>
      </c>
    </row>
    <row r="229" spans="1:77" ht="16" thickBot="1">
      <c r="A229" s="57"/>
      <c r="B229" s="505"/>
      <c r="C229" s="504"/>
      <c r="D229" s="512"/>
      <c r="E229" s="280" t="s">
        <v>113</v>
      </c>
      <c r="F229" s="512"/>
      <c r="G229" s="512"/>
      <c r="H229" s="512"/>
      <c r="I229" s="512"/>
      <c r="J229" s="512"/>
      <c r="K229" s="512"/>
      <c r="L229" s="512"/>
      <c r="M229" s="61">
        <f t="shared" si="60"/>
        <v>0</v>
      </c>
      <c r="N229" s="512"/>
      <c r="O229" s="512"/>
      <c r="P229" s="512"/>
      <c r="Q229" s="512"/>
      <c r="R229" s="512"/>
      <c r="S229" s="512"/>
      <c r="T229" s="512"/>
      <c r="U229" s="61">
        <f t="shared" si="61"/>
        <v>0</v>
      </c>
      <c r="V229" s="512"/>
      <c r="W229" s="512"/>
      <c r="X229" s="512"/>
      <c r="Y229" s="512"/>
      <c r="Z229" s="512"/>
      <c r="AA229" s="512"/>
      <c r="AB229" s="512"/>
      <c r="AC229" s="61">
        <f t="shared" si="62"/>
        <v>0</v>
      </c>
      <c r="AD229" s="512"/>
      <c r="AE229" s="512"/>
      <c r="AF229" s="512"/>
      <c r="AG229" s="512"/>
      <c r="AH229" s="512"/>
      <c r="AI229" s="512"/>
      <c r="AJ229" s="512"/>
      <c r="AK229" s="61">
        <f t="shared" si="63"/>
        <v>0</v>
      </c>
      <c r="AL229" s="42"/>
      <c r="AM229" s="42"/>
      <c r="AN229" s="42"/>
      <c r="AO229" s="42"/>
      <c r="AP229" s="42"/>
      <c r="AQ229" s="42"/>
      <c r="AR229" s="42"/>
      <c r="AS229" s="61">
        <f t="shared" si="75"/>
        <v>0</v>
      </c>
      <c r="AT229" s="42"/>
      <c r="AU229" s="42"/>
      <c r="AV229" s="42"/>
      <c r="AW229" s="42"/>
      <c r="AX229" s="42"/>
      <c r="AY229" s="42"/>
      <c r="AZ229" s="42"/>
      <c r="BA229" s="61">
        <f t="shared" si="76"/>
        <v>0</v>
      </c>
      <c r="BB229" s="40"/>
      <c r="BC229" s="40"/>
      <c r="BD229" s="40"/>
      <c r="BE229" s="40"/>
      <c r="BF229" s="40"/>
      <c r="BG229" s="40"/>
      <c r="BH229" s="40"/>
      <c r="BI229" s="110">
        <f t="shared" si="64"/>
        <v>0</v>
      </c>
      <c r="BJ229" s="219">
        <f t="shared" si="65"/>
        <v>0</v>
      </c>
      <c r="BK229" s="217">
        <f t="shared" si="66"/>
        <v>0</v>
      </c>
      <c r="BL229" s="217">
        <f t="shared" si="67"/>
        <v>0</v>
      </c>
      <c r="BM229" s="217">
        <f t="shared" si="68"/>
        <v>0</v>
      </c>
      <c r="BN229" s="217">
        <f t="shared" si="69"/>
        <v>0</v>
      </c>
      <c r="BO229" s="217">
        <f t="shared" si="70"/>
        <v>0</v>
      </c>
      <c r="BP229" s="217">
        <f t="shared" si="71"/>
        <v>0</v>
      </c>
      <c r="BQ229" s="220">
        <f t="shared" si="72"/>
        <v>0</v>
      </c>
    </row>
    <row r="230" spans="1:77" ht="16" thickBot="1">
      <c r="A230" s="57"/>
      <c r="B230" s="505"/>
      <c r="C230" s="504"/>
      <c r="D230" s="512"/>
      <c r="E230" s="511"/>
      <c r="F230" s="512"/>
      <c r="G230" s="512"/>
      <c r="H230" s="512"/>
      <c r="I230" s="512"/>
      <c r="J230" s="512"/>
      <c r="K230" s="512"/>
      <c r="L230" s="512"/>
      <c r="M230" s="61">
        <f t="shared" si="60"/>
        <v>0</v>
      </c>
      <c r="N230" s="512"/>
      <c r="O230" s="512"/>
      <c r="P230" s="512"/>
      <c r="Q230" s="512"/>
      <c r="R230" s="512"/>
      <c r="S230" s="512"/>
      <c r="T230" s="512"/>
      <c r="U230" s="61">
        <f t="shared" si="61"/>
        <v>0</v>
      </c>
      <c r="V230" s="512"/>
      <c r="W230" s="512"/>
      <c r="X230" s="512"/>
      <c r="Y230" s="512"/>
      <c r="Z230" s="512"/>
      <c r="AA230" s="512"/>
      <c r="AB230" s="512"/>
      <c r="AC230" s="61">
        <f t="shared" si="62"/>
        <v>0</v>
      </c>
      <c r="AD230" s="512"/>
      <c r="AE230" s="512"/>
      <c r="AF230" s="512"/>
      <c r="AG230" s="512"/>
      <c r="AH230" s="512"/>
      <c r="AI230" s="512"/>
      <c r="AJ230" s="512"/>
      <c r="AK230" s="61">
        <f t="shared" si="63"/>
        <v>0</v>
      </c>
      <c r="AL230" s="42"/>
      <c r="AM230" s="42"/>
      <c r="AN230" s="42"/>
      <c r="AO230" s="42"/>
      <c r="AP230" s="42"/>
      <c r="AQ230" s="42"/>
      <c r="AR230" s="42"/>
      <c r="AS230" s="61">
        <f t="shared" si="75"/>
        <v>0</v>
      </c>
      <c r="AT230" s="42"/>
      <c r="AU230" s="42"/>
      <c r="AV230" s="42"/>
      <c r="AW230" s="42"/>
      <c r="AX230" s="42"/>
      <c r="AY230" s="42"/>
      <c r="AZ230" s="42"/>
      <c r="BA230" s="61">
        <f t="shared" si="76"/>
        <v>0</v>
      </c>
      <c r="BB230" s="42"/>
      <c r="BC230" s="42"/>
      <c r="BD230" s="42"/>
      <c r="BE230" s="42"/>
      <c r="BF230" s="42"/>
      <c r="BG230" s="42"/>
      <c r="BH230" s="42"/>
      <c r="BI230" s="110">
        <f t="shared" si="64"/>
        <v>0</v>
      </c>
      <c r="BJ230" s="219">
        <f t="shared" si="65"/>
        <v>0</v>
      </c>
      <c r="BK230" s="217">
        <f t="shared" si="66"/>
        <v>0</v>
      </c>
      <c r="BL230" s="217">
        <f t="shared" si="67"/>
        <v>0</v>
      </c>
      <c r="BM230" s="217">
        <f t="shared" si="68"/>
        <v>0</v>
      </c>
      <c r="BN230" s="217">
        <f t="shared" si="69"/>
        <v>0</v>
      </c>
      <c r="BO230" s="217">
        <f t="shared" si="70"/>
        <v>0</v>
      </c>
      <c r="BP230" s="217">
        <f t="shared" si="71"/>
        <v>0</v>
      </c>
      <c r="BQ230" s="220">
        <f t="shared" si="72"/>
        <v>0</v>
      </c>
    </row>
    <row r="231" spans="1:77" ht="16" thickBot="1">
      <c r="A231" s="57"/>
      <c r="B231" s="505"/>
      <c r="C231" s="504"/>
      <c r="D231" s="512"/>
      <c r="E231" s="511"/>
      <c r="F231" s="512"/>
      <c r="G231" s="512"/>
      <c r="H231" s="512"/>
      <c r="I231" s="512"/>
      <c r="J231" s="512"/>
      <c r="K231" s="512"/>
      <c r="L231" s="512"/>
      <c r="M231" s="61">
        <f t="shared" si="60"/>
        <v>0</v>
      </c>
      <c r="N231" s="512"/>
      <c r="O231" s="512"/>
      <c r="P231" s="512"/>
      <c r="Q231" s="512"/>
      <c r="R231" s="512"/>
      <c r="S231" s="512"/>
      <c r="T231" s="512"/>
      <c r="U231" s="61">
        <f t="shared" si="61"/>
        <v>0</v>
      </c>
      <c r="V231" s="512"/>
      <c r="W231" s="512"/>
      <c r="X231" s="512"/>
      <c r="Y231" s="512"/>
      <c r="Z231" s="512"/>
      <c r="AA231" s="512"/>
      <c r="AB231" s="512"/>
      <c r="AC231" s="61">
        <f t="shared" si="62"/>
        <v>0</v>
      </c>
      <c r="AD231" s="512"/>
      <c r="AE231" s="512"/>
      <c r="AF231" s="512"/>
      <c r="AG231" s="512"/>
      <c r="AH231" s="512"/>
      <c r="AI231" s="512"/>
      <c r="AJ231" s="512"/>
      <c r="AK231" s="61">
        <f t="shared" si="63"/>
        <v>0</v>
      </c>
      <c r="AL231" s="42"/>
      <c r="AM231" s="42"/>
      <c r="AN231" s="42"/>
      <c r="AO231" s="42"/>
      <c r="AP231" s="42"/>
      <c r="AQ231" s="42"/>
      <c r="AR231" s="42"/>
      <c r="AS231" s="61">
        <f t="shared" si="75"/>
        <v>0</v>
      </c>
      <c r="AT231" s="42"/>
      <c r="AU231" s="42"/>
      <c r="AV231" s="42"/>
      <c r="AW231" s="42"/>
      <c r="AX231" s="42"/>
      <c r="AY231" s="42"/>
      <c r="AZ231" s="42"/>
      <c r="BA231" s="61">
        <f t="shared" si="76"/>
        <v>0</v>
      </c>
      <c r="BB231" s="42"/>
      <c r="BC231" s="42"/>
      <c r="BD231" s="42"/>
      <c r="BE231" s="42"/>
      <c r="BF231" s="42"/>
      <c r="BG231" s="42"/>
      <c r="BH231" s="42"/>
      <c r="BI231" s="110">
        <f t="shared" si="64"/>
        <v>0</v>
      </c>
      <c r="BJ231" s="219">
        <f t="shared" si="65"/>
        <v>0</v>
      </c>
      <c r="BK231" s="217">
        <f t="shared" si="66"/>
        <v>0</v>
      </c>
      <c r="BL231" s="217">
        <f t="shared" si="67"/>
        <v>0</v>
      </c>
      <c r="BM231" s="217">
        <f t="shared" si="68"/>
        <v>0</v>
      </c>
      <c r="BN231" s="217">
        <f t="shared" si="69"/>
        <v>0</v>
      </c>
      <c r="BO231" s="217">
        <f t="shared" si="70"/>
        <v>0</v>
      </c>
      <c r="BP231" s="217">
        <f t="shared" si="71"/>
        <v>0</v>
      </c>
      <c r="BQ231" s="220">
        <f t="shared" si="72"/>
        <v>0</v>
      </c>
    </row>
    <row r="232" spans="1:77" ht="16" thickBot="1">
      <c r="A232" s="57"/>
      <c r="B232" s="465"/>
      <c r="C232" s="463"/>
      <c r="D232" s="511"/>
      <c r="E232" s="511"/>
      <c r="F232" s="511"/>
      <c r="G232" s="511"/>
      <c r="H232" s="511"/>
      <c r="I232" s="511"/>
      <c r="J232" s="511"/>
      <c r="K232" s="511"/>
      <c r="L232" s="511"/>
      <c r="M232" s="461">
        <f t="shared" si="60"/>
        <v>0</v>
      </c>
      <c r="N232" s="511"/>
      <c r="O232" s="511"/>
      <c r="P232" s="511"/>
      <c r="Q232" s="511"/>
      <c r="R232" s="511"/>
      <c r="S232" s="511"/>
      <c r="T232" s="511"/>
      <c r="U232" s="61">
        <f t="shared" si="61"/>
        <v>0</v>
      </c>
      <c r="V232" s="511"/>
      <c r="W232" s="511"/>
      <c r="X232" s="511"/>
      <c r="Y232" s="511"/>
      <c r="Z232" s="511"/>
      <c r="AA232" s="511"/>
      <c r="AB232" s="511"/>
      <c r="AC232" s="61">
        <f t="shared" si="62"/>
        <v>0</v>
      </c>
      <c r="AD232" s="511"/>
      <c r="AE232" s="511"/>
      <c r="AF232" s="511"/>
      <c r="AG232" s="511"/>
      <c r="AH232" s="511"/>
      <c r="AI232" s="511"/>
      <c r="AJ232" s="511"/>
      <c r="AK232" s="61">
        <f t="shared" si="63"/>
        <v>0</v>
      </c>
      <c r="AL232" s="511"/>
      <c r="AM232" s="511"/>
      <c r="AN232" s="511"/>
      <c r="AO232" s="511"/>
      <c r="AP232" s="511"/>
      <c r="AQ232" s="511"/>
      <c r="AR232" s="511"/>
      <c r="AS232" s="61">
        <f t="shared" si="75"/>
        <v>0</v>
      </c>
      <c r="AT232" s="42"/>
      <c r="AU232" s="42"/>
      <c r="AV232" s="42"/>
      <c r="AW232" s="42"/>
      <c r="AX232" s="42"/>
      <c r="AY232" s="42"/>
      <c r="AZ232" s="42"/>
      <c r="BA232" s="61">
        <f t="shared" si="76"/>
        <v>0</v>
      </c>
      <c r="BB232" s="42"/>
      <c r="BC232" s="42"/>
      <c r="BD232" s="42"/>
      <c r="BE232" s="42"/>
      <c r="BF232" s="42"/>
      <c r="BG232" s="42"/>
      <c r="BH232" s="42"/>
      <c r="BI232" s="110">
        <f t="shared" si="64"/>
        <v>0</v>
      </c>
      <c r="BJ232" s="219">
        <f t="shared" si="65"/>
        <v>0</v>
      </c>
      <c r="BK232" s="217">
        <f t="shared" si="66"/>
        <v>0</v>
      </c>
      <c r="BL232" s="217">
        <f t="shared" si="67"/>
        <v>0</v>
      </c>
      <c r="BM232" s="217">
        <f t="shared" si="68"/>
        <v>0</v>
      </c>
      <c r="BN232" s="217">
        <f t="shared" si="69"/>
        <v>0</v>
      </c>
      <c r="BO232" s="217">
        <f t="shared" si="70"/>
        <v>0</v>
      </c>
      <c r="BP232" s="217">
        <f t="shared" si="71"/>
        <v>0</v>
      </c>
      <c r="BQ232" s="220">
        <f t="shared" si="72"/>
        <v>0</v>
      </c>
    </row>
    <row r="233" spans="1:77" ht="16" thickBot="1">
      <c r="A233" s="57"/>
      <c r="B233" s="486"/>
      <c r="C233" s="504"/>
      <c r="D233" s="512"/>
      <c r="E233" s="511" t="s">
        <v>144</v>
      </c>
      <c r="F233" s="512"/>
      <c r="G233" s="512"/>
      <c r="H233" s="512"/>
      <c r="I233" s="512"/>
      <c r="J233" s="512"/>
      <c r="K233" s="512"/>
      <c r="L233" s="512"/>
      <c r="M233" s="461">
        <f t="shared" si="60"/>
        <v>0</v>
      </c>
      <c r="N233" s="512"/>
      <c r="O233" s="512"/>
      <c r="P233" s="512"/>
      <c r="Q233" s="512"/>
      <c r="R233" s="512"/>
      <c r="S233" s="512"/>
      <c r="T233" s="512"/>
      <c r="U233" s="61">
        <f t="shared" si="61"/>
        <v>0</v>
      </c>
      <c r="V233" s="512"/>
      <c r="W233" s="512"/>
      <c r="X233" s="512"/>
      <c r="Y233" s="512"/>
      <c r="Z233" s="512"/>
      <c r="AA233" s="512"/>
      <c r="AB233" s="512"/>
      <c r="AC233" s="61">
        <f t="shared" si="62"/>
        <v>0</v>
      </c>
      <c r="AD233" s="512"/>
      <c r="AE233" s="512"/>
      <c r="AF233" s="512"/>
      <c r="AG233" s="512"/>
      <c r="AH233" s="512"/>
      <c r="AI233" s="512"/>
      <c r="AJ233" s="512"/>
      <c r="AK233" s="61">
        <f t="shared" si="63"/>
        <v>0</v>
      </c>
      <c r="AL233" s="512"/>
      <c r="AM233" s="512"/>
      <c r="AN233" s="512"/>
      <c r="AO233" s="512"/>
      <c r="AP233" s="512"/>
      <c r="AQ233" s="512"/>
      <c r="AR233" s="512"/>
      <c r="AS233" s="45">
        <f>2*AL233+5*AM233+3*AN233+5*AO233+5*AP233+5*AQ233+5*AR233</f>
        <v>0</v>
      </c>
      <c r="AT233" s="40"/>
      <c r="AU233" s="40"/>
      <c r="AV233" s="40"/>
      <c r="AW233" s="40"/>
      <c r="AX233" s="40"/>
      <c r="AY233" s="40"/>
      <c r="AZ233" s="40"/>
      <c r="BA233" s="45">
        <f>2*AT233+5*AU233+3*AV233+5*AW233+5*AX233+5*AY233+5*AZ233</f>
        <v>0</v>
      </c>
      <c r="BB233" s="40"/>
      <c r="BC233" s="40"/>
      <c r="BD233" s="40"/>
      <c r="BE233" s="40"/>
      <c r="BF233" s="40"/>
      <c r="BG233" s="40"/>
      <c r="BH233" s="40"/>
      <c r="BI233" s="110">
        <f t="shared" si="64"/>
        <v>0</v>
      </c>
      <c r="BJ233" s="109">
        <f t="shared" si="65"/>
        <v>0</v>
      </c>
      <c r="BK233" s="108">
        <f t="shared" si="66"/>
        <v>0</v>
      </c>
      <c r="BL233" s="108">
        <f t="shared" si="67"/>
        <v>0</v>
      </c>
      <c r="BM233" s="108">
        <f t="shared" si="68"/>
        <v>0</v>
      </c>
      <c r="BN233" s="108">
        <f t="shared" si="69"/>
        <v>0</v>
      </c>
      <c r="BO233" s="108">
        <f t="shared" si="70"/>
        <v>0</v>
      </c>
      <c r="BP233" s="108">
        <f t="shared" si="71"/>
        <v>0</v>
      </c>
      <c r="BQ233" s="72">
        <f t="shared" si="72"/>
        <v>0</v>
      </c>
    </row>
    <row r="234" spans="1:77" ht="16" thickBot="1">
      <c r="A234" s="57"/>
      <c r="B234" s="486"/>
      <c r="C234" s="504"/>
      <c r="D234" s="512"/>
      <c r="E234" s="511" t="s">
        <v>144</v>
      </c>
      <c r="F234" s="512"/>
      <c r="G234" s="512"/>
      <c r="H234" s="512"/>
      <c r="I234" s="512"/>
      <c r="J234" s="512"/>
      <c r="K234" s="512"/>
      <c r="L234" s="512"/>
      <c r="M234" s="461">
        <f t="shared" si="60"/>
        <v>0</v>
      </c>
      <c r="N234" s="512"/>
      <c r="O234" s="512"/>
      <c r="P234" s="512"/>
      <c r="Q234" s="512"/>
      <c r="R234" s="512"/>
      <c r="S234" s="512"/>
      <c r="T234" s="512"/>
      <c r="U234" s="61">
        <f t="shared" si="61"/>
        <v>0</v>
      </c>
      <c r="V234" s="512"/>
      <c r="W234" s="512"/>
      <c r="X234" s="512"/>
      <c r="Y234" s="512"/>
      <c r="Z234" s="512"/>
      <c r="AA234" s="512"/>
      <c r="AB234" s="512"/>
      <c r="AC234" s="61">
        <f t="shared" si="62"/>
        <v>0</v>
      </c>
      <c r="AD234" s="512"/>
      <c r="AE234" s="512"/>
      <c r="AF234" s="512"/>
      <c r="AG234" s="512"/>
      <c r="AH234" s="512"/>
      <c r="AI234" s="512"/>
      <c r="AJ234" s="512"/>
      <c r="AK234" s="61">
        <f t="shared" si="63"/>
        <v>0</v>
      </c>
      <c r="AL234" s="512"/>
      <c r="AM234" s="512"/>
      <c r="AN234" s="512"/>
      <c r="AO234" s="512"/>
      <c r="AP234" s="512"/>
      <c r="AQ234" s="512"/>
      <c r="AR234" s="512"/>
      <c r="AS234" s="45">
        <f>2*AL234+5*AM234+3*AN234+5*AO234+5*AP234+5*AQ234+5*AR234</f>
        <v>0</v>
      </c>
      <c r="AT234" s="40"/>
      <c r="AU234" s="40"/>
      <c r="AV234" s="40"/>
      <c r="AW234" s="40"/>
      <c r="AX234" s="40"/>
      <c r="AY234" s="40"/>
      <c r="AZ234" s="40"/>
      <c r="BA234" s="45">
        <f>2*AT234+5*AU234+3*AV234+5*AW234+5*AX234+5*AY234+5*AZ234</f>
        <v>0</v>
      </c>
      <c r="BB234" s="40"/>
      <c r="BC234" s="40"/>
      <c r="BD234" s="40"/>
      <c r="BE234" s="40"/>
      <c r="BF234" s="40"/>
      <c r="BG234" s="40"/>
      <c r="BH234" s="40"/>
      <c r="BI234" s="110">
        <f t="shared" si="64"/>
        <v>0</v>
      </c>
      <c r="BJ234" s="109">
        <f t="shared" si="65"/>
        <v>0</v>
      </c>
      <c r="BK234" s="108">
        <f t="shared" si="66"/>
        <v>0</v>
      </c>
      <c r="BL234" s="108">
        <f t="shared" si="67"/>
        <v>0</v>
      </c>
      <c r="BM234" s="108">
        <f t="shared" si="68"/>
        <v>0</v>
      </c>
      <c r="BN234" s="108">
        <f t="shared" si="69"/>
        <v>0</v>
      </c>
      <c r="BO234" s="108">
        <f t="shared" si="70"/>
        <v>0</v>
      </c>
      <c r="BP234" s="108">
        <f t="shared" si="71"/>
        <v>0</v>
      </c>
      <c r="BQ234" s="72">
        <f t="shared" si="72"/>
        <v>0</v>
      </c>
    </row>
    <row r="235" spans="1:77" ht="16" thickBot="1">
      <c r="A235" s="57"/>
      <c r="B235" s="486"/>
      <c r="C235" s="504"/>
      <c r="D235" s="512"/>
      <c r="E235" s="511" t="s">
        <v>144</v>
      </c>
      <c r="F235" s="512"/>
      <c r="G235" s="512"/>
      <c r="H235" s="512"/>
      <c r="I235" s="512"/>
      <c r="J235" s="512"/>
      <c r="K235" s="512"/>
      <c r="L235" s="512"/>
      <c r="M235" s="461">
        <f t="shared" si="60"/>
        <v>0</v>
      </c>
      <c r="N235" s="512"/>
      <c r="O235" s="512"/>
      <c r="P235" s="512"/>
      <c r="Q235" s="512"/>
      <c r="R235" s="512"/>
      <c r="S235" s="512"/>
      <c r="T235" s="512"/>
      <c r="U235" s="61">
        <f t="shared" si="61"/>
        <v>0</v>
      </c>
      <c r="V235" s="512"/>
      <c r="W235" s="512"/>
      <c r="X235" s="512"/>
      <c r="Y235" s="512"/>
      <c r="Z235" s="512"/>
      <c r="AA235" s="512"/>
      <c r="AB235" s="512"/>
      <c r="AC235" s="61">
        <f t="shared" si="62"/>
        <v>0</v>
      </c>
      <c r="AD235" s="512"/>
      <c r="AE235" s="512"/>
      <c r="AF235" s="512"/>
      <c r="AG235" s="512"/>
      <c r="AH235" s="512"/>
      <c r="AI235" s="512"/>
      <c r="AJ235" s="512"/>
      <c r="AK235" s="61">
        <f t="shared" si="63"/>
        <v>0</v>
      </c>
      <c r="AL235" s="512"/>
      <c r="AM235" s="512"/>
      <c r="AN235" s="512"/>
      <c r="AO235" s="512"/>
      <c r="AP235" s="512"/>
      <c r="AQ235" s="512"/>
      <c r="AR235" s="512"/>
      <c r="AS235" s="61">
        <f>2*(AL235)+5*(AM235)+3*(AN235)+5*(AO235)+5*(AP235)+5*(AQ235)+5*(AR235)</f>
        <v>0</v>
      </c>
      <c r="AT235" s="275"/>
      <c r="AU235" s="275"/>
      <c r="AV235" s="275"/>
      <c r="AW235" s="275"/>
      <c r="AX235" s="275"/>
      <c r="AY235" s="275"/>
      <c r="AZ235" s="275"/>
      <c r="BA235" s="61">
        <f>2*(AT235)+5*(AU235)+3*(AV235)+5*(AW235)+5*(AX235)+5*(AY235)+5*(AZ235)</f>
        <v>0</v>
      </c>
      <c r="BB235" s="42"/>
      <c r="BC235" s="42"/>
      <c r="BD235" s="42"/>
      <c r="BE235" s="42"/>
      <c r="BF235" s="42"/>
      <c r="BG235" s="42"/>
      <c r="BH235" s="42"/>
      <c r="BI235" s="110">
        <f t="shared" si="64"/>
        <v>0</v>
      </c>
      <c r="BJ235" s="219">
        <f t="shared" si="65"/>
        <v>0</v>
      </c>
      <c r="BK235" s="217">
        <f t="shared" si="66"/>
        <v>0</v>
      </c>
      <c r="BL235" s="217">
        <f t="shared" si="67"/>
        <v>0</v>
      </c>
      <c r="BM235" s="217">
        <f t="shared" si="68"/>
        <v>0</v>
      </c>
      <c r="BN235" s="217">
        <f t="shared" si="69"/>
        <v>0</v>
      </c>
      <c r="BO235" s="217">
        <f t="shared" si="70"/>
        <v>0</v>
      </c>
      <c r="BP235" s="217">
        <f t="shared" si="71"/>
        <v>0</v>
      </c>
      <c r="BQ235" s="220">
        <f t="shared" si="72"/>
        <v>0</v>
      </c>
    </row>
    <row r="236" spans="1:77" ht="16" thickBot="1">
      <c r="A236" s="57"/>
      <c r="B236" s="486"/>
      <c r="C236" s="504"/>
      <c r="D236" s="512"/>
      <c r="E236" s="511" t="s">
        <v>144</v>
      </c>
      <c r="F236" s="512"/>
      <c r="G236" s="512"/>
      <c r="H236" s="512"/>
      <c r="I236" s="512"/>
      <c r="J236" s="512"/>
      <c r="K236" s="512"/>
      <c r="L236" s="512"/>
      <c r="M236" s="461">
        <f t="shared" si="60"/>
        <v>0</v>
      </c>
      <c r="N236" s="512"/>
      <c r="O236" s="512"/>
      <c r="P236" s="512"/>
      <c r="Q236" s="512"/>
      <c r="R236" s="512"/>
      <c r="S236" s="512"/>
      <c r="T236" s="512"/>
      <c r="U236" s="61">
        <f t="shared" si="61"/>
        <v>0</v>
      </c>
      <c r="V236" s="512"/>
      <c r="W236" s="512"/>
      <c r="X236" s="512"/>
      <c r="Y236" s="512"/>
      <c r="Z236" s="512"/>
      <c r="AA236" s="512"/>
      <c r="AB236" s="512"/>
      <c r="AC236" s="61">
        <f t="shared" si="62"/>
        <v>0</v>
      </c>
      <c r="AD236" s="512"/>
      <c r="AE236" s="512"/>
      <c r="AF236" s="512"/>
      <c r="AG236" s="512"/>
      <c r="AH236" s="512"/>
      <c r="AI236" s="512"/>
      <c r="AJ236" s="512"/>
      <c r="AK236" s="61">
        <f t="shared" si="63"/>
        <v>0</v>
      </c>
      <c r="AL236" s="512"/>
      <c r="AM236" s="512"/>
      <c r="AN236" s="512"/>
      <c r="AO236" s="512"/>
      <c r="AP236" s="512"/>
      <c r="AQ236" s="512"/>
      <c r="AR236" s="512"/>
      <c r="AS236" s="45">
        <f>2*AL236+5*AM236+3*AN236+5*AO236+5*AP236+5*AQ236+5*AR236</f>
        <v>0</v>
      </c>
      <c r="AT236" s="42"/>
      <c r="AU236" s="42"/>
      <c r="AV236" s="42"/>
      <c r="AW236" s="42"/>
      <c r="AX236" s="42"/>
      <c r="AY236" s="42"/>
      <c r="AZ236" s="42"/>
      <c r="BA236" s="45">
        <f>2*AT236+5*AU236+3*AV236+5*AW236+5*AX236+5*AY236+5*AZ236</f>
        <v>0</v>
      </c>
      <c r="BB236" s="42"/>
      <c r="BC236" s="42"/>
      <c r="BD236" s="42"/>
      <c r="BE236" s="42"/>
      <c r="BF236" s="42"/>
      <c r="BG236" s="42"/>
      <c r="BH236" s="42"/>
      <c r="BI236" s="110">
        <f t="shared" si="64"/>
        <v>0</v>
      </c>
      <c r="BJ236" s="109">
        <f t="shared" si="65"/>
        <v>0</v>
      </c>
      <c r="BK236" s="108">
        <f t="shared" si="66"/>
        <v>0</v>
      </c>
      <c r="BL236" s="108">
        <f t="shared" si="67"/>
        <v>0</v>
      </c>
      <c r="BM236" s="108">
        <f t="shared" si="68"/>
        <v>0</v>
      </c>
      <c r="BN236" s="108">
        <f t="shared" si="69"/>
        <v>0</v>
      </c>
      <c r="BO236" s="108">
        <f t="shared" si="70"/>
        <v>0</v>
      </c>
      <c r="BP236" s="108">
        <f t="shared" si="71"/>
        <v>0</v>
      </c>
      <c r="BQ236" s="72">
        <f t="shared" si="72"/>
        <v>0</v>
      </c>
    </row>
    <row r="237" spans="1:77" ht="16" thickBot="1">
      <c r="A237" s="57"/>
      <c r="B237" s="486"/>
      <c r="C237" s="504"/>
      <c r="D237" s="512"/>
      <c r="E237" s="511" t="s">
        <v>144</v>
      </c>
      <c r="F237" s="512"/>
      <c r="G237" s="512"/>
      <c r="H237" s="512"/>
      <c r="I237" s="512"/>
      <c r="J237" s="512"/>
      <c r="K237" s="512"/>
      <c r="L237" s="512"/>
      <c r="M237" s="461">
        <f t="shared" si="60"/>
        <v>0</v>
      </c>
      <c r="N237" s="512"/>
      <c r="O237" s="512"/>
      <c r="P237" s="512"/>
      <c r="Q237" s="512"/>
      <c r="R237" s="512"/>
      <c r="S237" s="512"/>
      <c r="T237" s="512"/>
      <c r="U237" s="61">
        <f t="shared" si="61"/>
        <v>0</v>
      </c>
      <c r="V237" s="512"/>
      <c r="W237" s="512"/>
      <c r="X237" s="512"/>
      <c r="Y237" s="512"/>
      <c r="Z237" s="512"/>
      <c r="AA237" s="512"/>
      <c r="AB237" s="512"/>
      <c r="AC237" s="61">
        <f t="shared" si="62"/>
        <v>0</v>
      </c>
      <c r="AD237" s="512"/>
      <c r="AE237" s="512"/>
      <c r="AF237" s="512"/>
      <c r="AG237" s="512"/>
      <c r="AH237" s="512"/>
      <c r="AI237" s="512"/>
      <c r="AJ237" s="512"/>
      <c r="AK237" s="61">
        <f t="shared" si="63"/>
        <v>0</v>
      </c>
      <c r="AL237" s="512"/>
      <c r="AM237" s="512"/>
      <c r="AN237" s="512"/>
      <c r="AO237" s="512"/>
      <c r="AP237" s="512"/>
      <c r="AQ237" s="512"/>
      <c r="AR237" s="512"/>
      <c r="AS237" s="61">
        <f t="shared" ref="AS237:AS242" si="77">2*(AL237)+5*(AM237)+3*(AN237)+5*(AO237)+5*(AP237)+5*(AQ237)+5*(AR237)</f>
        <v>0</v>
      </c>
      <c r="AT237" s="42"/>
      <c r="AU237" s="42"/>
      <c r="AV237" s="42"/>
      <c r="AW237" s="42"/>
      <c r="AX237" s="42"/>
      <c r="AY237" s="42"/>
      <c r="AZ237" s="42"/>
      <c r="BA237" s="61">
        <f t="shared" ref="BA237:BA242" si="78">2*(AT237)+5*(AU237)+3*(AV237)+5*(AW237)+5*(AX237)+5*(AY237)+5*(AZ237)</f>
        <v>0</v>
      </c>
      <c r="BB237" s="42"/>
      <c r="BC237" s="42"/>
      <c r="BD237" s="42"/>
      <c r="BE237" s="42"/>
      <c r="BF237" s="42"/>
      <c r="BG237" s="42"/>
      <c r="BH237" s="42"/>
      <c r="BI237" s="110">
        <f t="shared" si="64"/>
        <v>0</v>
      </c>
      <c r="BJ237" s="219">
        <f t="shared" si="65"/>
        <v>0</v>
      </c>
      <c r="BK237" s="217">
        <f t="shared" si="66"/>
        <v>0</v>
      </c>
      <c r="BL237" s="217">
        <f t="shared" si="67"/>
        <v>0</v>
      </c>
      <c r="BM237" s="217">
        <f t="shared" si="68"/>
        <v>0</v>
      </c>
      <c r="BN237" s="217">
        <f t="shared" si="69"/>
        <v>0</v>
      </c>
      <c r="BO237" s="217">
        <f t="shared" si="70"/>
        <v>0</v>
      </c>
      <c r="BP237" s="217">
        <f t="shared" si="71"/>
        <v>0</v>
      </c>
      <c r="BQ237" s="220">
        <f t="shared" si="72"/>
        <v>0</v>
      </c>
      <c r="BR237" s="25"/>
      <c r="BS237" s="25"/>
      <c r="BT237" s="25"/>
      <c r="BU237" s="25"/>
      <c r="BV237" s="25"/>
      <c r="BW237" s="25"/>
      <c r="BX237" s="25"/>
      <c r="BY237" s="26"/>
    </row>
    <row r="238" spans="1:77" ht="16" thickBot="1">
      <c r="A238" s="57"/>
      <c r="B238" s="486"/>
      <c r="C238" s="504"/>
      <c r="D238" s="512"/>
      <c r="E238" s="511" t="s">
        <v>144</v>
      </c>
      <c r="F238" s="512"/>
      <c r="G238" s="512"/>
      <c r="H238" s="512"/>
      <c r="I238" s="512"/>
      <c r="J238" s="512"/>
      <c r="K238" s="512"/>
      <c r="L238" s="512"/>
      <c r="M238" s="461">
        <f t="shared" si="60"/>
        <v>0</v>
      </c>
      <c r="N238" s="512"/>
      <c r="O238" s="512"/>
      <c r="P238" s="512"/>
      <c r="Q238" s="512"/>
      <c r="R238" s="512"/>
      <c r="S238" s="512"/>
      <c r="T238" s="512"/>
      <c r="U238" s="61">
        <f t="shared" si="61"/>
        <v>0</v>
      </c>
      <c r="V238" s="512"/>
      <c r="W238" s="512"/>
      <c r="X238" s="512"/>
      <c r="Y238" s="512"/>
      <c r="Z238" s="512"/>
      <c r="AA238" s="512"/>
      <c r="AB238" s="512"/>
      <c r="AC238" s="61">
        <f t="shared" si="62"/>
        <v>0</v>
      </c>
      <c r="AD238" s="512"/>
      <c r="AE238" s="512"/>
      <c r="AF238" s="512"/>
      <c r="AG238" s="512"/>
      <c r="AH238" s="512"/>
      <c r="AI238" s="512"/>
      <c r="AJ238" s="512"/>
      <c r="AK238" s="61">
        <f t="shared" si="63"/>
        <v>0</v>
      </c>
      <c r="AL238" s="512"/>
      <c r="AM238" s="512"/>
      <c r="AN238" s="512"/>
      <c r="AO238" s="512"/>
      <c r="AP238" s="512"/>
      <c r="AQ238" s="512"/>
      <c r="AR238" s="512"/>
      <c r="AS238" s="61">
        <f t="shared" si="77"/>
        <v>0</v>
      </c>
      <c r="AT238" s="42"/>
      <c r="AU238" s="42"/>
      <c r="AV238" s="42"/>
      <c r="AW238" s="42"/>
      <c r="AX238" s="42"/>
      <c r="AY238" s="42"/>
      <c r="AZ238" s="42"/>
      <c r="BA238" s="61">
        <f t="shared" si="78"/>
        <v>0</v>
      </c>
      <c r="BB238" s="42"/>
      <c r="BC238" s="42"/>
      <c r="BD238" s="42"/>
      <c r="BE238" s="42"/>
      <c r="BF238" s="42"/>
      <c r="BG238" s="42"/>
      <c r="BH238" s="42"/>
      <c r="BI238" s="110">
        <f t="shared" si="64"/>
        <v>0</v>
      </c>
      <c r="BJ238" s="219">
        <f t="shared" si="65"/>
        <v>0</v>
      </c>
      <c r="BK238" s="217">
        <f t="shared" si="66"/>
        <v>0</v>
      </c>
      <c r="BL238" s="217">
        <f t="shared" si="67"/>
        <v>0</v>
      </c>
      <c r="BM238" s="217">
        <f t="shared" si="68"/>
        <v>0</v>
      </c>
      <c r="BN238" s="217">
        <f t="shared" si="69"/>
        <v>0</v>
      </c>
      <c r="BO238" s="217">
        <f t="shared" si="70"/>
        <v>0</v>
      </c>
      <c r="BP238" s="217">
        <f t="shared" si="71"/>
        <v>0</v>
      </c>
      <c r="BQ238" s="220">
        <f t="shared" si="72"/>
        <v>0</v>
      </c>
      <c r="BR238" s="53"/>
      <c r="BS238" s="53"/>
      <c r="BT238" s="53"/>
      <c r="BU238" s="53"/>
      <c r="BV238" s="53"/>
      <c r="BW238" s="53"/>
      <c r="BX238" s="53"/>
      <c r="BY238" s="56"/>
    </row>
    <row r="239" spans="1:77" ht="16" thickBot="1">
      <c r="A239" s="57"/>
      <c r="B239" s="486"/>
      <c r="C239" s="504"/>
      <c r="D239" s="512"/>
      <c r="E239" s="511" t="s">
        <v>144</v>
      </c>
      <c r="F239" s="512"/>
      <c r="G239" s="512"/>
      <c r="H239" s="512"/>
      <c r="I239" s="512"/>
      <c r="J239" s="512"/>
      <c r="K239" s="512"/>
      <c r="L239" s="512"/>
      <c r="M239" s="461">
        <f t="shared" si="60"/>
        <v>0</v>
      </c>
      <c r="N239" s="512"/>
      <c r="O239" s="512"/>
      <c r="P239" s="512"/>
      <c r="Q239" s="512"/>
      <c r="R239" s="512"/>
      <c r="S239" s="512"/>
      <c r="T239" s="512"/>
      <c r="U239" s="61">
        <f t="shared" si="61"/>
        <v>0</v>
      </c>
      <c r="V239" s="512"/>
      <c r="W239" s="512"/>
      <c r="X239" s="512"/>
      <c r="Y239" s="512"/>
      <c r="Z239" s="512"/>
      <c r="AA239" s="512"/>
      <c r="AB239" s="512"/>
      <c r="AC239" s="61">
        <f t="shared" si="62"/>
        <v>0</v>
      </c>
      <c r="AD239" s="512"/>
      <c r="AE239" s="512"/>
      <c r="AF239" s="512"/>
      <c r="AG239" s="512"/>
      <c r="AH239" s="512"/>
      <c r="AI239" s="512"/>
      <c r="AJ239" s="512"/>
      <c r="AK239" s="61">
        <f t="shared" si="63"/>
        <v>0</v>
      </c>
      <c r="AL239" s="512"/>
      <c r="AM239" s="512"/>
      <c r="AN239" s="512"/>
      <c r="AO239" s="512"/>
      <c r="AP239" s="512"/>
      <c r="AQ239" s="512"/>
      <c r="AR239" s="512"/>
      <c r="AS239" s="61">
        <f t="shared" si="77"/>
        <v>0</v>
      </c>
      <c r="AT239" s="42"/>
      <c r="AU239" s="42"/>
      <c r="AV239" s="42"/>
      <c r="AW239" s="42"/>
      <c r="AX239" s="42"/>
      <c r="AY239" s="42"/>
      <c r="AZ239" s="42"/>
      <c r="BA239" s="61">
        <f t="shared" si="78"/>
        <v>0</v>
      </c>
      <c r="BB239" s="42"/>
      <c r="BC239" s="42"/>
      <c r="BD239" s="42"/>
      <c r="BE239" s="42"/>
      <c r="BF239" s="42"/>
      <c r="BG239" s="42"/>
      <c r="BH239" s="42"/>
      <c r="BI239" s="110">
        <f t="shared" si="64"/>
        <v>0</v>
      </c>
      <c r="BJ239" s="219">
        <f t="shared" si="65"/>
        <v>0</v>
      </c>
      <c r="BK239" s="217">
        <f t="shared" si="66"/>
        <v>0</v>
      </c>
      <c r="BL239" s="217">
        <f t="shared" si="67"/>
        <v>0</v>
      </c>
      <c r="BM239" s="217">
        <f t="shared" si="68"/>
        <v>0</v>
      </c>
      <c r="BN239" s="217">
        <f t="shared" si="69"/>
        <v>0</v>
      </c>
      <c r="BO239" s="217">
        <f t="shared" si="70"/>
        <v>0</v>
      </c>
      <c r="BP239" s="217">
        <f t="shared" si="71"/>
        <v>0</v>
      </c>
      <c r="BQ239" s="220">
        <f t="shared" si="72"/>
        <v>0</v>
      </c>
      <c r="BR239" s="54"/>
      <c r="BS239" s="54"/>
      <c r="BT239" s="54"/>
      <c r="BU239" s="54"/>
      <c r="BV239" s="54"/>
      <c r="BW239" s="54"/>
      <c r="BX239" s="54"/>
      <c r="BY239" s="9"/>
    </row>
    <row r="240" spans="1:77" ht="16" thickBot="1">
      <c r="A240" s="57"/>
      <c r="B240" s="486"/>
      <c r="C240" s="504"/>
      <c r="D240" s="512"/>
      <c r="E240" s="511"/>
      <c r="F240" s="512"/>
      <c r="G240" s="512"/>
      <c r="H240" s="512"/>
      <c r="I240" s="512"/>
      <c r="J240" s="512"/>
      <c r="K240" s="512"/>
      <c r="L240" s="512"/>
      <c r="M240" s="461">
        <f t="shared" si="60"/>
        <v>0</v>
      </c>
      <c r="N240" s="512"/>
      <c r="O240" s="512"/>
      <c r="P240" s="512"/>
      <c r="Q240" s="512"/>
      <c r="R240" s="512"/>
      <c r="S240" s="512"/>
      <c r="T240" s="512"/>
      <c r="U240" s="61">
        <f t="shared" si="61"/>
        <v>0</v>
      </c>
      <c r="V240" s="512"/>
      <c r="W240" s="512"/>
      <c r="X240" s="512"/>
      <c r="Y240" s="512"/>
      <c r="Z240" s="512"/>
      <c r="AA240" s="512"/>
      <c r="AB240" s="512"/>
      <c r="AC240" s="61">
        <f t="shared" si="62"/>
        <v>0</v>
      </c>
      <c r="AD240" s="512"/>
      <c r="AE240" s="512"/>
      <c r="AF240" s="512"/>
      <c r="AG240" s="512"/>
      <c r="AH240" s="512"/>
      <c r="AI240" s="512"/>
      <c r="AJ240" s="512"/>
      <c r="AK240" s="61">
        <f t="shared" si="63"/>
        <v>0</v>
      </c>
      <c r="AL240" s="512"/>
      <c r="AM240" s="512"/>
      <c r="AN240" s="512"/>
      <c r="AO240" s="512"/>
      <c r="AP240" s="512"/>
      <c r="AQ240" s="512"/>
      <c r="AR240" s="512"/>
      <c r="AS240" s="61">
        <f t="shared" si="77"/>
        <v>0</v>
      </c>
      <c r="AT240" s="42"/>
      <c r="AU240" s="42"/>
      <c r="AV240" s="42"/>
      <c r="AW240" s="42"/>
      <c r="AX240" s="42"/>
      <c r="AY240" s="42"/>
      <c r="AZ240" s="42"/>
      <c r="BA240" s="61">
        <f t="shared" si="78"/>
        <v>0</v>
      </c>
      <c r="BB240" s="42"/>
      <c r="BC240" s="42"/>
      <c r="BD240" s="42"/>
      <c r="BE240" s="42"/>
      <c r="BF240" s="42"/>
      <c r="BG240" s="42"/>
      <c r="BH240" s="42"/>
      <c r="BI240" s="110">
        <f t="shared" si="64"/>
        <v>0</v>
      </c>
      <c r="BJ240" s="219">
        <f t="shared" si="65"/>
        <v>0</v>
      </c>
      <c r="BK240" s="217">
        <f t="shared" si="66"/>
        <v>0</v>
      </c>
      <c r="BL240" s="217">
        <f t="shared" si="67"/>
        <v>0</v>
      </c>
      <c r="BM240" s="217">
        <f t="shared" si="68"/>
        <v>0</v>
      </c>
      <c r="BN240" s="217">
        <f t="shared" si="69"/>
        <v>0</v>
      </c>
      <c r="BO240" s="217">
        <f t="shared" si="70"/>
        <v>0</v>
      </c>
      <c r="BP240" s="217">
        <f t="shared" si="71"/>
        <v>0</v>
      </c>
      <c r="BQ240" s="220">
        <f t="shared" si="72"/>
        <v>0</v>
      </c>
      <c r="BR240" s="54"/>
      <c r="BS240" s="54"/>
      <c r="BT240" s="54"/>
      <c r="BU240" s="54"/>
      <c r="BV240" s="54"/>
      <c r="BW240" s="54"/>
      <c r="BX240" s="54"/>
      <c r="BY240" s="9"/>
    </row>
    <row r="241" spans="1:77" ht="16" thickBot="1">
      <c r="A241" s="57"/>
      <c r="B241" s="486"/>
      <c r="C241" s="504"/>
      <c r="D241" s="512"/>
      <c r="E241" s="511"/>
      <c r="F241" s="512"/>
      <c r="G241" s="512"/>
      <c r="H241" s="512"/>
      <c r="I241" s="512"/>
      <c r="J241" s="512"/>
      <c r="K241" s="512"/>
      <c r="L241" s="512"/>
      <c r="M241" s="461">
        <f t="shared" si="60"/>
        <v>0</v>
      </c>
      <c r="N241" s="512"/>
      <c r="O241" s="512"/>
      <c r="P241" s="512"/>
      <c r="Q241" s="512"/>
      <c r="R241" s="512"/>
      <c r="S241" s="512"/>
      <c r="T241" s="512"/>
      <c r="U241" s="61">
        <f t="shared" si="61"/>
        <v>0</v>
      </c>
      <c r="V241" s="512"/>
      <c r="W241" s="512"/>
      <c r="X241" s="512"/>
      <c r="Y241" s="512"/>
      <c r="Z241" s="512"/>
      <c r="AA241" s="512"/>
      <c r="AB241" s="512"/>
      <c r="AC241" s="61">
        <f t="shared" si="62"/>
        <v>0</v>
      </c>
      <c r="AD241" s="512"/>
      <c r="AE241" s="512"/>
      <c r="AF241" s="512"/>
      <c r="AG241" s="512"/>
      <c r="AH241" s="512"/>
      <c r="AI241" s="512"/>
      <c r="AJ241" s="512"/>
      <c r="AK241" s="61">
        <f t="shared" si="63"/>
        <v>0</v>
      </c>
      <c r="AL241" s="512"/>
      <c r="AM241" s="512"/>
      <c r="AN241" s="512"/>
      <c r="AO241" s="512"/>
      <c r="AP241" s="512"/>
      <c r="AQ241" s="512"/>
      <c r="AR241" s="512"/>
      <c r="AS241" s="61">
        <f t="shared" si="77"/>
        <v>0</v>
      </c>
      <c r="AT241" s="42"/>
      <c r="AU241" s="42"/>
      <c r="AV241" s="42"/>
      <c r="AW241" s="42"/>
      <c r="AX241" s="42"/>
      <c r="AY241" s="42"/>
      <c r="AZ241" s="42"/>
      <c r="BA241" s="61">
        <f t="shared" si="78"/>
        <v>0</v>
      </c>
      <c r="BB241" s="42"/>
      <c r="BC241" s="42"/>
      <c r="BD241" s="42"/>
      <c r="BE241" s="42"/>
      <c r="BF241" s="42"/>
      <c r="BG241" s="42"/>
      <c r="BH241" s="42"/>
      <c r="BI241" s="110">
        <f t="shared" si="64"/>
        <v>0</v>
      </c>
      <c r="BJ241" s="219">
        <f t="shared" si="65"/>
        <v>0</v>
      </c>
      <c r="BK241" s="217">
        <f t="shared" si="66"/>
        <v>0</v>
      </c>
      <c r="BL241" s="217">
        <f t="shared" si="67"/>
        <v>0</v>
      </c>
      <c r="BM241" s="217">
        <f t="shared" si="68"/>
        <v>0</v>
      </c>
      <c r="BN241" s="217">
        <f t="shared" si="69"/>
        <v>0</v>
      </c>
      <c r="BO241" s="217">
        <f t="shared" si="70"/>
        <v>0</v>
      </c>
      <c r="BP241" s="217">
        <f t="shared" si="71"/>
        <v>0</v>
      </c>
      <c r="BQ241" s="220">
        <f t="shared" si="72"/>
        <v>0</v>
      </c>
      <c r="BR241" s="54"/>
      <c r="BS241" s="54"/>
      <c r="BT241" s="54"/>
      <c r="BU241" s="54"/>
      <c r="BV241" s="54"/>
      <c r="BW241" s="54"/>
      <c r="BX241" s="54"/>
      <c r="BY241" s="9"/>
    </row>
    <row r="242" spans="1:77" ht="16" thickBot="1">
      <c r="A242" s="57"/>
      <c r="B242" s="486"/>
      <c r="C242" s="504"/>
      <c r="D242" s="512"/>
      <c r="E242" s="511" t="s">
        <v>123</v>
      </c>
      <c r="F242" s="512"/>
      <c r="G242" s="512"/>
      <c r="H242" s="512"/>
      <c r="I242" s="512"/>
      <c r="J242" s="512"/>
      <c r="K242" s="512"/>
      <c r="L242" s="512"/>
      <c r="M242" s="461">
        <f t="shared" si="60"/>
        <v>0</v>
      </c>
      <c r="N242" s="512"/>
      <c r="O242" s="512"/>
      <c r="P242" s="512"/>
      <c r="Q242" s="512"/>
      <c r="R242" s="512"/>
      <c r="S242" s="512"/>
      <c r="T242" s="512"/>
      <c r="U242" s="61">
        <f t="shared" si="61"/>
        <v>0</v>
      </c>
      <c r="V242" s="512"/>
      <c r="W242" s="512"/>
      <c r="X242" s="512"/>
      <c r="Y242" s="512"/>
      <c r="Z242" s="512"/>
      <c r="AA242" s="512"/>
      <c r="AB242" s="512"/>
      <c r="AC242" s="61">
        <f t="shared" si="62"/>
        <v>0</v>
      </c>
      <c r="AD242" s="512"/>
      <c r="AE242" s="512"/>
      <c r="AF242" s="512"/>
      <c r="AG242" s="512"/>
      <c r="AH242" s="512"/>
      <c r="AI242" s="512"/>
      <c r="AJ242" s="512"/>
      <c r="AK242" s="61">
        <f t="shared" si="63"/>
        <v>0</v>
      </c>
      <c r="AL242" s="512"/>
      <c r="AM242" s="512"/>
      <c r="AN242" s="512"/>
      <c r="AO242" s="512"/>
      <c r="AP242" s="512"/>
      <c r="AQ242" s="512"/>
      <c r="AR242" s="512"/>
      <c r="AS242" s="61">
        <f t="shared" si="77"/>
        <v>0</v>
      </c>
      <c r="AT242" s="42"/>
      <c r="AU242" s="42"/>
      <c r="AV242" s="42"/>
      <c r="AW242" s="42"/>
      <c r="AX242" s="42"/>
      <c r="AY242" s="42"/>
      <c r="AZ242" s="42"/>
      <c r="BA242" s="61">
        <f t="shared" si="78"/>
        <v>0</v>
      </c>
      <c r="BB242" s="42"/>
      <c r="BC242" s="42"/>
      <c r="BD242" s="42"/>
      <c r="BE242" s="42"/>
      <c r="BF242" s="42"/>
      <c r="BG242" s="42"/>
      <c r="BH242" s="42"/>
      <c r="BI242" s="110">
        <f t="shared" si="64"/>
        <v>0</v>
      </c>
      <c r="BJ242" s="219">
        <f t="shared" si="65"/>
        <v>0</v>
      </c>
      <c r="BK242" s="217">
        <f t="shared" si="66"/>
        <v>0</v>
      </c>
      <c r="BL242" s="217">
        <f t="shared" si="67"/>
        <v>0</v>
      </c>
      <c r="BM242" s="217">
        <f t="shared" si="68"/>
        <v>0</v>
      </c>
      <c r="BN242" s="217">
        <f t="shared" si="69"/>
        <v>0</v>
      </c>
      <c r="BO242" s="217">
        <f t="shared" si="70"/>
        <v>0</v>
      </c>
      <c r="BP242" s="217">
        <f t="shared" si="71"/>
        <v>0</v>
      </c>
      <c r="BQ242" s="220">
        <f t="shared" si="72"/>
        <v>0</v>
      </c>
      <c r="BR242" s="54"/>
      <c r="BS242" s="54"/>
      <c r="BT242" s="54"/>
      <c r="BU242" s="54"/>
      <c r="BV242" s="54"/>
      <c r="BW242" s="54"/>
      <c r="BX242" s="54"/>
      <c r="BY242" s="9"/>
    </row>
    <row r="243" spans="1:77" ht="16" thickBot="1">
      <c r="A243" s="57"/>
      <c r="B243" s="486"/>
      <c r="C243" s="504"/>
      <c r="D243" s="512"/>
      <c r="E243" s="511" t="s">
        <v>123</v>
      </c>
      <c r="F243" s="512"/>
      <c r="G243" s="512"/>
      <c r="H243" s="512"/>
      <c r="I243" s="512"/>
      <c r="J243" s="512"/>
      <c r="K243" s="512"/>
      <c r="L243" s="512"/>
      <c r="M243" s="461">
        <f t="shared" si="60"/>
        <v>0</v>
      </c>
      <c r="N243" s="512"/>
      <c r="O243" s="512"/>
      <c r="P243" s="512"/>
      <c r="Q243" s="512"/>
      <c r="R243" s="512"/>
      <c r="S243" s="512"/>
      <c r="T243" s="512"/>
      <c r="U243" s="61">
        <f t="shared" si="61"/>
        <v>0</v>
      </c>
      <c r="V243" s="512"/>
      <c r="W243" s="512"/>
      <c r="X243" s="512"/>
      <c r="Y243" s="512"/>
      <c r="Z243" s="512"/>
      <c r="AA243" s="512"/>
      <c r="AB243" s="512"/>
      <c r="AC243" s="61">
        <f t="shared" si="62"/>
        <v>0</v>
      </c>
      <c r="AD243" s="512"/>
      <c r="AE243" s="512"/>
      <c r="AF243" s="512"/>
      <c r="AG243" s="512"/>
      <c r="AH243" s="512"/>
      <c r="AI243" s="512"/>
      <c r="AJ243" s="512"/>
      <c r="AK243" s="61">
        <f t="shared" si="63"/>
        <v>0</v>
      </c>
      <c r="AL243" s="512"/>
      <c r="AM243" s="512"/>
      <c r="AN243" s="512"/>
      <c r="AO243" s="512"/>
      <c r="AP243" s="512"/>
      <c r="AQ243" s="512"/>
      <c r="AR243" s="512"/>
      <c r="AS243" s="45">
        <f>2*AL243+5*AM243+3*AN243+5*AO243+5*AP243+5*AQ243+5*AR243</f>
        <v>0</v>
      </c>
      <c r="AT243" s="40"/>
      <c r="AU243" s="40"/>
      <c r="AV243" s="40"/>
      <c r="AW243" s="40"/>
      <c r="AX243" s="40"/>
      <c r="AY243" s="40"/>
      <c r="AZ243" s="40"/>
      <c r="BA243" s="45">
        <f>2*AT243+5*AU243+3*AV243+5*AW243+5*AX243+5*AY243+5*AZ243</f>
        <v>0</v>
      </c>
      <c r="BB243" s="40"/>
      <c r="BC243" s="40"/>
      <c r="BD243" s="40"/>
      <c r="BE243" s="40"/>
      <c r="BF243" s="40"/>
      <c r="BG243" s="40"/>
      <c r="BH243" s="40"/>
      <c r="BI243" s="110">
        <f t="shared" si="64"/>
        <v>0</v>
      </c>
      <c r="BJ243" s="109">
        <f t="shared" si="65"/>
        <v>0</v>
      </c>
      <c r="BK243" s="108">
        <f t="shared" si="66"/>
        <v>0</v>
      </c>
      <c r="BL243" s="108">
        <f t="shared" si="67"/>
        <v>0</v>
      </c>
      <c r="BM243" s="108">
        <f t="shared" si="68"/>
        <v>0</v>
      </c>
      <c r="BN243" s="108">
        <f t="shared" si="69"/>
        <v>0</v>
      </c>
      <c r="BO243" s="108">
        <f t="shared" si="70"/>
        <v>0</v>
      </c>
      <c r="BP243" s="108">
        <f t="shared" si="71"/>
        <v>0</v>
      </c>
      <c r="BQ243" s="72">
        <f t="shared" si="72"/>
        <v>0</v>
      </c>
      <c r="BR243" s="54"/>
      <c r="BS243" s="54"/>
      <c r="BT243" s="54"/>
      <c r="BU243" s="54"/>
      <c r="BV243" s="54"/>
      <c r="BW243" s="54"/>
      <c r="BX243" s="54"/>
      <c r="BY243" s="9"/>
    </row>
    <row r="244" spans="1:77" ht="16" thickBot="1">
      <c r="A244" s="57"/>
      <c r="B244" s="486"/>
      <c r="C244" s="504"/>
      <c r="D244" s="512"/>
      <c r="E244" s="511" t="s">
        <v>123</v>
      </c>
      <c r="F244" s="512"/>
      <c r="G244" s="512"/>
      <c r="H244" s="512"/>
      <c r="I244" s="512"/>
      <c r="J244" s="512"/>
      <c r="K244" s="512"/>
      <c r="L244" s="512"/>
      <c r="M244" s="461">
        <f t="shared" si="60"/>
        <v>0</v>
      </c>
      <c r="N244" s="512"/>
      <c r="O244" s="512"/>
      <c r="P244" s="512"/>
      <c r="Q244" s="512"/>
      <c r="R244" s="512"/>
      <c r="S244" s="512"/>
      <c r="T244" s="512"/>
      <c r="U244" s="61">
        <f t="shared" si="61"/>
        <v>0</v>
      </c>
      <c r="V244" s="512"/>
      <c r="W244" s="512"/>
      <c r="X244" s="512"/>
      <c r="Y244" s="512"/>
      <c r="Z244" s="512"/>
      <c r="AA244" s="512"/>
      <c r="AB244" s="512"/>
      <c r="AC244" s="61">
        <f t="shared" si="62"/>
        <v>0</v>
      </c>
      <c r="AD244" s="512"/>
      <c r="AE244" s="512"/>
      <c r="AF244" s="512"/>
      <c r="AG244" s="512"/>
      <c r="AH244" s="512"/>
      <c r="AI244" s="512"/>
      <c r="AJ244" s="512"/>
      <c r="AK244" s="61">
        <f t="shared" si="63"/>
        <v>0</v>
      </c>
      <c r="AL244" s="512"/>
      <c r="AM244" s="512"/>
      <c r="AN244" s="512"/>
      <c r="AO244" s="512"/>
      <c r="AP244" s="512"/>
      <c r="AQ244" s="512"/>
      <c r="AR244" s="512"/>
      <c r="AS244" s="45">
        <f>2*AL244+5*AM244+3*AN244+5*AO244+5*AP244+5*AQ244+5*AR244</f>
        <v>0</v>
      </c>
      <c r="AT244" s="40"/>
      <c r="AU244" s="40"/>
      <c r="AV244" s="40"/>
      <c r="AW244" s="40"/>
      <c r="AX244" s="40"/>
      <c r="AY244" s="40"/>
      <c r="AZ244" s="40"/>
      <c r="BA244" s="45">
        <f>2*AT244+5*AU244+3*AV244+5*AW244+5*AX244+5*AY244+5*AZ244</f>
        <v>0</v>
      </c>
      <c r="BB244" s="40"/>
      <c r="BC244" s="40"/>
      <c r="BD244" s="40"/>
      <c r="BE244" s="40"/>
      <c r="BF244" s="40"/>
      <c r="BG244" s="40"/>
      <c r="BH244" s="40"/>
      <c r="BI244" s="110">
        <f t="shared" si="64"/>
        <v>0</v>
      </c>
      <c r="BJ244" s="109">
        <f t="shared" si="65"/>
        <v>0</v>
      </c>
      <c r="BK244" s="108">
        <f t="shared" si="66"/>
        <v>0</v>
      </c>
      <c r="BL244" s="108">
        <f t="shared" si="67"/>
        <v>0</v>
      </c>
      <c r="BM244" s="108">
        <f t="shared" si="68"/>
        <v>0</v>
      </c>
      <c r="BN244" s="108">
        <f t="shared" si="69"/>
        <v>0</v>
      </c>
      <c r="BO244" s="108">
        <f t="shared" si="70"/>
        <v>0</v>
      </c>
      <c r="BP244" s="108">
        <f t="shared" si="71"/>
        <v>0</v>
      </c>
      <c r="BQ244" s="72">
        <f t="shared" si="72"/>
        <v>0</v>
      </c>
      <c r="BR244" s="54"/>
      <c r="BS244" s="54"/>
      <c r="BT244" s="54"/>
      <c r="BU244" s="54"/>
      <c r="BV244" s="54"/>
      <c r="BW244" s="54"/>
      <c r="BX244" s="54"/>
      <c r="BY244" s="9"/>
    </row>
    <row r="245" spans="1:77" ht="16" thickBot="1">
      <c r="A245" s="57"/>
      <c r="B245" s="486"/>
      <c r="C245" s="504"/>
      <c r="D245" s="512"/>
      <c r="E245" s="511" t="s">
        <v>123</v>
      </c>
      <c r="F245" s="512"/>
      <c r="G245" s="512"/>
      <c r="H245" s="512"/>
      <c r="I245" s="512"/>
      <c r="J245" s="512"/>
      <c r="K245" s="512"/>
      <c r="L245" s="512"/>
      <c r="M245" s="461">
        <f t="shared" si="60"/>
        <v>0</v>
      </c>
      <c r="N245" s="512"/>
      <c r="O245" s="512"/>
      <c r="P245" s="512"/>
      <c r="Q245" s="512"/>
      <c r="R245" s="512"/>
      <c r="S245" s="512"/>
      <c r="T245" s="512"/>
      <c r="U245" s="61">
        <f t="shared" si="61"/>
        <v>0</v>
      </c>
      <c r="V245" s="512"/>
      <c r="W245" s="512"/>
      <c r="X245" s="512"/>
      <c r="Y245" s="512"/>
      <c r="Z245" s="512"/>
      <c r="AA245" s="512"/>
      <c r="AB245" s="512"/>
      <c r="AC245" s="61">
        <f t="shared" si="62"/>
        <v>0</v>
      </c>
      <c r="AD245" s="512"/>
      <c r="AE245" s="512"/>
      <c r="AF245" s="512"/>
      <c r="AG245" s="512"/>
      <c r="AH245" s="512"/>
      <c r="AI245" s="512"/>
      <c r="AJ245" s="512"/>
      <c r="AK245" s="61">
        <f t="shared" si="63"/>
        <v>0</v>
      </c>
      <c r="AL245" s="512"/>
      <c r="AM245" s="512"/>
      <c r="AN245" s="512"/>
      <c r="AO245" s="512"/>
      <c r="AP245" s="512"/>
      <c r="AQ245" s="512"/>
      <c r="AR245" s="512"/>
      <c r="AS245" s="61">
        <f>2*(AL245)+5*(AM245)+3*(AN245)+5*(AO245)+5*(AP245)+5*(AQ245)+5*(AR245)</f>
        <v>0</v>
      </c>
      <c r="AT245" s="42"/>
      <c r="AU245" s="42"/>
      <c r="AV245" s="42"/>
      <c r="AW245" s="42"/>
      <c r="AX245" s="42"/>
      <c r="AY245" s="42"/>
      <c r="AZ245" s="42"/>
      <c r="BA245" s="61">
        <f>2*(AT245)+5*(AU245)+3*(AV245)+5*(AW245)+5*(AX245)+5*(AY245)+5*(AZ245)</f>
        <v>0</v>
      </c>
      <c r="BB245" s="42"/>
      <c r="BC245" s="42"/>
      <c r="BD245" s="42"/>
      <c r="BE245" s="42"/>
      <c r="BF245" s="42"/>
      <c r="BG245" s="42"/>
      <c r="BH245" s="42"/>
      <c r="BI245" s="110">
        <f t="shared" si="64"/>
        <v>0</v>
      </c>
      <c r="BJ245" s="219">
        <f t="shared" si="65"/>
        <v>0</v>
      </c>
      <c r="BK245" s="217">
        <f t="shared" si="66"/>
        <v>0</v>
      </c>
      <c r="BL245" s="217">
        <f t="shared" si="67"/>
        <v>0</v>
      </c>
      <c r="BM245" s="217">
        <f t="shared" si="68"/>
        <v>0</v>
      </c>
      <c r="BN245" s="217">
        <f t="shared" si="69"/>
        <v>0</v>
      </c>
      <c r="BO245" s="217">
        <f t="shared" si="70"/>
        <v>0</v>
      </c>
      <c r="BP245" s="217">
        <f t="shared" si="71"/>
        <v>0</v>
      </c>
      <c r="BQ245" s="220">
        <f t="shared" si="72"/>
        <v>0</v>
      </c>
      <c r="BR245" s="54"/>
      <c r="BS245" s="54"/>
      <c r="BT245" s="54"/>
      <c r="BU245" s="54"/>
      <c r="BV245" s="54"/>
      <c r="BW245" s="54"/>
      <c r="BX245" s="54"/>
      <c r="BY245" s="9"/>
    </row>
    <row r="246" spans="1:77" ht="16" thickBot="1">
      <c r="A246" s="57"/>
      <c r="B246" s="486"/>
      <c r="C246" s="504"/>
      <c r="D246" s="512"/>
      <c r="E246" s="511" t="s">
        <v>123</v>
      </c>
      <c r="F246" s="512"/>
      <c r="G246" s="512"/>
      <c r="H246" s="512"/>
      <c r="I246" s="512"/>
      <c r="J246" s="512"/>
      <c r="K246" s="512"/>
      <c r="L246" s="512"/>
      <c r="M246" s="461">
        <f t="shared" si="60"/>
        <v>0</v>
      </c>
      <c r="N246" s="512"/>
      <c r="O246" s="512"/>
      <c r="P246" s="512"/>
      <c r="Q246" s="512"/>
      <c r="R246" s="512"/>
      <c r="S246" s="512"/>
      <c r="T246" s="512"/>
      <c r="U246" s="61">
        <f t="shared" si="61"/>
        <v>0</v>
      </c>
      <c r="V246" s="512"/>
      <c r="W246" s="512"/>
      <c r="X246" s="512"/>
      <c r="Y246" s="512"/>
      <c r="Z246" s="512"/>
      <c r="AA246" s="512"/>
      <c r="AB246" s="512"/>
      <c r="AC246" s="61">
        <f t="shared" si="62"/>
        <v>0</v>
      </c>
      <c r="AD246" s="512"/>
      <c r="AE246" s="512"/>
      <c r="AF246" s="512"/>
      <c r="AG246" s="512"/>
      <c r="AH246" s="512"/>
      <c r="AI246" s="512"/>
      <c r="AJ246" s="512"/>
      <c r="AK246" s="61">
        <f t="shared" si="63"/>
        <v>0</v>
      </c>
      <c r="AL246" s="512"/>
      <c r="AM246" s="512"/>
      <c r="AN246" s="512"/>
      <c r="AO246" s="512"/>
      <c r="AP246" s="512"/>
      <c r="AQ246" s="512"/>
      <c r="AR246" s="512"/>
      <c r="AS246" s="61">
        <f>2*(AL246)+5*(AM246)+3*(AN246)+5*(AO246)+5*(AP246)+5*(AQ246)+5*(AR246)</f>
        <v>0</v>
      </c>
      <c r="AT246" s="275"/>
      <c r="AU246" s="275"/>
      <c r="AV246" s="275"/>
      <c r="AW246" s="275"/>
      <c r="AX246" s="275"/>
      <c r="AY246" s="275"/>
      <c r="AZ246" s="275"/>
      <c r="BA246" s="61">
        <f>2*(AT246)+5*(AU246)+3*(AV246)+5*(AW246)+5*(AX246)+5*(AY246)+5*(AZ246)</f>
        <v>0</v>
      </c>
      <c r="BB246" s="42"/>
      <c r="BC246" s="42"/>
      <c r="BD246" s="42"/>
      <c r="BE246" s="42"/>
      <c r="BF246" s="42"/>
      <c r="BG246" s="42"/>
      <c r="BH246" s="42"/>
      <c r="BI246" s="110">
        <f t="shared" si="64"/>
        <v>0</v>
      </c>
      <c r="BJ246" s="219">
        <f t="shared" si="65"/>
        <v>0</v>
      </c>
      <c r="BK246" s="217">
        <f t="shared" si="66"/>
        <v>0</v>
      </c>
      <c r="BL246" s="217">
        <f t="shared" si="67"/>
        <v>0</v>
      </c>
      <c r="BM246" s="217">
        <f t="shared" si="68"/>
        <v>0</v>
      </c>
      <c r="BN246" s="217">
        <f t="shared" si="69"/>
        <v>0</v>
      </c>
      <c r="BO246" s="217">
        <f t="shared" si="70"/>
        <v>0</v>
      </c>
      <c r="BP246" s="217">
        <f t="shared" si="71"/>
        <v>0</v>
      </c>
      <c r="BQ246" s="220">
        <f t="shared" si="72"/>
        <v>0</v>
      </c>
      <c r="BR246" s="54"/>
      <c r="BS246" s="54"/>
      <c r="BT246" s="54"/>
      <c r="BU246" s="54"/>
      <c r="BV246" s="54"/>
      <c r="BW246" s="54"/>
      <c r="BX246" s="54"/>
      <c r="BY246" s="9"/>
    </row>
    <row r="247" spans="1:77" ht="16" thickBot="1">
      <c r="A247" s="57"/>
      <c r="B247" s="486"/>
      <c r="C247" s="504"/>
      <c r="D247" s="512"/>
      <c r="E247" s="511" t="s">
        <v>123</v>
      </c>
      <c r="F247" s="512"/>
      <c r="G247" s="512"/>
      <c r="H247" s="512"/>
      <c r="I247" s="512"/>
      <c r="J247" s="512"/>
      <c r="K247" s="512"/>
      <c r="L247" s="512"/>
      <c r="M247" s="461">
        <f t="shared" si="60"/>
        <v>0</v>
      </c>
      <c r="N247" s="512"/>
      <c r="O247" s="512"/>
      <c r="P247" s="512"/>
      <c r="Q247" s="512"/>
      <c r="R247" s="512"/>
      <c r="S247" s="512"/>
      <c r="T247" s="512"/>
      <c r="U247" s="61">
        <f t="shared" si="61"/>
        <v>0</v>
      </c>
      <c r="V247" s="512"/>
      <c r="W247" s="512"/>
      <c r="X247" s="512"/>
      <c r="Y247" s="512"/>
      <c r="Z247" s="512"/>
      <c r="AA247" s="512"/>
      <c r="AB247" s="512"/>
      <c r="AC247" s="61">
        <f t="shared" si="62"/>
        <v>0</v>
      </c>
      <c r="AD247" s="512"/>
      <c r="AE247" s="512"/>
      <c r="AF247" s="512"/>
      <c r="AG247" s="512"/>
      <c r="AH247" s="512"/>
      <c r="AI247" s="512"/>
      <c r="AJ247" s="512"/>
      <c r="AK247" s="61">
        <f t="shared" si="63"/>
        <v>0</v>
      </c>
      <c r="AL247" s="512"/>
      <c r="AM247" s="512"/>
      <c r="AN247" s="512"/>
      <c r="AO247" s="512"/>
      <c r="AP247" s="512"/>
      <c r="AQ247" s="512"/>
      <c r="AR247" s="512"/>
      <c r="AS247" s="61">
        <f>2*(AL247)+5*(AM247)+3*(AN247)+5*(AO247)+5*(AP247)+5*(AQ247)+5*(AR247)</f>
        <v>0</v>
      </c>
      <c r="AT247" s="42"/>
      <c r="AU247" s="42"/>
      <c r="AV247" s="42"/>
      <c r="AW247" s="42"/>
      <c r="AX247" s="42"/>
      <c r="AY247" s="42"/>
      <c r="AZ247" s="42"/>
      <c r="BA247" s="61">
        <f>2*(AT247)+5*(AU247)+3*(AV247)+5*(AW247)+5*(AX247)+5*(AY247)+5*(AZ247)</f>
        <v>0</v>
      </c>
      <c r="BB247" s="42"/>
      <c r="BC247" s="42"/>
      <c r="BD247" s="42"/>
      <c r="BE247" s="42"/>
      <c r="BF247" s="42"/>
      <c r="BG247" s="42"/>
      <c r="BH247" s="42"/>
      <c r="BI247" s="110">
        <f t="shared" si="64"/>
        <v>0</v>
      </c>
      <c r="BJ247" s="219">
        <f t="shared" si="65"/>
        <v>0</v>
      </c>
      <c r="BK247" s="217">
        <f t="shared" si="66"/>
        <v>0</v>
      </c>
      <c r="BL247" s="217">
        <f t="shared" si="67"/>
        <v>0</v>
      </c>
      <c r="BM247" s="217">
        <f t="shared" si="68"/>
        <v>0</v>
      </c>
      <c r="BN247" s="217">
        <f t="shared" si="69"/>
        <v>0</v>
      </c>
      <c r="BO247" s="217">
        <f t="shared" si="70"/>
        <v>0</v>
      </c>
      <c r="BP247" s="217">
        <f t="shared" si="71"/>
        <v>0</v>
      </c>
      <c r="BQ247" s="220">
        <f t="shared" si="72"/>
        <v>0</v>
      </c>
      <c r="BR247" s="54"/>
      <c r="BS247" s="54"/>
      <c r="BT247" s="54"/>
      <c r="BU247" s="54"/>
      <c r="BV247" s="54"/>
      <c r="BW247" s="54"/>
      <c r="BX247" s="54"/>
      <c r="BY247" s="9"/>
    </row>
    <row r="248" spans="1:77" ht="16" thickBot="1">
      <c r="A248" s="57"/>
      <c r="B248" s="486"/>
      <c r="C248" s="504"/>
      <c r="D248" s="512"/>
      <c r="E248" s="511" t="s">
        <v>123</v>
      </c>
      <c r="F248" s="512"/>
      <c r="G248" s="512"/>
      <c r="H248" s="512"/>
      <c r="I248" s="512"/>
      <c r="J248" s="512"/>
      <c r="K248" s="512"/>
      <c r="L248" s="512"/>
      <c r="M248" s="461">
        <f t="shared" si="60"/>
        <v>0</v>
      </c>
      <c r="N248" s="512"/>
      <c r="O248" s="512"/>
      <c r="P248" s="512"/>
      <c r="Q248" s="512"/>
      <c r="R248" s="512"/>
      <c r="S248" s="512"/>
      <c r="T248" s="512"/>
      <c r="U248" s="61">
        <f t="shared" si="61"/>
        <v>0</v>
      </c>
      <c r="V248" s="512"/>
      <c r="W248" s="512"/>
      <c r="X248" s="512"/>
      <c r="Y248" s="512"/>
      <c r="Z248" s="512"/>
      <c r="AA248" s="512"/>
      <c r="AB248" s="512"/>
      <c r="AC248" s="61">
        <f t="shared" si="62"/>
        <v>0</v>
      </c>
      <c r="AD248" s="512"/>
      <c r="AE248" s="512"/>
      <c r="AF248" s="512"/>
      <c r="AG248" s="512"/>
      <c r="AH248" s="512"/>
      <c r="AI248" s="512"/>
      <c r="AJ248" s="512"/>
      <c r="AK248" s="61">
        <f t="shared" si="63"/>
        <v>0</v>
      </c>
      <c r="AL248" s="512"/>
      <c r="AM248" s="512"/>
      <c r="AN248" s="512"/>
      <c r="AO248" s="512"/>
      <c r="AP248" s="512"/>
      <c r="AQ248" s="512"/>
      <c r="AR248" s="512"/>
      <c r="AS248" s="61">
        <f>2*(AL248)+5*(AM248)+3*(AN248)+5*(AO248)+5*(AP248)+5*(AQ248)+5*(AR248)</f>
        <v>0</v>
      </c>
      <c r="AT248" s="42"/>
      <c r="AU248" s="42"/>
      <c r="AV248" s="42"/>
      <c r="AW248" s="42"/>
      <c r="AX248" s="42"/>
      <c r="AY248" s="42"/>
      <c r="AZ248" s="42"/>
      <c r="BA248" s="61">
        <f>2*(AT248)+5*(AU248)+3*(AV248)+5*(AW248)+5*(AX248)+5*(AY248)+5*(AZ248)</f>
        <v>0</v>
      </c>
      <c r="BB248" s="42"/>
      <c r="BC248" s="42"/>
      <c r="BD248" s="42"/>
      <c r="BE248" s="42"/>
      <c r="BF248" s="42"/>
      <c r="BG248" s="42"/>
      <c r="BH248" s="42"/>
      <c r="BI248" s="110">
        <f t="shared" si="64"/>
        <v>0</v>
      </c>
      <c r="BJ248" s="219">
        <f t="shared" si="65"/>
        <v>0</v>
      </c>
      <c r="BK248" s="217">
        <f t="shared" si="66"/>
        <v>0</v>
      </c>
      <c r="BL248" s="217">
        <f t="shared" si="67"/>
        <v>0</v>
      </c>
      <c r="BM248" s="217">
        <f t="shared" si="68"/>
        <v>0</v>
      </c>
      <c r="BN248" s="217">
        <f t="shared" si="69"/>
        <v>0</v>
      </c>
      <c r="BO248" s="217">
        <f t="shared" si="70"/>
        <v>0</v>
      </c>
      <c r="BP248" s="217">
        <f t="shared" si="71"/>
        <v>0</v>
      </c>
      <c r="BQ248" s="220">
        <f t="shared" si="72"/>
        <v>0</v>
      </c>
      <c r="BR248" s="54"/>
      <c r="BS248" s="54"/>
      <c r="BT248" s="54"/>
      <c r="BU248" s="54"/>
      <c r="BV248" s="54"/>
      <c r="BW248" s="54"/>
      <c r="BX248" s="54"/>
      <c r="BY248" s="9"/>
    </row>
    <row r="249" spans="1:77" ht="16" thickBot="1">
      <c r="A249" s="57"/>
      <c r="B249" s="505"/>
      <c r="C249" s="504"/>
      <c r="D249" s="512"/>
      <c r="E249" s="511"/>
      <c r="F249" s="512"/>
      <c r="G249" s="512"/>
      <c r="H249" s="512"/>
      <c r="I249" s="512"/>
      <c r="J249" s="512"/>
      <c r="K249" s="512"/>
      <c r="L249" s="512"/>
      <c r="M249" s="461">
        <f t="shared" si="60"/>
        <v>0</v>
      </c>
      <c r="N249" s="512"/>
      <c r="O249" s="512"/>
      <c r="P249" s="512"/>
      <c r="Q249" s="512"/>
      <c r="R249" s="512"/>
      <c r="S249" s="512"/>
      <c r="T249" s="512"/>
      <c r="U249" s="61">
        <f t="shared" si="61"/>
        <v>0</v>
      </c>
      <c r="V249" s="512"/>
      <c r="W249" s="512"/>
      <c r="X249" s="512"/>
      <c r="Y249" s="512"/>
      <c r="Z249" s="512"/>
      <c r="AA249" s="512"/>
      <c r="AB249" s="512"/>
      <c r="AC249" s="61">
        <f t="shared" si="62"/>
        <v>0</v>
      </c>
      <c r="AD249" s="512"/>
      <c r="AE249" s="512"/>
      <c r="AF249" s="512"/>
      <c r="AG249" s="512"/>
      <c r="AH249" s="512"/>
      <c r="AI249" s="512"/>
      <c r="AJ249" s="512"/>
      <c r="AK249" s="61">
        <f t="shared" si="63"/>
        <v>0</v>
      </c>
      <c r="AL249" s="512"/>
      <c r="AM249" s="512"/>
      <c r="AN249" s="512"/>
      <c r="AO249" s="512"/>
      <c r="AP249" s="512"/>
      <c r="AQ249" s="512"/>
      <c r="AR249" s="512"/>
      <c r="AS249" s="61">
        <f>2*(AL249)+5*(AM249)+3*(AN249)+5*(AO249)+5*(AP249)+5*(AQ249)+5*(AR249)</f>
        <v>0</v>
      </c>
      <c r="AT249" s="275"/>
      <c r="AU249" s="275"/>
      <c r="AV249" s="275"/>
      <c r="AW249" s="275"/>
      <c r="AX249" s="275"/>
      <c r="AY249" s="275"/>
      <c r="AZ249" s="275"/>
      <c r="BA249" s="61">
        <f>2*(AT249)+5*(AU249)+3*(AV249)+5*(AW249)+5*(AX249)+5*(AY249)+5*(AZ249)</f>
        <v>0</v>
      </c>
      <c r="BB249" s="42"/>
      <c r="BC249" s="42"/>
      <c r="BD249" s="42"/>
      <c r="BE249" s="42"/>
      <c r="BF249" s="42"/>
      <c r="BG249" s="42"/>
      <c r="BH249" s="42"/>
      <c r="BI249" s="110">
        <f t="shared" si="64"/>
        <v>0</v>
      </c>
      <c r="BJ249" s="219">
        <f t="shared" si="65"/>
        <v>0</v>
      </c>
      <c r="BK249" s="217">
        <f t="shared" si="66"/>
        <v>0</v>
      </c>
      <c r="BL249" s="217">
        <f t="shared" si="67"/>
        <v>0</v>
      </c>
      <c r="BM249" s="217">
        <f t="shared" si="68"/>
        <v>0</v>
      </c>
      <c r="BN249" s="217">
        <f t="shared" si="69"/>
        <v>0</v>
      </c>
      <c r="BO249" s="217">
        <f t="shared" si="70"/>
        <v>0</v>
      </c>
      <c r="BP249" s="217">
        <f t="shared" si="71"/>
        <v>0</v>
      </c>
      <c r="BQ249" s="220">
        <f t="shared" si="72"/>
        <v>0</v>
      </c>
      <c r="BR249" s="54"/>
      <c r="BS249" s="54"/>
      <c r="BT249" s="54"/>
      <c r="BU249" s="54"/>
      <c r="BV249" s="54"/>
      <c r="BW249" s="54"/>
      <c r="BX249" s="54"/>
      <c r="BY249" s="9"/>
    </row>
    <row r="250" spans="1:77" ht="16" thickBot="1">
      <c r="A250" s="57"/>
      <c r="B250" s="505"/>
      <c r="C250" s="504"/>
      <c r="D250" s="512"/>
      <c r="E250" s="511"/>
      <c r="F250" s="512"/>
      <c r="G250" s="512"/>
      <c r="H250" s="512"/>
      <c r="I250" s="512"/>
      <c r="J250" s="512"/>
      <c r="K250" s="512"/>
      <c r="L250" s="512"/>
      <c r="M250" s="461">
        <f t="shared" si="60"/>
        <v>0</v>
      </c>
      <c r="N250" s="512"/>
      <c r="O250" s="512"/>
      <c r="P250" s="512"/>
      <c r="Q250" s="512"/>
      <c r="R250" s="512"/>
      <c r="S250" s="512"/>
      <c r="T250" s="512"/>
      <c r="U250" s="61">
        <f t="shared" si="61"/>
        <v>0</v>
      </c>
      <c r="V250" s="512"/>
      <c r="W250" s="512"/>
      <c r="X250" s="512"/>
      <c r="Y250" s="512"/>
      <c r="Z250" s="512"/>
      <c r="AA250" s="512"/>
      <c r="AB250" s="512"/>
      <c r="AC250" s="61">
        <f t="shared" si="62"/>
        <v>0</v>
      </c>
      <c r="AD250" s="512"/>
      <c r="AE250" s="512"/>
      <c r="AF250" s="512"/>
      <c r="AG250" s="512"/>
      <c r="AH250" s="512"/>
      <c r="AI250" s="512"/>
      <c r="AJ250" s="512"/>
      <c r="AK250" s="61">
        <f t="shared" si="63"/>
        <v>0</v>
      </c>
      <c r="AL250" s="512"/>
      <c r="AM250" s="512"/>
      <c r="AN250" s="512"/>
      <c r="AO250" s="512"/>
      <c r="AP250" s="512"/>
      <c r="AQ250" s="512"/>
      <c r="AR250" s="512"/>
      <c r="AS250" s="45">
        <f>2*AL250+5*AM250+3*AN250+5*AO250+5*AP250+5*AQ250+5*AR250</f>
        <v>0</v>
      </c>
      <c r="AT250" s="40"/>
      <c r="AU250" s="40"/>
      <c r="AV250" s="40"/>
      <c r="AW250" s="40"/>
      <c r="AX250" s="40"/>
      <c r="AY250" s="40"/>
      <c r="AZ250" s="40"/>
      <c r="BA250" s="45">
        <f>2*AT250+5*AU250+3*AV250+5*AW250+5*AX250+5*AY250+5*AZ250</f>
        <v>0</v>
      </c>
      <c r="BB250" s="40"/>
      <c r="BC250" s="40"/>
      <c r="BD250" s="40"/>
      <c r="BE250" s="40"/>
      <c r="BF250" s="40"/>
      <c r="BG250" s="40"/>
      <c r="BH250" s="40"/>
      <c r="BI250" s="110">
        <f t="shared" si="64"/>
        <v>0</v>
      </c>
      <c r="BJ250" s="109">
        <f t="shared" si="65"/>
        <v>0</v>
      </c>
      <c r="BK250" s="108">
        <f t="shared" si="66"/>
        <v>0</v>
      </c>
      <c r="BL250" s="108">
        <f t="shared" si="67"/>
        <v>0</v>
      </c>
      <c r="BM250" s="108">
        <f t="shared" si="68"/>
        <v>0</v>
      </c>
      <c r="BN250" s="108">
        <f t="shared" si="69"/>
        <v>0</v>
      </c>
      <c r="BO250" s="108">
        <f t="shared" si="70"/>
        <v>0</v>
      </c>
      <c r="BP250" s="108">
        <f t="shared" si="71"/>
        <v>0</v>
      </c>
      <c r="BQ250" s="72">
        <f t="shared" si="72"/>
        <v>0</v>
      </c>
      <c r="BR250" s="54"/>
      <c r="BS250" s="54"/>
      <c r="BT250" s="54"/>
      <c r="BU250" s="54"/>
      <c r="BV250" s="54"/>
      <c r="BW250" s="54"/>
      <c r="BX250" s="54"/>
      <c r="BY250" s="9"/>
    </row>
    <row r="251" spans="1:77" ht="16" thickBot="1">
      <c r="A251" s="57"/>
      <c r="B251" s="505"/>
      <c r="C251" s="504"/>
      <c r="D251" s="512"/>
      <c r="E251" s="511" t="s">
        <v>122</v>
      </c>
      <c r="F251" s="512"/>
      <c r="G251" s="512"/>
      <c r="H251" s="512"/>
      <c r="I251" s="512"/>
      <c r="J251" s="512"/>
      <c r="K251" s="512"/>
      <c r="L251" s="512"/>
      <c r="M251" s="461">
        <f t="shared" si="60"/>
        <v>0</v>
      </c>
      <c r="N251" s="512"/>
      <c r="O251" s="512"/>
      <c r="P251" s="512"/>
      <c r="Q251" s="512"/>
      <c r="R251" s="512"/>
      <c r="S251" s="512"/>
      <c r="T251" s="512"/>
      <c r="U251" s="61">
        <f t="shared" si="61"/>
        <v>0</v>
      </c>
      <c r="V251" s="512"/>
      <c r="W251" s="512"/>
      <c r="X251" s="512"/>
      <c r="Y251" s="512"/>
      <c r="Z251" s="512"/>
      <c r="AA251" s="512"/>
      <c r="AB251" s="512"/>
      <c r="AC251" s="61">
        <f t="shared" si="62"/>
        <v>0</v>
      </c>
      <c r="AD251" s="512"/>
      <c r="AE251" s="512"/>
      <c r="AF251" s="512"/>
      <c r="AG251" s="512"/>
      <c r="AH251" s="512"/>
      <c r="AI251" s="512"/>
      <c r="AJ251" s="512"/>
      <c r="AK251" s="61">
        <f t="shared" si="63"/>
        <v>0</v>
      </c>
      <c r="AL251" s="13"/>
      <c r="AM251" s="13"/>
      <c r="AN251" s="13"/>
      <c r="AO251" s="13"/>
      <c r="AP251" s="13"/>
      <c r="AQ251" s="13"/>
      <c r="AR251" s="13"/>
      <c r="AS251" s="61">
        <f>2*(AL251)+5*(AM251)+3*(AN251)+5*(AO251)+5*(AP251)+5*(AQ251)+5*(AR251)</f>
        <v>0</v>
      </c>
      <c r="AT251" s="42"/>
      <c r="AU251" s="42"/>
      <c r="AV251" s="42"/>
      <c r="AW251" s="42"/>
      <c r="AX251" s="42"/>
      <c r="AY251" s="42"/>
      <c r="AZ251" s="42"/>
      <c r="BA251" s="61">
        <f>2*(AT251)+5*(AU251)+3*(AV251)+5*(AW251)+5*(AX251)+5*(AY251)+5*(AZ251)</f>
        <v>0</v>
      </c>
      <c r="BB251" s="42"/>
      <c r="BC251" s="42"/>
      <c r="BD251" s="42"/>
      <c r="BE251" s="42"/>
      <c r="BF251" s="42"/>
      <c r="BG251" s="42"/>
      <c r="BH251" s="42"/>
      <c r="BI251" s="110">
        <f t="shared" si="64"/>
        <v>0</v>
      </c>
      <c r="BJ251" s="219">
        <f t="shared" si="65"/>
        <v>0</v>
      </c>
      <c r="BK251" s="217">
        <f t="shared" si="66"/>
        <v>0</v>
      </c>
      <c r="BL251" s="217">
        <f t="shared" si="67"/>
        <v>0</v>
      </c>
      <c r="BM251" s="217">
        <f t="shared" si="68"/>
        <v>0</v>
      </c>
      <c r="BN251" s="217">
        <f t="shared" si="69"/>
        <v>0</v>
      </c>
      <c r="BO251" s="217">
        <f t="shared" si="70"/>
        <v>0</v>
      </c>
      <c r="BP251" s="217">
        <f t="shared" si="71"/>
        <v>0</v>
      </c>
      <c r="BQ251" s="220">
        <f t="shared" si="72"/>
        <v>0</v>
      </c>
      <c r="BR251" s="54"/>
      <c r="BS251" s="54"/>
      <c r="BT251" s="54"/>
      <c r="BU251" s="54"/>
      <c r="BV251" s="54"/>
      <c r="BW251" s="54"/>
      <c r="BX251" s="54"/>
      <c r="BY251" s="9"/>
    </row>
    <row r="252" spans="1:77" ht="16" thickBot="1">
      <c r="A252" s="57"/>
      <c r="B252" s="505"/>
      <c r="C252" s="504"/>
      <c r="D252" s="512"/>
      <c r="E252" s="511" t="s">
        <v>122</v>
      </c>
      <c r="F252" s="512"/>
      <c r="G252" s="512"/>
      <c r="H252" s="512"/>
      <c r="I252" s="512"/>
      <c r="J252" s="512"/>
      <c r="K252" s="512"/>
      <c r="L252" s="512"/>
      <c r="M252" s="461">
        <f t="shared" si="60"/>
        <v>0</v>
      </c>
      <c r="N252" s="512"/>
      <c r="O252" s="512"/>
      <c r="P252" s="512"/>
      <c r="Q252" s="512"/>
      <c r="R252" s="512"/>
      <c r="S252" s="512"/>
      <c r="T252" s="512"/>
      <c r="U252" s="61">
        <f t="shared" si="61"/>
        <v>0</v>
      </c>
      <c r="V252" s="512"/>
      <c r="W252" s="512"/>
      <c r="X252" s="512"/>
      <c r="Y252" s="512"/>
      <c r="Z252" s="512"/>
      <c r="AA252" s="512"/>
      <c r="AB252" s="512"/>
      <c r="AC252" s="61">
        <f t="shared" si="62"/>
        <v>0</v>
      </c>
      <c r="AD252" s="512"/>
      <c r="AE252" s="512"/>
      <c r="AF252" s="512"/>
      <c r="AG252" s="512"/>
      <c r="AH252" s="512"/>
      <c r="AI252" s="512"/>
      <c r="AJ252" s="512"/>
      <c r="AK252" s="61">
        <f t="shared" si="63"/>
        <v>0</v>
      </c>
      <c r="AL252" s="13"/>
      <c r="AM252" s="13"/>
      <c r="AN252" s="13"/>
      <c r="AO252" s="13"/>
      <c r="AP252" s="13"/>
      <c r="AQ252" s="13"/>
      <c r="AR252" s="13"/>
      <c r="AS252" s="45">
        <f>2*AL252+5*AM252+3*AN252+5*AO252+5*AP252+5*AQ252+5*AR252</f>
        <v>0</v>
      </c>
      <c r="AT252" s="40"/>
      <c r="AU252" s="40"/>
      <c r="AV252" s="40"/>
      <c r="AW252" s="40"/>
      <c r="AX252" s="40"/>
      <c r="AY252" s="40"/>
      <c r="AZ252" s="40"/>
      <c r="BA252" s="45">
        <f>2*AT252+5*AU252+3*AV252+5*AW252+5*AX252+5*AY252+5*AZ252</f>
        <v>0</v>
      </c>
      <c r="BB252" s="40"/>
      <c r="BC252" s="40"/>
      <c r="BD252" s="40"/>
      <c r="BE252" s="40"/>
      <c r="BF252" s="40"/>
      <c r="BG252" s="40"/>
      <c r="BH252" s="40"/>
      <c r="BI252" s="110">
        <f t="shared" si="64"/>
        <v>0</v>
      </c>
      <c r="BJ252" s="109">
        <f t="shared" si="65"/>
        <v>0</v>
      </c>
      <c r="BK252" s="108">
        <f t="shared" si="66"/>
        <v>0</v>
      </c>
      <c r="BL252" s="108">
        <f t="shared" si="67"/>
        <v>0</v>
      </c>
      <c r="BM252" s="108">
        <f t="shared" si="68"/>
        <v>0</v>
      </c>
      <c r="BN252" s="108">
        <f t="shared" si="69"/>
        <v>0</v>
      </c>
      <c r="BO252" s="108">
        <f t="shared" si="70"/>
        <v>0</v>
      </c>
      <c r="BP252" s="108">
        <f t="shared" si="71"/>
        <v>0</v>
      </c>
      <c r="BQ252" s="72">
        <f t="shared" si="72"/>
        <v>0</v>
      </c>
      <c r="BR252" s="54"/>
      <c r="BS252" s="54"/>
      <c r="BT252" s="54"/>
      <c r="BU252" s="54"/>
      <c r="BV252" s="54"/>
      <c r="BW252" s="54"/>
      <c r="BX252" s="54"/>
      <c r="BY252" s="9"/>
    </row>
    <row r="253" spans="1:77" ht="16" thickBot="1">
      <c r="A253" s="57"/>
      <c r="B253" s="505"/>
      <c r="C253" s="504"/>
      <c r="D253" s="512"/>
      <c r="E253" s="511" t="s">
        <v>122</v>
      </c>
      <c r="F253" s="512"/>
      <c r="G253" s="512"/>
      <c r="H253" s="512"/>
      <c r="I253" s="512"/>
      <c r="J253" s="512"/>
      <c r="K253" s="512"/>
      <c r="L253" s="512"/>
      <c r="M253" s="461">
        <f t="shared" si="60"/>
        <v>0</v>
      </c>
      <c r="N253" s="512"/>
      <c r="O253" s="512"/>
      <c r="P253" s="512"/>
      <c r="Q253" s="512"/>
      <c r="R253" s="512"/>
      <c r="S253" s="512"/>
      <c r="T253" s="512"/>
      <c r="U253" s="61">
        <f t="shared" si="61"/>
        <v>0</v>
      </c>
      <c r="V253" s="512"/>
      <c r="W253" s="512"/>
      <c r="X253" s="512"/>
      <c r="Y253" s="512"/>
      <c r="Z253" s="512"/>
      <c r="AA253" s="512"/>
      <c r="AB253" s="512"/>
      <c r="AC253" s="61">
        <f t="shared" si="62"/>
        <v>0</v>
      </c>
      <c r="AD253" s="512"/>
      <c r="AE253" s="512"/>
      <c r="AF253" s="512"/>
      <c r="AG253" s="512"/>
      <c r="AH253" s="512"/>
      <c r="AI253" s="512"/>
      <c r="AJ253" s="512"/>
      <c r="AK253" s="61">
        <f t="shared" si="63"/>
        <v>0</v>
      </c>
      <c r="AL253" s="13"/>
      <c r="AM253" s="13"/>
      <c r="AN253" s="13"/>
      <c r="AO253" s="13"/>
      <c r="AP253" s="13"/>
      <c r="AQ253" s="13"/>
      <c r="AR253" s="13"/>
      <c r="AS253" s="61">
        <f>2*(AL253)+5*(AM253)+3*(AN253)+5*(AO253)+5*(AP253)+5*(AQ253)+5*(AR253)</f>
        <v>0</v>
      </c>
      <c r="AT253" s="42"/>
      <c r="AU253" s="42"/>
      <c r="AV253" s="42"/>
      <c r="AW253" s="42"/>
      <c r="AX253" s="42"/>
      <c r="AY253" s="42"/>
      <c r="AZ253" s="42"/>
      <c r="BA253" s="61">
        <f>2*(AT253)+5*(AU253)+3*(AV253)+5*(AW253)+5*(AX253)+5*(AY253)+5*(AZ253)</f>
        <v>0</v>
      </c>
      <c r="BB253" s="42"/>
      <c r="BC253" s="42"/>
      <c r="BD253" s="42"/>
      <c r="BE253" s="42"/>
      <c r="BF253" s="42"/>
      <c r="BG253" s="42"/>
      <c r="BH253" s="42"/>
      <c r="BI253" s="110">
        <f t="shared" si="64"/>
        <v>0</v>
      </c>
      <c r="BJ253" s="219">
        <f t="shared" si="65"/>
        <v>0</v>
      </c>
      <c r="BK253" s="217">
        <f t="shared" si="66"/>
        <v>0</v>
      </c>
      <c r="BL253" s="217">
        <f t="shared" si="67"/>
        <v>0</v>
      </c>
      <c r="BM253" s="217">
        <f t="shared" si="68"/>
        <v>0</v>
      </c>
      <c r="BN253" s="217">
        <f t="shared" si="69"/>
        <v>0</v>
      </c>
      <c r="BO253" s="217">
        <f t="shared" si="70"/>
        <v>0</v>
      </c>
      <c r="BP253" s="217">
        <f t="shared" si="71"/>
        <v>0</v>
      </c>
      <c r="BQ253" s="220">
        <f t="shared" si="72"/>
        <v>0</v>
      </c>
      <c r="BR253" s="54"/>
      <c r="BS253" s="54"/>
      <c r="BT253" s="54"/>
      <c r="BU253" s="54"/>
      <c r="BV253" s="54"/>
      <c r="BW253" s="54"/>
      <c r="BX253" s="54"/>
      <c r="BY253" s="9"/>
    </row>
    <row r="254" spans="1:77" ht="16" thickBot="1">
      <c r="A254" s="57"/>
      <c r="B254" s="505"/>
      <c r="C254" s="504"/>
      <c r="D254" s="512"/>
      <c r="E254" s="511" t="s">
        <v>122</v>
      </c>
      <c r="F254" s="512"/>
      <c r="G254" s="512"/>
      <c r="H254" s="512"/>
      <c r="I254" s="512"/>
      <c r="J254" s="512"/>
      <c r="K254" s="512"/>
      <c r="L254" s="512"/>
      <c r="M254" s="61">
        <f t="shared" si="60"/>
        <v>0</v>
      </c>
      <c r="N254" s="512"/>
      <c r="O254" s="512"/>
      <c r="P254" s="512"/>
      <c r="Q254" s="512"/>
      <c r="R254" s="512"/>
      <c r="S254" s="512"/>
      <c r="T254" s="512"/>
      <c r="U254" s="61">
        <f t="shared" si="61"/>
        <v>0</v>
      </c>
      <c r="V254" s="512"/>
      <c r="W254" s="512"/>
      <c r="X254" s="512"/>
      <c r="Y254" s="512"/>
      <c r="Z254" s="512"/>
      <c r="AA254" s="512"/>
      <c r="AB254" s="512"/>
      <c r="AC254" s="61">
        <f t="shared" si="62"/>
        <v>0</v>
      </c>
      <c r="AD254" s="512"/>
      <c r="AE254" s="512"/>
      <c r="AF254" s="512"/>
      <c r="AG254" s="512"/>
      <c r="AH254" s="512"/>
      <c r="AI254" s="512"/>
      <c r="AJ254" s="512"/>
      <c r="AK254" s="61">
        <f t="shared" si="63"/>
        <v>0</v>
      </c>
      <c r="AL254" s="13"/>
      <c r="AM254" s="13"/>
      <c r="AN254" s="13"/>
      <c r="AO254" s="13"/>
      <c r="AP254" s="13"/>
      <c r="AQ254" s="13"/>
      <c r="AR254" s="13"/>
      <c r="AS254" s="45">
        <f>2*AL254+5*AM254+3*AN254+5*AO254+5*AP254+5*AQ254+5*AR254</f>
        <v>0</v>
      </c>
      <c r="AT254" s="40"/>
      <c r="AU254" s="40"/>
      <c r="AV254" s="40"/>
      <c r="AW254" s="40"/>
      <c r="AX254" s="40"/>
      <c r="AY254" s="40"/>
      <c r="AZ254" s="40"/>
      <c r="BA254" s="45">
        <f>2*AT254+5*AU254+3*AV254+5*AW254+5*AX254+5*AY254+5*AZ254</f>
        <v>0</v>
      </c>
      <c r="BB254" s="40"/>
      <c r="BC254" s="40"/>
      <c r="BD254" s="40"/>
      <c r="BE254" s="40"/>
      <c r="BF254" s="40"/>
      <c r="BG254" s="40"/>
      <c r="BH254" s="40"/>
      <c r="BI254" s="110">
        <f t="shared" si="64"/>
        <v>0</v>
      </c>
      <c r="BJ254" s="109">
        <f t="shared" si="65"/>
        <v>0</v>
      </c>
      <c r="BK254" s="108">
        <f t="shared" si="66"/>
        <v>0</v>
      </c>
      <c r="BL254" s="108">
        <f t="shared" si="67"/>
        <v>0</v>
      </c>
      <c r="BM254" s="108">
        <f t="shared" si="68"/>
        <v>0</v>
      </c>
      <c r="BN254" s="108">
        <f t="shared" si="69"/>
        <v>0</v>
      </c>
      <c r="BO254" s="108">
        <f t="shared" si="70"/>
        <v>0</v>
      </c>
      <c r="BP254" s="108">
        <f t="shared" si="71"/>
        <v>0</v>
      </c>
      <c r="BQ254" s="72">
        <f t="shared" si="72"/>
        <v>0</v>
      </c>
      <c r="BR254" s="54"/>
      <c r="BS254" s="54"/>
      <c r="BT254" s="54"/>
      <c r="BU254" s="54"/>
      <c r="BV254" s="54"/>
      <c r="BW254" s="54"/>
      <c r="BX254" s="54"/>
      <c r="BY254" s="9"/>
    </row>
    <row r="255" spans="1:77" ht="16" thickBot="1">
      <c r="A255" s="57"/>
      <c r="B255" s="506"/>
      <c r="C255" s="504"/>
      <c r="D255" s="512"/>
      <c r="E255" s="511" t="s">
        <v>122</v>
      </c>
      <c r="F255" s="512"/>
      <c r="G255" s="512"/>
      <c r="H255" s="512"/>
      <c r="I255" s="512"/>
      <c r="J255" s="512"/>
      <c r="K255" s="512"/>
      <c r="L255" s="512"/>
      <c r="M255" s="61">
        <f t="shared" si="60"/>
        <v>0</v>
      </c>
      <c r="N255" s="512"/>
      <c r="O255" s="512"/>
      <c r="P255" s="512"/>
      <c r="Q255" s="512"/>
      <c r="R255" s="512"/>
      <c r="S255" s="512"/>
      <c r="T255" s="512"/>
      <c r="U255" s="61">
        <f t="shared" si="61"/>
        <v>0</v>
      </c>
      <c r="V255" s="512"/>
      <c r="W255" s="512"/>
      <c r="X255" s="512"/>
      <c r="Y255" s="512"/>
      <c r="Z255" s="512"/>
      <c r="AA255" s="512"/>
      <c r="AB255" s="512"/>
      <c r="AC255" s="61">
        <f t="shared" si="62"/>
        <v>0</v>
      </c>
      <c r="AD255" s="512"/>
      <c r="AE255" s="512"/>
      <c r="AF255" s="512"/>
      <c r="AG255" s="512"/>
      <c r="AH255" s="512"/>
      <c r="AI255" s="512"/>
      <c r="AJ255" s="512"/>
      <c r="AK255" s="61">
        <f t="shared" si="63"/>
        <v>0</v>
      </c>
      <c r="AL255" s="13"/>
      <c r="AM255" s="13"/>
      <c r="AN255" s="13"/>
      <c r="AO255" s="13"/>
      <c r="AP255" s="13"/>
      <c r="AQ255" s="13"/>
      <c r="AR255" s="13"/>
      <c r="AS255" s="61">
        <f>2*(AL255)+5*(AM255)+3*(AN255)+5*(AO255)+5*(AP255)+5*(AQ255)+5*(AR255)</f>
        <v>0</v>
      </c>
      <c r="AT255" s="42"/>
      <c r="AU255" s="42"/>
      <c r="AV255" s="42"/>
      <c r="AW255" s="42"/>
      <c r="AX255" s="42"/>
      <c r="AY255" s="42"/>
      <c r="AZ255" s="42"/>
      <c r="BA255" s="61">
        <f>2*(AT255)+5*(AU255)+3*(AV255)+5*(AW255)+5*(AX255)+5*(AY255)+5*(AZ255)</f>
        <v>0</v>
      </c>
      <c r="BB255" s="42"/>
      <c r="BC255" s="42"/>
      <c r="BD255" s="42"/>
      <c r="BE255" s="42"/>
      <c r="BF255" s="42"/>
      <c r="BG255" s="42"/>
      <c r="BH255" s="42"/>
      <c r="BI255" s="110">
        <f t="shared" si="64"/>
        <v>0</v>
      </c>
      <c r="BJ255" s="219">
        <f t="shared" si="65"/>
        <v>0</v>
      </c>
      <c r="BK255" s="217">
        <f t="shared" si="66"/>
        <v>0</v>
      </c>
      <c r="BL255" s="217">
        <f t="shared" si="67"/>
        <v>0</v>
      </c>
      <c r="BM255" s="217">
        <f t="shared" si="68"/>
        <v>0</v>
      </c>
      <c r="BN255" s="217">
        <f t="shared" si="69"/>
        <v>0</v>
      </c>
      <c r="BO255" s="217">
        <f t="shared" si="70"/>
        <v>0</v>
      </c>
      <c r="BP255" s="217">
        <f t="shared" si="71"/>
        <v>0</v>
      </c>
      <c r="BQ255" s="220">
        <f t="shared" si="72"/>
        <v>0</v>
      </c>
      <c r="BR255" s="54"/>
      <c r="BS255" s="54"/>
      <c r="BT255" s="54"/>
      <c r="BU255" s="54"/>
      <c r="BV255" s="54"/>
      <c r="BW255" s="54"/>
      <c r="BX255" s="54"/>
      <c r="BY255" s="9"/>
    </row>
    <row r="256" spans="1:77" ht="16" thickBot="1">
      <c r="A256" s="57"/>
      <c r="B256" s="506"/>
      <c r="C256" s="504"/>
      <c r="D256" s="512"/>
      <c r="E256" s="511"/>
      <c r="F256" s="512"/>
      <c r="G256" s="512"/>
      <c r="H256" s="512"/>
      <c r="I256" s="512"/>
      <c r="J256" s="512"/>
      <c r="K256" s="512"/>
      <c r="L256" s="512"/>
      <c r="M256" s="61">
        <f t="shared" si="60"/>
        <v>0</v>
      </c>
      <c r="N256" s="512"/>
      <c r="O256" s="512"/>
      <c r="P256" s="512"/>
      <c r="Q256" s="512"/>
      <c r="R256" s="512"/>
      <c r="S256" s="512"/>
      <c r="T256" s="512"/>
      <c r="U256" s="61">
        <f t="shared" si="61"/>
        <v>0</v>
      </c>
      <c r="V256" s="512"/>
      <c r="W256" s="512"/>
      <c r="X256" s="512"/>
      <c r="Y256" s="512"/>
      <c r="Z256" s="512"/>
      <c r="AA256" s="512"/>
      <c r="AB256" s="512"/>
      <c r="AC256" s="61">
        <f t="shared" si="62"/>
        <v>0</v>
      </c>
      <c r="AD256" s="42"/>
      <c r="AE256" s="42"/>
      <c r="AF256" s="42"/>
      <c r="AG256" s="42"/>
      <c r="AH256" s="42"/>
      <c r="AI256" s="42"/>
      <c r="AJ256" s="42"/>
      <c r="AK256" s="61">
        <f t="shared" si="63"/>
        <v>0</v>
      </c>
      <c r="AL256" s="13"/>
      <c r="AM256" s="13"/>
      <c r="AN256" s="13"/>
      <c r="AO256" s="13"/>
      <c r="AP256" s="13"/>
      <c r="AQ256" s="13"/>
      <c r="AR256" s="13"/>
      <c r="AS256" s="45">
        <f>2*AL256+5*AM256+3*AN256+5*AO256+5*AP256+5*AQ256+5*AR256</f>
        <v>0</v>
      </c>
      <c r="AT256" s="40"/>
      <c r="AU256" s="40"/>
      <c r="AV256" s="40"/>
      <c r="AW256" s="40"/>
      <c r="AX256" s="40"/>
      <c r="AY256" s="40"/>
      <c r="AZ256" s="40"/>
      <c r="BA256" s="45">
        <f>2*AT256+5*AU256+3*AV256+5*AW256+5*AX256+5*AY256+5*AZ256</f>
        <v>0</v>
      </c>
      <c r="BB256" s="40"/>
      <c r="BC256" s="40"/>
      <c r="BD256" s="40"/>
      <c r="BE256" s="40"/>
      <c r="BF256" s="40"/>
      <c r="BG256" s="40"/>
      <c r="BH256" s="40"/>
      <c r="BI256" s="110">
        <f t="shared" si="64"/>
        <v>0</v>
      </c>
      <c r="BJ256" s="109">
        <f t="shared" si="65"/>
        <v>0</v>
      </c>
      <c r="BK256" s="108">
        <f t="shared" si="66"/>
        <v>0</v>
      </c>
      <c r="BL256" s="108">
        <f t="shared" si="67"/>
        <v>0</v>
      </c>
      <c r="BM256" s="108">
        <f t="shared" si="68"/>
        <v>0</v>
      </c>
      <c r="BN256" s="108">
        <f t="shared" si="69"/>
        <v>0</v>
      </c>
      <c r="BO256" s="108">
        <f t="shared" si="70"/>
        <v>0</v>
      </c>
      <c r="BP256" s="108">
        <f t="shared" si="71"/>
        <v>0</v>
      </c>
      <c r="BQ256" s="72">
        <f t="shared" si="72"/>
        <v>0</v>
      </c>
      <c r="BR256" s="54"/>
      <c r="BS256" s="54"/>
      <c r="BT256" s="54"/>
      <c r="BU256" s="54"/>
      <c r="BV256" s="54"/>
      <c r="BW256" s="54"/>
      <c r="BX256" s="54"/>
      <c r="BY256" s="9"/>
    </row>
    <row r="257" spans="1:77" ht="16" thickBot="1">
      <c r="A257" s="57"/>
      <c r="B257" s="506"/>
      <c r="C257" s="489"/>
      <c r="D257" s="512"/>
      <c r="E257" s="511"/>
      <c r="F257" s="512"/>
      <c r="G257" s="512"/>
      <c r="H257" s="512"/>
      <c r="I257" s="512"/>
      <c r="J257" s="512"/>
      <c r="K257" s="512"/>
      <c r="L257" s="512"/>
      <c r="M257" s="61">
        <f t="shared" si="60"/>
        <v>0</v>
      </c>
      <c r="N257" s="512"/>
      <c r="O257" s="512"/>
      <c r="P257" s="512"/>
      <c r="Q257" s="512"/>
      <c r="R257" s="512"/>
      <c r="S257" s="512"/>
      <c r="T257" s="512"/>
      <c r="U257" s="61">
        <f t="shared" si="61"/>
        <v>0</v>
      </c>
      <c r="V257" s="512"/>
      <c r="W257" s="512"/>
      <c r="X257" s="512"/>
      <c r="Y257" s="512"/>
      <c r="Z257" s="512"/>
      <c r="AA257" s="512"/>
      <c r="AB257" s="512"/>
      <c r="AC257" s="61">
        <f t="shared" si="62"/>
        <v>0</v>
      </c>
      <c r="AD257" s="42"/>
      <c r="AE257" s="42"/>
      <c r="AF257" s="42"/>
      <c r="AG257" s="42"/>
      <c r="AH257" s="42"/>
      <c r="AI257" s="42"/>
      <c r="AJ257" s="42"/>
      <c r="AK257" s="61">
        <f t="shared" si="63"/>
        <v>0</v>
      </c>
      <c r="AL257" s="13"/>
      <c r="AM257" s="13"/>
      <c r="AN257" s="13"/>
      <c r="AO257" s="13"/>
      <c r="AP257" s="13"/>
      <c r="AQ257" s="13"/>
      <c r="AR257" s="13"/>
      <c r="AS257" s="61">
        <f>2*(AL257)+5*(AM257)+3*(AN257)+5*(AO257)+5*(AP257)+5*(AQ257)+5*(AR257)</f>
        <v>0</v>
      </c>
      <c r="AT257" s="42"/>
      <c r="AU257" s="42"/>
      <c r="AV257" s="42"/>
      <c r="AW257" s="42"/>
      <c r="AX257" s="42"/>
      <c r="AY257" s="42"/>
      <c r="AZ257" s="42"/>
      <c r="BA257" s="61">
        <f>2*(AT257)+5*(AU257)+3*(AV257)+5*(AW257)+5*(AX257)+5*(AY257)+5*(AZ257)</f>
        <v>0</v>
      </c>
      <c r="BB257" s="42"/>
      <c r="BC257" s="42"/>
      <c r="BD257" s="42"/>
      <c r="BE257" s="42"/>
      <c r="BF257" s="42"/>
      <c r="BG257" s="42"/>
      <c r="BH257" s="42"/>
      <c r="BI257" s="110">
        <f t="shared" si="64"/>
        <v>0</v>
      </c>
      <c r="BJ257" s="219">
        <f t="shared" si="65"/>
        <v>0</v>
      </c>
      <c r="BK257" s="217">
        <f t="shared" si="66"/>
        <v>0</v>
      </c>
      <c r="BL257" s="217">
        <f t="shared" si="67"/>
        <v>0</v>
      </c>
      <c r="BM257" s="217">
        <f t="shared" si="68"/>
        <v>0</v>
      </c>
      <c r="BN257" s="217">
        <f t="shared" si="69"/>
        <v>0</v>
      </c>
      <c r="BO257" s="217">
        <f t="shared" si="70"/>
        <v>0</v>
      </c>
      <c r="BP257" s="217">
        <f t="shared" si="71"/>
        <v>0</v>
      </c>
      <c r="BQ257" s="220">
        <f t="shared" si="72"/>
        <v>0</v>
      </c>
      <c r="BR257" s="54"/>
      <c r="BS257" s="54"/>
      <c r="BT257" s="54"/>
      <c r="BU257" s="54"/>
      <c r="BV257" s="54"/>
      <c r="BW257" s="54"/>
      <c r="BX257" s="54"/>
      <c r="BY257" s="9"/>
    </row>
    <row r="258" spans="1:77" ht="16" thickBot="1">
      <c r="A258" s="57"/>
      <c r="B258" s="116"/>
      <c r="C258" s="96"/>
      <c r="D258" s="97"/>
      <c r="E258" s="94" t="s">
        <v>124</v>
      </c>
      <c r="F258" s="97"/>
      <c r="G258" s="97"/>
      <c r="H258" s="97"/>
      <c r="I258" s="97"/>
      <c r="J258" s="97"/>
      <c r="K258" s="97"/>
      <c r="L258" s="97"/>
      <c r="M258" s="45">
        <f>2*F258+5*G258+3*H258+5*I258+5*J258+5*K258+5*L258</f>
        <v>0</v>
      </c>
      <c r="N258" s="42"/>
      <c r="O258" s="42"/>
      <c r="P258" s="42"/>
      <c r="Q258" s="42"/>
      <c r="R258" s="42"/>
      <c r="S258" s="42"/>
      <c r="T258" s="42"/>
      <c r="U258" s="45">
        <f>2*N258+5*O258+3*P258+5*Q258+5*R258+5*S258+5*T258</f>
        <v>0</v>
      </c>
      <c r="V258" s="42"/>
      <c r="W258" s="42"/>
      <c r="X258" s="42"/>
      <c r="Y258" s="42"/>
      <c r="Z258" s="42"/>
      <c r="AA258" s="42"/>
      <c r="AB258" s="42"/>
      <c r="AC258" s="45">
        <f>2*V258+5*W258+3*X258+5*Y258+5*Z258+5*AA258+5*AB258</f>
        <v>0</v>
      </c>
      <c r="AD258" s="42"/>
      <c r="AE258" s="42"/>
      <c r="AF258" s="42"/>
      <c r="AG258" s="42"/>
      <c r="AH258" s="42"/>
      <c r="AI258" s="42"/>
      <c r="AJ258" s="42"/>
      <c r="AK258" s="45">
        <f>2*AD258+5*AE258+3*AF258+5*AG258+5*AH258+5*AI258+5*AJ258</f>
        <v>0</v>
      </c>
      <c r="AL258" s="42"/>
      <c r="AM258" s="42"/>
      <c r="AN258" s="42"/>
      <c r="AO258" s="42"/>
      <c r="AP258" s="42"/>
      <c r="AQ258" s="42"/>
      <c r="AR258" s="42"/>
      <c r="AS258" s="45">
        <f>2*AL258+5*AM258+3*AN258+5*AO258+5*AP258+5*AQ258+5*AR258</f>
        <v>0</v>
      </c>
      <c r="AT258" s="42"/>
      <c r="AU258" s="42"/>
      <c r="AV258" s="42"/>
      <c r="AW258" s="42"/>
      <c r="AX258" s="42"/>
      <c r="AY258" s="42"/>
      <c r="AZ258" s="42"/>
      <c r="BA258" s="45">
        <f>2*AT258+5*AU258+3*AV258+5*AW258+5*AX258+5*AY258+5*AZ258</f>
        <v>0</v>
      </c>
      <c r="BB258" s="42"/>
      <c r="BC258" s="42"/>
      <c r="BD258" s="42"/>
      <c r="BE258" s="42"/>
      <c r="BF258" s="42"/>
      <c r="BG258" s="42"/>
      <c r="BH258" s="42"/>
      <c r="BI258" s="110">
        <f t="shared" si="64"/>
        <v>0</v>
      </c>
      <c r="BJ258" s="109">
        <f t="shared" si="65"/>
        <v>0</v>
      </c>
      <c r="BK258" s="108">
        <f t="shared" si="66"/>
        <v>0</v>
      </c>
      <c r="BL258" s="108">
        <f t="shared" si="67"/>
        <v>0</v>
      </c>
      <c r="BM258" s="108">
        <f t="shared" si="68"/>
        <v>0</v>
      </c>
      <c r="BN258" s="108">
        <f t="shared" si="69"/>
        <v>0</v>
      </c>
      <c r="BO258" s="108">
        <f t="shared" si="70"/>
        <v>0</v>
      </c>
      <c r="BP258" s="108">
        <f t="shared" si="71"/>
        <v>0</v>
      </c>
      <c r="BQ258" s="72">
        <f t="shared" si="72"/>
        <v>0</v>
      </c>
      <c r="BR258" s="165"/>
      <c r="BS258" s="165"/>
      <c r="BT258" s="165"/>
      <c r="BU258" s="165"/>
      <c r="BV258" s="165"/>
      <c r="BW258" s="165"/>
      <c r="BX258" s="165"/>
      <c r="BY258" s="165"/>
    </row>
    <row r="259" spans="1:77" ht="16" thickBot="1">
      <c r="A259" s="57"/>
      <c r="B259" s="116"/>
      <c r="C259" s="96"/>
      <c r="D259" s="97"/>
      <c r="E259" s="94" t="s">
        <v>124</v>
      </c>
      <c r="F259" s="97"/>
      <c r="G259" s="97"/>
      <c r="H259" s="97"/>
      <c r="I259" s="97"/>
      <c r="J259" s="97"/>
      <c r="K259" s="97"/>
      <c r="L259" s="97"/>
      <c r="M259" s="45">
        <f>2*F259+5*G259+3*H259+5*I259+5*J259+5*K259+5*L259</f>
        <v>0</v>
      </c>
      <c r="N259" s="42"/>
      <c r="O259" s="42"/>
      <c r="P259" s="42"/>
      <c r="Q259" s="42"/>
      <c r="R259" s="42"/>
      <c r="S259" s="42"/>
      <c r="T259" s="42"/>
      <c r="U259" s="45">
        <f>2*N259+5*O259+3*P259+5*Q259+5*R259+5*S259+5*T259</f>
        <v>0</v>
      </c>
      <c r="V259" s="42"/>
      <c r="W259" s="42"/>
      <c r="X259" s="42"/>
      <c r="Y259" s="42"/>
      <c r="Z259" s="42"/>
      <c r="AA259" s="42"/>
      <c r="AB259" s="42"/>
      <c r="AC259" s="45">
        <f>2*V259+5*W259+3*X259+5*Y259+5*Z259+5*AA259+5*AB259</f>
        <v>0</v>
      </c>
      <c r="AD259" s="42"/>
      <c r="AE259" s="42"/>
      <c r="AF259" s="42"/>
      <c r="AG259" s="42"/>
      <c r="AH259" s="42"/>
      <c r="AI259" s="42"/>
      <c r="AJ259" s="42"/>
      <c r="AK259" s="45">
        <f>2*AD259+5*AE259+3*AF259+5*AG259+5*AH259+5*AI259+5*AJ259</f>
        <v>0</v>
      </c>
      <c r="AL259" s="42"/>
      <c r="AM259" s="42"/>
      <c r="AN259" s="42"/>
      <c r="AO259" s="42"/>
      <c r="AP259" s="42"/>
      <c r="AQ259" s="42"/>
      <c r="AR259" s="42"/>
      <c r="AS259" s="45">
        <f>2*AL259+5*AM259+3*AN259+5*AO259+5*AP259+5*AQ259+5*AR259</f>
        <v>0</v>
      </c>
      <c r="AT259" s="42"/>
      <c r="AU259" s="42"/>
      <c r="AV259" s="42"/>
      <c r="AW259" s="42"/>
      <c r="AX259" s="42"/>
      <c r="AY259" s="42"/>
      <c r="AZ259" s="42"/>
      <c r="BA259" s="45">
        <f>2*AT259+5*AU259+3*AV259+5*AW259+5*AX259+5*AY259+5*AZ259</f>
        <v>0</v>
      </c>
      <c r="BB259" s="42"/>
      <c r="BC259" s="42"/>
      <c r="BD259" s="42"/>
      <c r="BE259" s="42"/>
      <c r="BF259" s="42"/>
      <c r="BG259" s="42"/>
      <c r="BH259" s="42"/>
      <c r="BI259" s="110">
        <f t="shared" ref="BI259:BI262" si="79">2*BB259+5*BC259+3*BD259+5*BE259+5*BF259+5*BG259+5*BH259</f>
        <v>0</v>
      </c>
      <c r="BJ259" s="109">
        <f t="shared" si="65"/>
        <v>0</v>
      </c>
      <c r="BK259" s="108">
        <f t="shared" si="66"/>
        <v>0</v>
      </c>
      <c r="BL259" s="108">
        <f t="shared" si="67"/>
        <v>0</v>
      </c>
      <c r="BM259" s="108">
        <f t="shared" si="68"/>
        <v>0</v>
      </c>
      <c r="BN259" s="108">
        <f t="shared" si="69"/>
        <v>0</v>
      </c>
      <c r="BO259" s="108">
        <f t="shared" si="70"/>
        <v>0</v>
      </c>
      <c r="BP259" s="108">
        <f t="shared" si="71"/>
        <v>0</v>
      </c>
      <c r="BQ259" s="72">
        <f t="shared" si="72"/>
        <v>0</v>
      </c>
    </row>
    <row r="260" spans="1:77" ht="16" thickBot="1">
      <c r="A260" s="57"/>
      <c r="B260" s="116"/>
      <c r="C260" s="96"/>
      <c r="D260" s="97"/>
      <c r="E260" s="94" t="s">
        <v>124</v>
      </c>
      <c r="F260" s="97"/>
      <c r="G260" s="97"/>
      <c r="H260" s="97"/>
      <c r="I260" s="97"/>
      <c r="J260" s="97"/>
      <c r="K260" s="97"/>
      <c r="L260" s="97"/>
      <c r="M260" s="45">
        <f>2*F260+5*G260+3*H260+5*I260+5*J260+5*K260+5*L260</f>
        <v>0</v>
      </c>
      <c r="N260" s="40"/>
      <c r="O260" s="40"/>
      <c r="P260" s="40"/>
      <c r="Q260" s="40"/>
      <c r="R260" s="40"/>
      <c r="S260" s="40"/>
      <c r="T260" s="40"/>
      <c r="U260" s="45">
        <f>2*N260+5*O260+3*P260+5*Q260+5*R260+5*S260+5*T260</f>
        <v>0</v>
      </c>
      <c r="V260" s="40"/>
      <c r="W260" s="40"/>
      <c r="X260" s="40"/>
      <c r="Y260" s="40"/>
      <c r="Z260" s="40"/>
      <c r="AA260" s="40"/>
      <c r="AB260" s="40"/>
      <c r="AC260" s="45">
        <f>2*V260+5*W260+3*X260+5*Y260+5*Z260+5*AA260+5*AB260</f>
        <v>0</v>
      </c>
      <c r="AD260" s="40"/>
      <c r="AE260" s="40"/>
      <c r="AF260" s="40"/>
      <c r="AG260" s="40"/>
      <c r="AH260" s="40"/>
      <c r="AI260" s="40"/>
      <c r="AJ260" s="40"/>
      <c r="AK260" s="45">
        <f>2*AD260+5*AE260+3*AF260+5*AG260+5*AH260+5*AI260+5*AJ260</f>
        <v>0</v>
      </c>
      <c r="AL260" s="40"/>
      <c r="AM260" s="40"/>
      <c r="AN260" s="40"/>
      <c r="AO260" s="40"/>
      <c r="AP260" s="40"/>
      <c r="AQ260" s="40"/>
      <c r="AR260" s="40"/>
      <c r="AS260" s="45">
        <f>2*AL260+5*AM260+3*AN260+5*AO260+5*AP260+5*AQ260+5*AR260</f>
        <v>0</v>
      </c>
      <c r="AT260" s="40"/>
      <c r="AU260" s="40"/>
      <c r="AV260" s="40"/>
      <c r="AW260" s="40"/>
      <c r="AX260" s="40"/>
      <c r="AY260" s="40"/>
      <c r="AZ260" s="40"/>
      <c r="BA260" s="45">
        <f>2*AT260+5*AU260+3*AV260+5*AW260+5*AX260+5*AY260+5*AZ260</f>
        <v>0</v>
      </c>
      <c r="BB260" s="40"/>
      <c r="BC260" s="40"/>
      <c r="BD260" s="40"/>
      <c r="BE260" s="40"/>
      <c r="BF260" s="40"/>
      <c r="BG260" s="40"/>
      <c r="BH260" s="40"/>
      <c r="BI260" s="110">
        <f t="shared" si="79"/>
        <v>0</v>
      </c>
      <c r="BJ260" s="109">
        <f t="shared" si="65"/>
        <v>0</v>
      </c>
      <c r="BK260" s="108">
        <f t="shared" si="66"/>
        <v>0</v>
      </c>
      <c r="BL260" s="108">
        <f t="shared" si="67"/>
        <v>0</v>
      </c>
      <c r="BM260" s="108">
        <f t="shared" si="68"/>
        <v>0</v>
      </c>
      <c r="BN260" s="108">
        <f t="shared" si="69"/>
        <v>0</v>
      </c>
      <c r="BO260" s="108">
        <f t="shared" si="70"/>
        <v>0</v>
      </c>
      <c r="BP260" s="108">
        <f t="shared" si="71"/>
        <v>0</v>
      </c>
      <c r="BQ260" s="72">
        <f t="shared" si="72"/>
        <v>0</v>
      </c>
    </row>
    <row r="261" spans="1:77" ht="16" thickBot="1">
      <c r="A261" s="57"/>
      <c r="B261" s="116"/>
      <c r="C261" s="96"/>
      <c r="D261" s="97"/>
      <c r="E261" s="94" t="s">
        <v>124</v>
      </c>
      <c r="F261" s="97"/>
      <c r="G261" s="97"/>
      <c r="H261" s="97"/>
      <c r="I261" s="97"/>
      <c r="J261" s="97"/>
      <c r="K261" s="97"/>
      <c r="L261" s="97"/>
      <c r="M261" s="45">
        <f>2*F261+5*G261+3*H261+5*I261+5*J261+5*K261+5*L261</f>
        <v>0</v>
      </c>
      <c r="N261" s="40"/>
      <c r="O261" s="40"/>
      <c r="P261" s="40"/>
      <c r="Q261" s="40"/>
      <c r="R261" s="40"/>
      <c r="S261" s="40"/>
      <c r="T261" s="40"/>
      <c r="U261" s="45">
        <f>2*N261+5*O261+3*P261+5*Q261+5*R261+5*S261+5*T261</f>
        <v>0</v>
      </c>
      <c r="V261" s="40"/>
      <c r="W261" s="40"/>
      <c r="X261" s="40"/>
      <c r="Y261" s="40"/>
      <c r="Z261" s="40"/>
      <c r="AA261" s="40"/>
      <c r="AB261" s="40"/>
      <c r="AC261" s="45">
        <f>2*V261+5*W261+3*X261+5*Y261+5*Z261+5*AA261+5*AB261</f>
        <v>0</v>
      </c>
      <c r="AD261" s="40"/>
      <c r="AE261" s="40"/>
      <c r="AF261" s="40"/>
      <c r="AG261" s="40"/>
      <c r="AH261" s="40"/>
      <c r="AI261" s="40"/>
      <c r="AJ261" s="40"/>
      <c r="AK261" s="45">
        <f>2*AD261+5*AE261+3*AF261+5*AG261+5*AH261+5*AI261+5*AJ261</f>
        <v>0</v>
      </c>
      <c r="AL261" s="40"/>
      <c r="AM261" s="40"/>
      <c r="AN261" s="40"/>
      <c r="AO261" s="40"/>
      <c r="AP261" s="40"/>
      <c r="AQ261" s="40"/>
      <c r="AR261" s="40"/>
      <c r="AS261" s="45">
        <f>2*AL261+5*AM261+3*AN261+5*AO261+5*AP261+5*AQ261+5*AR261</f>
        <v>0</v>
      </c>
      <c r="AT261" s="40"/>
      <c r="AU261" s="40"/>
      <c r="AV261" s="40"/>
      <c r="AW261" s="40"/>
      <c r="AX261" s="40"/>
      <c r="AY261" s="40"/>
      <c r="AZ261" s="40"/>
      <c r="BA261" s="45">
        <f>2*AT261+5*AU261+3*AV261+5*AW261+5*AX261+5*AY261+5*AZ261</f>
        <v>0</v>
      </c>
      <c r="BB261" s="40"/>
      <c r="BC261" s="40"/>
      <c r="BD261" s="40"/>
      <c r="BE261" s="40"/>
      <c r="BF261" s="40"/>
      <c r="BG261" s="40"/>
      <c r="BH261" s="40"/>
      <c r="BI261" s="110">
        <f t="shared" si="79"/>
        <v>0</v>
      </c>
      <c r="BJ261" s="109">
        <f t="shared" si="65"/>
        <v>0</v>
      </c>
      <c r="BK261" s="108">
        <f t="shared" si="66"/>
        <v>0</v>
      </c>
      <c r="BL261" s="108">
        <f t="shared" si="67"/>
        <v>0</v>
      </c>
      <c r="BM261" s="108">
        <f t="shared" si="68"/>
        <v>0</v>
      </c>
      <c r="BN261" s="108">
        <f t="shared" si="69"/>
        <v>0</v>
      </c>
      <c r="BO261" s="108">
        <f t="shared" si="70"/>
        <v>0</v>
      </c>
      <c r="BP261" s="108">
        <f t="shared" si="71"/>
        <v>0</v>
      </c>
      <c r="BQ261" s="72">
        <f t="shared" si="72"/>
        <v>0</v>
      </c>
    </row>
    <row r="262" spans="1:77" ht="16" thickBot="1">
      <c r="A262" s="57"/>
      <c r="B262" s="116"/>
      <c r="C262" s="96"/>
      <c r="D262" s="97"/>
      <c r="E262" s="94" t="s">
        <v>124</v>
      </c>
      <c r="F262" s="97"/>
      <c r="G262" s="97"/>
      <c r="H262" s="97"/>
      <c r="I262" s="97"/>
      <c r="J262" s="97"/>
      <c r="K262" s="97"/>
      <c r="L262" s="97"/>
      <c r="M262" s="45">
        <f>2*F262+5*G262+3*H262+5*I262+5*J262+5*K262+5*L262</f>
        <v>0</v>
      </c>
      <c r="N262" s="42"/>
      <c r="O262" s="42"/>
      <c r="P262" s="42"/>
      <c r="Q262" s="42"/>
      <c r="R262" s="42"/>
      <c r="S262" s="42"/>
      <c r="T262" s="42"/>
      <c r="U262" s="45">
        <f>2*N262+5*O262+3*P262+5*Q262+5*R262+5*S262+5*T262</f>
        <v>0</v>
      </c>
      <c r="V262" s="42"/>
      <c r="W262" s="42"/>
      <c r="X262" s="42"/>
      <c r="Y262" s="42"/>
      <c r="Z262" s="42"/>
      <c r="AA262" s="42"/>
      <c r="AB262" s="42"/>
      <c r="AC262" s="45">
        <f>2*V262+5*W262+3*X262+5*Y262+5*Z262+5*AA262+5*AB262</f>
        <v>0</v>
      </c>
      <c r="AD262" s="42"/>
      <c r="AE262" s="42"/>
      <c r="AF262" s="42"/>
      <c r="AG262" s="42"/>
      <c r="AH262" s="42"/>
      <c r="AI262" s="42"/>
      <c r="AJ262" s="42"/>
      <c r="AK262" s="45">
        <f>2*AD262+5*AE262+3*AF262+5*AG262+5*AH262+5*AI262+5*AJ262</f>
        <v>0</v>
      </c>
      <c r="AL262" s="42"/>
      <c r="AM262" s="42"/>
      <c r="AN262" s="42"/>
      <c r="AO262" s="42"/>
      <c r="AP262" s="42"/>
      <c r="AQ262" s="42"/>
      <c r="AR262" s="42"/>
      <c r="AS262" s="45">
        <f>2*AL262+5*AM262+3*AN262+5*AO262+5*AP262+5*AQ262+5*AR262</f>
        <v>0</v>
      </c>
      <c r="AT262" s="42"/>
      <c r="AU262" s="42"/>
      <c r="AV262" s="42"/>
      <c r="AW262" s="42"/>
      <c r="AX262" s="42"/>
      <c r="AY262" s="42"/>
      <c r="AZ262" s="42"/>
      <c r="BA262" s="45">
        <f>2*AT262+5*AU262+3*AV262+5*AW262+5*AX262+5*AY262+5*AZ262</f>
        <v>0</v>
      </c>
      <c r="BB262" s="42"/>
      <c r="BC262" s="42"/>
      <c r="BD262" s="42"/>
      <c r="BE262" s="42"/>
      <c r="BF262" s="42"/>
      <c r="BG262" s="42"/>
      <c r="BH262" s="42"/>
      <c r="BI262" s="110">
        <f t="shared" si="79"/>
        <v>0</v>
      </c>
      <c r="BJ262" s="109">
        <f t="shared" si="65"/>
        <v>0</v>
      </c>
      <c r="BK262" s="108">
        <f t="shared" si="66"/>
        <v>0</v>
      </c>
      <c r="BL262" s="108">
        <f t="shared" si="67"/>
        <v>0</v>
      </c>
      <c r="BM262" s="108">
        <f t="shared" si="68"/>
        <v>0</v>
      </c>
      <c r="BN262" s="108">
        <f t="shared" si="69"/>
        <v>0</v>
      </c>
      <c r="BO262" s="108">
        <f t="shared" si="70"/>
        <v>0</v>
      </c>
      <c r="BP262" s="108">
        <f t="shared" si="71"/>
        <v>0</v>
      </c>
      <c r="BQ262" s="72">
        <f t="shared" si="72"/>
        <v>0</v>
      </c>
    </row>
    <row r="263" spans="1:77" ht="16" thickBot="1">
      <c r="A263" s="57"/>
      <c r="B263" s="69"/>
      <c r="C263" s="47"/>
      <c r="D263" s="40"/>
      <c r="E263" s="41"/>
      <c r="F263" s="40"/>
      <c r="G263" s="40"/>
      <c r="H263" s="40"/>
      <c r="I263" s="40"/>
      <c r="J263" s="40"/>
      <c r="K263" s="40"/>
      <c r="L263" s="40"/>
      <c r="M263" s="45">
        <f t="shared" ref="M263:M264" si="80">2*F263+5*G263+3*H263+5*I263+5*J263+5*K263+5*L263</f>
        <v>0</v>
      </c>
      <c r="N263" s="40"/>
      <c r="O263" s="40"/>
      <c r="P263" s="40"/>
      <c r="Q263" s="40"/>
      <c r="R263" s="40"/>
      <c r="S263" s="40"/>
      <c r="T263" s="40"/>
      <c r="U263" s="45">
        <f t="shared" ref="U263:U264" si="81">2*N263+5*O263+3*P263+5*Q263+5*R263+5*S263+5*T263</f>
        <v>0</v>
      </c>
      <c r="V263" s="40"/>
      <c r="W263" s="40"/>
      <c r="X263" s="40"/>
      <c r="Y263" s="40"/>
      <c r="Z263" s="40"/>
      <c r="AA263" s="40"/>
      <c r="AB263" s="40"/>
      <c r="AC263" s="45">
        <f t="shared" ref="AC263:AC264" si="82">2*V263+5*W263+3*X263+5*Y263+5*Z263+5*AA263+5*AB263</f>
        <v>0</v>
      </c>
      <c r="AD263" s="40"/>
      <c r="AE263" s="40"/>
      <c r="AF263" s="40"/>
      <c r="AG263" s="40"/>
      <c r="AH263" s="40"/>
      <c r="AI263" s="40"/>
      <c r="AJ263" s="40"/>
      <c r="AK263" s="45">
        <f t="shared" ref="AK263:AK264" si="83">2*AD263+5*AE263+3*AF263+5*AG263+5*AH263+5*AI263+5*AJ263</f>
        <v>0</v>
      </c>
      <c r="AL263" s="40"/>
      <c r="AM263" s="40"/>
      <c r="AN263" s="40"/>
      <c r="AO263" s="40"/>
      <c r="AP263" s="40"/>
      <c r="AQ263" s="40"/>
      <c r="AR263" s="40"/>
      <c r="AS263" s="45">
        <f t="shared" ref="AS263:AS264" si="84">2*AL263+5*AM263+3*AN263+5*AO263+5*AP263+5*AQ263+5*AR263</f>
        <v>0</v>
      </c>
      <c r="AT263" s="40"/>
      <c r="AU263" s="40"/>
      <c r="AV263" s="40"/>
      <c r="AW263" s="40"/>
      <c r="AX263" s="40"/>
      <c r="AY263" s="40"/>
      <c r="AZ263" s="40"/>
      <c r="BA263" s="45">
        <f t="shared" ref="BA263:BA264" si="85">2*AT263+5*AU263+3*AV263+5*AW263+5*AX263+5*AY263+5*AZ263</f>
        <v>0</v>
      </c>
      <c r="BB263" s="40"/>
      <c r="BC263" s="40"/>
      <c r="BD263" s="40"/>
      <c r="BE263" s="40"/>
      <c r="BF263" s="40"/>
      <c r="BG263" s="40"/>
      <c r="BH263" s="40"/>
      <c r="BI263" s="110">
        <f t="shared" ref="BI263:BI264" si="86">2*BB263+5*BC263+3*BD263+5*BE263+5*BF263+5*BG263+5*BH263</f>
        <v>0</v>
      </c>
      <c r="BJ263" s="109">
        <f t="shared" ref="BJ263:BJ264" si="87">F263+N263+V263+AD263+AL263+AT263+BB263</f>
        <v>0</v>
      </c>
      <c r="BK263" s="108">
        <f t="shared" ref="BK263:BK264" si="88">G263+O263+W263+AE263+AM263+AU263+BC263</f>
        <v>0</v>
      </c>
      <c r="BL263" s="108">
        <f t="shared" ref="BL263:BL264" si="89">H263+P263+X263+AF263+AN263+AV263+BD263</f>
        <v>0</v>
      </c>
      <c r="BM263" s="108">
        <f t="shared" ref="BM263:BM264" si="90">I263+Q263+Y263+AG263+AO263+AW263+BE263</f>
        <v>0</v>
      </c>
      <c r="BN263" s="108">
        <f t="shared" ref="BN263:BN264" si="91">J263+R263+Z263+AH263+AP263+AX263+BF263</f>
        <v>0</v>
      </c>
      <c r="BO263" s="108">
        <f t="shared" ref="BO263:BO264" si="92">K263+S263+AA263+AI263+AQ263+AY263+BG263</f>
        <v>0</v>
      </c>
      <c r="BP263" s="108">
        <f t="shared" ref="BP263:BP264" si="93">L263+T263+AB263+AJ263+AR263+AZ263+BH263</f>
        <v>0</v>
      </c>
      <c r="BQ263" s="72">
        <f t="shared" ref="BQ263:BQ264" si="94">M263+U263+AC263+AK263+AS263+BA263+BI263</f>
        <v>0</v>
      </c>
    </row>
    <row r="264" spans="1:77" ht="16" thickBot="1">
      <c r="A264" s="57"/>
      <c r="B264" s="69"/>
      <c r="C264" s="47"/>
      <c r="D264" s="40"/>
      <c r="E264" s="41"/>
      <c r="F264" s="40"/>
      <c r="G264" s="40"/>
      <c r="H264" s="40"/>
      <c r="I264" s="40"/>
      <c r="J264" s="40"/>
      <c r="K264" s="40"/>
      <c r="L264" s="40"/>
      <c r="M264" s="45">
        <f t="shared" si="80"/>
        <v>0</v>
      </c>
      <c r="N264" s="40"/>
      <c r="O264" s="40"/>
      <c r="P264" s="40"/>
      <c r="Q264" s="40"/>
      <c r="R264" s="40"/>
      <c r="S264" s="40"/>
      <c r="T264" s="40"/>
      <c r="U264" s="45">
        <f t="shared" si="81"/>
        <v>0</v>
      </c>
      <c r="V264" s="40"/>
      <c r="W264" s="40"/>
      <c r="X264" s="40"/>
      <c r="Y264" s="40"/>
      <c r="Z264" s="40"/>
      <c r="AA264" s="40"/>
      <c r="AB264" s="40"/>
      <c r="AC264" s="45">
        <f t="shared" si="82"/>
        <v>0</v>
      </c>
      <c r="AD264" s="40"/>
      <c r="AE264" s="40"/>
      <c r="AF264" s="40"/>
      <c r="AG264" s="40"/>
      <c r="AH264" s="40"/>
      <c r="AI264" s="40"/>
      <c r="AJ264" s="40"/>
      <c r="AK264" s="45">
        <f t="shared" si="83"/>
        <v>0</v>
      </c>
      <c r="AL264" s="40"/>
      <c r="AM264" s="40"/>
      <c r="AN264" s="40"/>
      <c r="AO264" s="40"/>
      <c r="AP264" s="40"/>
      <c r="AQ264" s="40"/>
      <c r="AR264" s="40"/>
      <c r="AS264" s="45">
        <f t="shared" si="84"/>
        <v>0</v>
      </c>
      <c r="AT264" s="40"/>
      <c r="AU264" s="40"/>
      <c r="AV264" s="40"/>
      <c r="AW264" s="40"/>
      <c r="AX264" s="40"/>
      <c r="AY264" s="40"/>
      <c r="AZ264" s="40"/>
      <c r="BA264" s="45">
        <f t="shared" si="85"/>
        <v>0</v>
      </c>
      <c r="BB264" s="40"/>
      <c r="BC264" s="40"/>
      <c r="BD264" s="40"/>
      <c r="BE264" s="40"/>
      <c r="BF264" s="40"/>
      <c r="BG264" s="40"/>
      <c r="BH264" s="40"/>
      <c r="BI264" s="110">
        <f t="shared" si="86"/>
        <v>0</v>
      </c>
      <c r="BJ264" s="109">
        <f t="shared" si="87"/>
        <v>0</v>
      </c>
      <c r="BK264" s="108">
        <f t="shared" si="88"/>
        <v>0</v>
      </c>
      <c r="BL264" s="108">
        <f t="shared" si="89"/>
        <v>0</v>
      </c>
      <c r="BM264" s="108">
        <f t="shared" si="90"/>
        <v>0</v>
      </c>
      <c r="BN264" s="108">
        <f t="shared" si="91"/>
        <v>0</v>
      </c>
      <c r="BO264" s="108">
        <f t="shared" si="92"/>
        <v>0</v>
      </c>
      <c r="BP264" s="108">
        <f t="shared" si="93"/>
        <v>0</v>
      </c>
      <c r="BQ264" s="72">
        <f t="shared" si="94"/>
        <v>0</v>
      </c>
    </row>
    <row r="265" spans="1:77" ht="16" thickBot="1">
      <c r="A265" s="57"/>
      <c r="B265" s="69"/>
      <c r="C265" s="47"/>
      <c r="D265" s="40"/>
      <c r="E265" s="41"/>
      <c r="F265" s="40"/>
      <c r="G265" s="40"/>
      <c r="H265" s="40"/>
      <c r="I265" s="40"/>
      <c r="J265" s="40"/>
      <c r="K265" s="40"/>
      <c r="L265" s="40"/>
      <c r="M265" s="45">
        <f t="shared" ref="M265:M275" si="95">2*F265+5*G265+3*H265+5*I265+5*J265+5*K265+5*L265</f>
        <v>0</v>
      </c>
      <c r="N265" s="43"/>
      <c r="O265" s="43"/>
      <c r="P265" s="43"/>
      <c r="Q265" s="43"/>
      <c r="R265" s="43"/>
      <c r="S265" s="43"/>
      <c r="T265" s="43"/>
      <c r="U265" s="45">
        <f t="shared" ref="U265:U322" si="96">2*N265+5*O265+3*P265+5*Q265+5*R265+5*S265+5*T265</f>
        <v>0</v>
      </c>
      <c r="V265" s="43"/>
      <c r="W265" s="43"/>
      <c r="X265" s="43"/>
      <c r="Y265" s="43"/>
      <c r="Z265" s="43"/>
      <c r="AA265" s="43"/>
      <c r="AB265" s="43"/>
      <c r="AC265" s="45">
        <f t="shared" ref="AC265:AC322" si="97">2*V265+5*W265+3*X265+5*Y265+5*Z265+5*AA265+5*AB265</f>
        <v>0</v>
      </c>
      <c r="AD265" s="43"/>
      <c r="AE265" s="43"/>
      <c r="AF265" s="43"/>
      <c r="AG265" s="43"/>
      <c r="AH265" s="43"/>
      <c r="AI265" s="43"/>
      <c r="AJ265" s="43"/>
      <c r="AK265" s="45">
        <f t="shared" ref="AK265:AK322" si="98">2*AD265+5*AE265+3*AF265+5*AG265+5*AH265+5*AI265+5*AJ265</f>
        <v>0</v>
      </c>
      <c r="AL265" s="40"/>
      <c r="AM265" s="40"/>
      <c r="AN265" s="40"/>
      <c r="AO265" s="40"/>
      <c r="AP265" s="40"/>
      <c r="AQ265" s="40"/>
      <c r="AR265" s="40"/>
      <c r="AS265" s="45">
        <f t="shared" ref="AS265:AS322" si="99">2*AL265+5*AM265+3*AN265+5*AO265+5*AP265+5*AQ265+5*AR265</f>
        <v>0</v>
      </c>
      <c r="AT265" s="40"/>
      <c r="AU265" s="40"/>
      <c r="AV265" s="40"/>
      <c r="AW265" s="40"/>
      <c r="AX265" s="40"/>
      <c r="AY265" s="40"/>
      <c r="AZ265" s="40"/>
      <c r="BA265" s="45">
        <f t="shared" ref="BA265:BA322" si="100">2*AT265+5*AU265+3*AV265+5*AW265+5*AX265+5*AY265+5*AZ265</f>
        <v>0</v>
      </c>
      <c r="BB265" s="40"/>
      <c r="BC265" s="40"/>
      <c r="BD265" s="40"/>
      <c r="BE265" s="40"/>
      <c r="BF265" s="40"/>
      <c r="BG265" s="40"/>
      <c r="BH265" s="40"/>
      <c r="BI265" s="110">
        <f t="shared" ref="BI265:BI322" si="101">2*BB265+5*BC265+3*BD265+5*BE265+5*BF265+5*BG265+5*BH265</f>
        <v>0</v>
      </c>
      <c r="BJ265" s="109">
        <f t="shared" ref="BJ265:BJ322" si="102">F265+N265+V265+AD265+AL265+AT265+BB265</f>
        <v>0</v>
      </c>
      <c r="BK265" s="108">
        <f t="shared" ref="BK265:BK322" si="103">G265+O265+W265+AE265+AM265+AU265+BC265</f>
        <v>0</v>
      </c>
      <c r="BL265" s="108">
        <f t="shared" ref="BL265:BL322" si="104">H265+P265+X265+AF265+AN265+AV265+BD265</f>
        <v>0</v>
      </c>
      <c r="BM265" s="108">
        <f t="shared" ref="BM265:BM322" si="105">I265+Q265+Y265+AG265+AO265+AW265+BE265</f>
        <v>0</v>
      </c>
      <c r="BN265" s="108">
        <f t="shared" ref="BN265:BN322" si="106">J265+R265+Z265+AH265+AP265+AX265+BF265</f>
        <v>0</v>
      </c>
      <c r="BO265" s="108">
        <f t="shared" ref="BO265:BO322" si="107">K265+S265+AA265+AI265+AQ265+AY265+BG265</f>
        <v>0</v>
      </c>
      <c r="BP265" s="108">
        <f t="shared" ref="BP265:BP322" si="108">L265+T265+AB265+AJ265+AR265+AZ265+BH265</f>
        <v>0</v>
      </c>
      <c r="BQ265" s="72">
        <f t="shared" ref="BQ265:BQ322" si="109">M265+U265+AC265+AK265+AS265+BA265+BI265</f>
        <v>0</v>
      </c>
    </row>
    <row r="266" spans="1:77" ht="16" thickBot="1">
      <c r="A266" s="57"/>
      <c r="B266" s="69"/>
      <c r="C266" s="47"/>
      <c r="D266" s="40"/>
      <c r="E266" s="41"/>
      <c r="F266" s="40"/>
      <c r="G266" s="40"/>
      <c r="H266" s="40"/>
      <c r="I266" s="40"/>
      <c r="J266" s="40"/>
      <c r="K266" s="40"/>
      <c r="L266" s="40"/>
      <c r="M266" s="45">
        <f t="shared" si="95"/>
        <v>0</v>
      </c>
      <c r="N266" s="40"/>
      <c r="O266" s="40"/>
      <c r="P266" s="40"/>
      <c r="Q266" s="40"/>
      <c r="R266" s="40"/>
      <c r="S266" s="40"/>
      <c r="T266" s="40"/>
      <c r="U266" s="45">
        <f t="shared" si="96"/>
        <v>0</v>
      </c>
      <c r="V266" s="40"/>
      <c r="W266" s="40"/>
      <c r="X266" s="40"/>
      <c r="Y266" s="40"/>
      <c r="Z266" s="40"/>
      <c r="AA266" s="40"/>
      <c r="AB266" s="40"/>
      <c r="AC266" s="45">
        <f t="shared" si="97"/>
        <v>0</v>
      </c>
      <c r="AD266" s="40"/>
      <c r="AE266" s="40"/>
      <c r="AF266" s="40"/>
      <c r="AG266" s="40"/>
      <c r="AH266" s="40"/>
      <c r="AI266" s="40"/>
      <c r="AJ266" s="40"/>
      <c r="AK266" s="45">
        <f t="shared" si="98"/>
        <v>0</v>
      </c>
      <c r="AL266" s="40"/>
      <c r="AM266" s="40"/>
      <c r="AN266" s="40"/>
      <c r="AO266" s="40"/>
      <c r="AP266" s="40"/>
      <c r="AQ266" s="40"/>
      <c r="AR266" s="40"/>
      <c r="AS266" s="45">
        <f t="shared" si="99"/>
        <v>0</v>
      </c>
      <c r="AT266" s="40"/>
      <c r="AU266" s="40"/>
      <c r="AV266" s="40"/>
      <c r="AW266" s="40"/>
      <c r="AX266" s="40"/>
      <c r="AY266" s="40"/>
      <c r="AZ266" s="40"/>
      <c r="BA266" s="45">
        <f t="shared" si="100"/>
        <v>0</v>
      </c>
      <c r="BB266" s="40"/>
      <c r="BC266" s="40"/>
      <c r="BD266" s="40"/>
      <c r="BE266" s="40"/>
      <c r="BF266" s="40"/>
      <c r="BG266" s="40"/>
      <c r="BH266" s="40"/>
      <c r="BI266" s="110">
        <f t="shared" si="101"/>
        <v>0</v>
      </c>
      <c r="BJ266" s="109">
        <f t="shared" si="102"/>
        <v>0</v>
      </c>
      <c r="BK266" s="108">
        <f t="shared" si="103"/>
        <v>0</v>
      </c>
      <c r="BL266" s="108">
        <f t="shared" si="104"/>
        <v>0</v>
      </c>
      <c r="BM266" s="108">
        <f t="shared" si="105"/>
        <v>0</v>
      </c>
      <c r="BN266" s="108">
        <f t="shared" si="106"/>
        <v>0</v>
      </c>
      <c r="BO266" s="108">
        <f t="shared" si="107"/>
        <v>0</v>
      </c>
      <c r="BP266" s="108">
        <f t="shared" si="108"/>
        <v>0</v>
      </c>
      <c r="BQ266" s="72">
        <f t="shared" si="109"/>
        <v>0</v>
      </c>
    </row>
    <row r="267" spans="1:77" ht="16" thickBot="1">
      <c r="A267" s="57"/>
      <c r="B267" s="65"/>
      <c r="C267" s="66"/>
      <c r="D267" s="42"/>
      <c r="E267" s="42"/>
      <c r="F267" s="42"/>
      <c r="G267" s="42"/>
      <c r="H267" s="42"/>
      <c r="I267" s="42"/>
      <c r="J267" s="42"/>
      <c r="K267" s="42"/>
      <c r="L267" s="42"/>
      <c r="M267" s="45">
        <f t="shared" si="95"/>
        <v>0</v>
      </c>
      <c r="N267" s="42"/>
      <c r="O267" s="42"/>
      <c r="P267" s="42"/>
      <c r="Q267" s="42"/>
      <c r="R267" s="42"/>
      <c r="S267" s="42"/>
      <c r="T267" s="42"/>
      <c r="U267" s="45">
        <f t="shared" si="96"/>
        <v>0</v>
      </c>
      <c r="V267" s="42"/>
      <c r="W267" s="42"/>
      <c r="X267" s="42"/>
      <c r="Y267" s="42"/>
      <c r="Z267" s="42"/>
      <c r="AA267" s="42"/>
      <c r="AB267" s="42"/>
      <c r="AC267" s="45">
        <f t="shared" si="97"/>
        <v>0</v>
      </c>
      <c r="AD267" s="42"/>
      <c r="AE267" s="42"/>
      <c r="AF267" s="42"/>
      <c r="AG267" s="42"/>
      <c r="AH267" s="42"/>
      <c r="AI267" s="42"/>
      <c r="AJ267" s="42"/>
      <c r="AK267" s="45">
        <f t="shared" si="98"/>
        <v>0</v>
      </c>
      <c r="AL267" s="42"/>
      <c r="AM267" s="42"/>
      <c r="AN267" s="42"/>
      <c r="AO267" s="42"/>
      <c r="AP267" s="42"/>
      <c r="AQ267" s="42"/>
      <c r="AR267" s="42"/>
      <c r="AS267" s="45">
        <f t="shared" si="99"/>
        <v>0</v>
      </c>
      <c r="AT267" s="42"/>
      <c r="AU267" s="42"/>
      <c r="AV267" s="42"/>
      <c r="AW267" s="42"/>
      <c r="AX267" s="42"/>
      <c r="AY267" s="42"/>
      <c r="AZ267" s="42"/>
      <c r="BA267" s="45">
        <f t="shared" si="100"/>
        <v>0</v>
      </c>
      <c r="BB267" s="42"/>
      <c r="BC267" s="42"/>
      <c r="BD267" s="42"/>
      <c r="BE267" s="42"/>
      <c r="BF267" s="42"/>
      <c r="BG267" s="42"/>
      <c r="BH267" s="42"/>
      <c r="BI267" s="110">
        <f t="shared" si="101"/>
        <v>0</v>
      </c>
      <c r="BJ267" s="109">
        <f t="shared" si="102"/>
        <v>0</v>
      </c>
      <c r="BK267" s="108">
        <f t="shared" si="103"/>
        <v>0</v>
      </c>
      <c r="BL267" s="108">
        <f t="shared" si="104"/>
        <v>0</v>
      </c>
      <c r="BM267" s="108">
        <f t="shared" si="105"/>
        <v>0</v>
      </c>
      <c r="BN267" s="108">
        <f t="shared" si="106"/>
        <v>0</v>
      </c>
      <c r="BO267" s="108">
        <f t="shared" si="107"/>
        <v>0</v>
      </c>
      <c r="BP267" s="108">
        <f t="shared" si="108"/>
        <v>0</v>
      </c>
      <c r="BQ267" s="72">
        <f t="shared" si="109"/>
        <v>0</v>
      </c>
    </row>
    <row r="268" spans="1:77" ht="16" thickBot="1">
      <c r="A268" s="57"/>
      <c r="B268" s="69"/>
      <c r="C268" s="47"/>
      <c r="D268" s="40"/>
      <c r="E268" s="41"/>
      <c r="F268" s="40"/>
      <c r="G268" s="40"/>
      <c r="H268" s="40"/>
      <c r="I268" s="40"/>
      <c r="J268" s="40"/>
      <c r="K268" s="40"/>
      <c r="L268" s="40"/>
      <c r="M268" s="45">
        <f t="shared" si="95"/>
        <v>0</v>
      </c>
      <c r="N268" s="40"/>
      <c r="O268" s="40"/>
      <c r="P268" s="40"/>
      <c r="Q268" s="40"/>
      <c r="R268" s="40"/>
      <c r="S268" s="40"/>
      <c r="T268" s="40"/>
      <c r="U268" s="45">
        <f t="shared" si="96"/>
        <v>0</v>
      </c>
      <c r="V268" s="40"/>
      <c r="W268" s="40"/>
      <c r="X268" s="40"/>
      <c r="Y268" s="40"/>
      <c r="Z268" s="40"/>
      <c r="AA268" s="40"/>
      <c r="AB268" s="40"/>
      <c r="AC268" s="45">
        <f t="shared" si="97"/>
        <v>0</v>
      </c>
      <c r="AD268" s="40"/>
      <c r="AE268" s="40"/>
      <c r="AF268" s="40"/>
      <c r="AG268" s="40"/>
      <c r="AH268" s="40"/>
      <c r="AI268" s="40"/>
      <c r="AJ268" s="40"/>
      <c r="AK268" s="45">
        <f t="shared" si="98"/>
        <v>0</v>
      </c>
      <c r="AL268" s="40"/>
      <c r="AM268" s="40"/>
      <c r="AN268" s="40"/>
      <c r="AO268" s="40"/>
      <c r="AP268" s="40"/>
      <c r="AQ268" s="40"/>
      <c r="AR268" s="40"/>
      <c r="AS268" s="45">
        <f t="shared" si="99"/>
        <v>0</v>
      </c>
      <c r="AT268" s="40"/>
      <c r="AU268" s="40"/>
      <c r="AV268" s="40"/>
      <c r="AW268" s="40"/>
      <c r="AX268" s="40"/>
      <c r="AY268" s="40"/>
      <c r="AZ268" s="40"/>
      <c r="BA268" s="45">
        <f t="shared" si="100"/>
        <v>0</v>
      </c>
      <c r="BB268" s="40"/>
      <c r="BC268" s="40"/>
      <c r="BD268" s="40"/>
      <c r="BE268" s="40"/>
      <c r="BF268" s="40"/>
      <c r="BG268" s="40"/>
      <c r="BH268" s="40"/>
      <c r="BI268" s="110">
        <f t="shared" si="101"/>
        <v>0</v>
      </c>
      <c r="BJ268" s="109">
        <f t="shared" si="102"/>
        <v>0</v>
      </c>
      <c r="BK268" s="108">
        <f t="shared" si="103"/>
        <v>0</v>
      </c>
      <c r="BL268" s="108">
        <f t="shared" si="104"/>
        <v>0</v>
      </c>
      <c r="BM268" s="108">
        <f t="shared" si="105"/>
        <v>0</v>
      </c>
      <c r="BN268" s="108">
        <f t="shared" si="106"/>
        <v>0</v>
      </c>
      <c r="BO268" s="108">
        <f t="shared" si="107"/>
        <v>0</v>
      </c>
      <c r="BP268" s="108">
        <f t="shared" si="108"/>
        <v>0</v>
      </c>
      <c r="BQ268" s="72">
        <f t="shared" si="109"/>
        <v>0</v>
      </c>
    </row>
    <row r="269" spans="1:77" ht="16" thickBot="1">
      <c r="A269" s="57"/>
      <c r="B269" s="69"/>
      <c r="C269" s="47"/>
      <c r="D269" s="40"/>
      <c r="E269" s="41"/>
      <c r="F269" s="40"/>
      <c r="G269" s="40"/>
      <c r="H269" s="40"/>
      <c r="I269" s="40"/>
      <c r="J269" s="40"/>
      <c r="K269" s="40"/>
      <c r="L269" s="40"/>
      <c r="M269" s="45">
        <f t="shared" si="95"/>
        <v>0</v>
      </c>
      <c r="N269" s="40"/>
      <c r="O269" s="40"/>
      <c r="P269" s="40"/>
      <c r="Q269" s="40"/>
      <c r="R269" s="40"/>
      <c r="S269" s="40"/>
      <c r="T269" s="40"/>
      <c r="U269" s="45">
        <f t="shared" si="96"/>
        <v>0</v>
      </c>
      <c r="V269" s="40"/>
      <c r="W269" s="40"/>
      <c r="X269" s="40"/>
      <c r="Y269" s="40"/>
      <c r="Z269" s="40"/>
      <c r="AA269" s="40"/>
      <c r="AB269" s="40"/>
      <c r="AC269" s="45">
        <f t="shared" si="97"/>
        <v>0</v>
      </c>
      <c r="AD269" s="40"/>
      <c r="AE269" s="40"/>
      <c r="AF269" s="40"/>
      <c r="AG269" s="40"/>
      <c r="AH269" s="40"/>
      <c r="AI269" s="40"/>
      <c r="AJ269" s="40"/>
      <c r="AK269" s="45">
        <f t="shared" si="98"/>
        <v>0</v>
      </c>
      <c r="AL269" s="40"/>
      <c r="AM269" s="40"/>
      <c r="AN269" s="40"/>
      <c r="AO269" s="40"/>
      <c r="AP269" s="40"/>
      <c r="AQ269" s="40"/>
      <c r="AR269" s="40"/>
      <c r="AS269" s="45">
        <f t="shared" si="99"/>
        <v>0</v>
      </c>
      <c r="AT269" s="40"/>
      <c r="AU269" s="40"/>
      <c r="AV269" s="40"/>
      <c r="AW269" s="40"/>
      <c r="AX269" s="40"/>
      <c r="AY269" s="40"/>
      <c r="AZ269" s="40"/>
      <c r="BA269" s="45">
        <f t="shared" si="100"/>
        <v>0</v>
      </c>
      <c r="BB269" s="40"/>
      <c r="BC269" s="40"/>
      <c r="BD269" s="40"/>
      <c r="BE269" s="40"/>
      <c r="BF269" s="40"/>
      <c r="BG269" s="40"/>
      <c r="BH269" s="40"/>
      <c r="BI269" s="110">
        <f t="shared" si="101"/>
        <v>0</v>
      </c>
      <c r="BJ269" s="109">
        <f t="shared" si="102"/>
        <v>0</v>
      </c>
      <c r="BK269" s="108">
        <f t="shared" si="103"/>
        <v>0</v>
      </c>
      <c r="BL269" s="108">
        <f t="shared" si="104"/>
        <v>0</v>
      </c>
      <c r="BM269" s="108">
        <f t="shared" si="105"/>
        <v>0</v>
      </c>
      <c r="BN269" s="108">
        <f t="shared" si="106"/>
        <v>0</v>
      </c>
      <c r="BO269" s="108">
        <f t="shared" si="107"/>
        <v>0</v>
      </c>
      <c r="BP269" s="108">
        <f t="shared" si="108"/>
        <v>0</v>
      </c>
      <c r="BQ269" s="72">
        <f t="shared" si="109"/>
        <v>0</v>
      </c>
    </row>
    <row r="270" spans="1:77" ht="16" thickBot="1">
      <c r="A270" s="57"/>
      <c r="B270" s="69"/>
      <c r="C270" s="47"/>
      <c r="D270" s="40"/>
      <c r="E270" s="41"/>
      <c r="F270" s="40"/>
      <c r="G270" s="40"/>
      <c r="H270" s="40"/>
      <c r="I270" s="40"/>
      <c r="J270" s="40"/>
      <c r="K270" s="40"/>
      <c r="L270" s="40"/>
      <c r="M270" s="45">
        <f t="shared" si="95"/>
        <v>0</v>
      </c>
      <c r="N270" s="40"/>
      <c r="O270" s="40"/>
      <c r="P270" s="40"/>
      <c r="Q270" s="40"/>
      <c r="R270" s="40"/>
      <c r="S270" s="40"/>
      <c r="T270" s="40"/>
      <c r="U270" s="45">
        <f t="shared" si="96"/>
        <v>0</v>
      </c>
      <c r="V270" s="40"/>
      <c r="W270" s="40"/>
      <c r="X270" s="40"/>
      <c r="Y270" s="40"/>
      <c r="Z270" s="40"/>
      <c r="AA270" s="40"/>
      <c r="AB270" s="40"/>
      <c r="AC270" s="45">
        <f t="shared" si="97"/>
        <v>0</v>
      </c>
      <c r="AD270" s="40"/>
      <c r="AE270" s="40"/>
      <c r="AF270" s="40"/>
      <c r="AG270" s="40"/>
      <c r="AH270" s="40"/>
      <c r="AI270" s="40"/>
      <c r="AJ270" s="40"/>
      <c r="AK270" s="45">
        <f t="shared" si="98"/>
        <v>0</v>
      </c>
      <c r="AL270" s="40"/>
      <c r="AM270" s="40"/>
      <c r="AN270" s="40"/>
      <c r="AO270" s="40"/>
      <c r="AP270" s="40"/>
      <c r="AQ270" s="40"/>
      <c r="AR270" s="40"/>
      <c r="AS270" s="45">
        <f t="shared" si="99"/>
        <v>0</v>
      </c>
      <c r="AT270" s="40"/>
      <c r="AU270" s="40"/>
      <c r="AV270" s="40"/>
      <c r="AW270" s="40"/>
      <c r="AX270" s="40"/>
      <c r="AY270" s="40"/>
      <c r="AZ270" s="40"/>
      <c r="BA270" s="45">
        <f t="shared" si="100"/>
        <v>0</v>
      </c>
      <c r="BB270" s="40"/>
      <c r="BC270" s="40"/>
      <c r="BD270" s="40"/>
      <c r="BE270" s="40"/>
      <c r="BF270" s="40"/>
      <c r="BG270" s="40"/>
      <c r="BH270" s="40"/>
      <c r="BI270" s="110">
        <f t="shared" si="101"/>
        <v>0</v>
      </c>
      <c r="BJ270" s="109">
        <f t="shared" si="102"/>
        <v>0</v>
      </c>
      <c r="BK270" s="108">
        <f t="shared" si="103"/>
        <v>0</v>
      </c>
      <c r="BL270" s="108">
        <f t="shared" si="104"/>
        <v>0</v>
      </c>
      <c r="BM270" s="108">
        <f t="shared" si="105"/>
        <v>0</v>
      </c>
      <c r="BN270" s="108">
        <f t="shared" si="106"/>
        <v>0</v>
      </c>
      <c r="BO270" s="108">
        <f t="shared" si="107"/>
        <v>0</v>
      </c>
      <c r="BP270" s="108">
        <f t="shared" si="108"/>
        <v>0</v>
      </c>
      <c r="BQ270" s="72">
        <f t="shared" si="109"/>
        <v>0</v>
      </c>
    </row>
    <row r="271" spans="1:77" ht="16" thickBot="1">
      <c r="A271" s="57"/>
      <c r="B271" s="69"/>
      <c r="C271" s="47"/>
      <c r="D271" s="40"/>
      <c r="E271" s="41"/>
      <c r="F271" s="40"/>
      <c r="G271" s="40"/>
      <c r="H271" s="40"/>
      <c r="I271" s="40"/>
      <c r="J271" s="40"/>
      <c r="K271" s="40"/>
      <c r="L271" s="40"/>
      <c r="M271" s="45">
        <f t="shared" si="95"/>
        <v>0</v>
      </c>
      <c r="N271" s="40"/>
      <c r="O271" s="40"/>
      <c r="P271" s="40"/>
      <c r="Q271" s="40"/>
      <c r="R271" s="40"/>
      <c r="S271" s="40"/>
      <c r="T271" s="40"/>
      <c r="U271" s="45">
        <f t="shared" si="96"/>
        <v>0</v>
      </c>
      <c r="V271" s="40"/>
      <c r="W271" s="40"/>
      <c r="X271" s="40"/>
      <c r="Y271" s="40"/>
      <c r="Z271" s="40"/>
      <c r="AA271" s="40"/>
      <c r="AB271" s="40"/>
      <c r="AC271" s="45">
        <f t="shared" si="97"/>
        <v>0</v>
      </c>
      <c r="AD271" s="40"/>
      <c r="AE271" s="40"/>
      <c r="AF271" s="40"/>
      <c r="AG271" s="40"/>
      <c r="AH271" s="40"/>
      <c r="AI271" s="40"/>
      <c r="AJ271" s="40"/>
      <c r="AK271" s="45">
        <f t="shared" si="98"/>
        <v>0</v>
      </c>
      <c r="AL271" s="40"/>
      <c r="AM271" s="40"/>
      <c r="AN271" s="40"/>
      <c r="AO271" s="40"/>
      <c r="AP271" s="40"/>
      <c r="AQ271" s="40"/>
      <c r="AR271" s="40"/>
      <c r="AS271" s="45">
        <f t="shared" si="99"/>
        <v>0</v>
      </c>
      <c r="AT271" s="40"/>
      <c r="AU271" s="40"/>
      <c r="AV271" s="40"/>
      <c r="AW271" s="40"/>
      <c r="AX271" s="40"/>
      <c r="AY271" s="40"/>
      <c r="AZ271" s="40"/>
      <c r="BA271" s="45">
        <f t="shared" si="100"/>
        <v>0</v>
      </c>
      <c r="BB271" s="40"/>
      <c r="BC271" s="40"/>
      <c r="BD271" s="40"/>
      <c r="BE271" s="40"/>
      <c r="BF271" s="40"/>
      <c r="BG271" s="40"/>
      <c r="BH271" s="40"/>
      <c r="BI271" s="110">
        <f t="shared" si="101"/>
        <v>0</v>
      </c>
      <c r="BJ271" s="109">
        <f t="shared" si="102"/>
        <v>0</v>
      </c>
      <c r="BK271" s="108">
        <f t="shared" si="103"/>
        <v>0</v>
      </c>
      <c r="BL271" s="108">
        <f t="shared" si="104"/>
        <v>0</v>
      </c>
      <c r="BM271" s="108">
        <f t="shared" si="105"/>
        <v>0</v>
      </c>
      <c r="BN271" s="108">
        <f t="shared" si="106"/>
        <v>0</v>
      </c>
      <c r="BO271" s="108">
        <f t="shared" si="107"/>
        <v>0</v>
      </c>
      <c r="BP271" s="108">
        <f t="shared" si="108"/>
        <v>0</v>
      </c>
      <c r="BQ271" s="72">
        <f t="shared" si="109"/>
        <v>0</v>
      </c>
    </row>
    <row r="272" spans="1:77" ht="16" thickBot="1">
      <c r="A272" s="57"/>
      <c r="B272" s="69"/>
      <c r="C272" s="47"/>
      <c r="D272" s="40"/>
      <c r="E272" s="41"/>
      <c r="F272" s="40"/>
      <c r="G272" s="40"/>
      <c r="H272" s="40"/>
      <c r="I272" s="40"/>
      <c r="J272" s="40"/>
      <c r="K272" s="40"/>
      <c r="L272" s="40"/>
      <c r="M272" s="45">
        <f t="shared" si="95"/>
        <v>0</v>
      </c>
      <c r="N272" s="40"/>
      <c r="O272" s="40"/>
      <c r="P272" s="40"/>
      <c r="Q272" s="40"/>
      <c r="R272" s="40"/>
      <c r="S272" s="40"/>
      <c r="T272" s="40"/>
      <c r="U272" s="45">
        <f t="shared" si="96"/>
        <v>0</v>
      </c>
      <c r="V272" s="40"/>
      <c r="W272" s="40"/>
      <c r="X272" s="40"/>
      <c r="Y272" s="40"/>
      <c r="Z272" s="40"/>
      <c r="AA272" s="40"/>
      <c r="AB272" s="40"/>
      <c r="AC272" s="45">
        <f t="shared" si="97"/>
        <v>0</v>
      </c>
      <c r="AD272" s="40"/>
      <c r="AE272" s="40"/>
      <c r="AF272" s="40"/>
      <c r="AG272" s="40"/>
      <c r="AH272" s="40"/>
      <c r="AI272" s="40"/>
      <c r="AJ272" s="40"/>
      <c r="AK272" s="45">
        <f t="shared" si="98"/>
        <v>0</v>
      </c>
      <c r="AL272" s="40"/>
      <c r="AM272" s="40"/>
      <c r="AN272" s="40"/>
      <c r="AO272" s="40"/>
      <c r="AP272" s="40"/>
      <c r="AQ272" s="40"/>
      <c r="AR272" s="40"/>
      <c r="AS272" s="45">
        <f t="shared" si="99"/>
        <v>0</v>
      </c>
      <c r="AT272" s="40"/>
      <c r="AU272" s="40"/>
      <c r="AV272" s="40"/>
      <c r="AW272" s="40"/>
      <c r="AX272" s="40"/>
      <c r="AY272" s="40"/>
      <c r="AZ272" s="40"/>
      <c r="BA272" s="45">
        <f t="shared" si="100"/>
        <v>0</v>
      </c>
      <c r="BB272" s="40"/>
      <c r="BC272" s="40"/>
      <c r="BD272" s="40"/>
      <c r="BE272" s="40"/>
      <c r="BF272" s="40"/>
      <c r="BG272" s="40"/>
      <c r="BH272" s="40"/>
      <c r="BI272" s="110">
        <f t="shared" si="101"/>
        <v>0</v>
      </c>
      <c r="BJ272" s="109">
        <f t="shared" si="102"/>
        <v>0</v>
      </c>
      <c r="BK272" s="108">
        <f t="shared" si="103"/>
        <v>0</v>
      </c>
      <c r="BL272" s="108">
        <f t="shared" si="104"/>
        <v>0</v>
      </c>
      <c r="BM272" s="108">
        <f t="shared" si="105"/>
        <v>0</v>
      </c>
      <c r="BN272" s="108">
        <f t="shared" si="106"/>
        <v>0</v>
      </c>
      <c r="BO272" s="108">
        <f t="shared" si="107"/>
        <v>0</v>
      </c>
      <c r="BP272" s="108">
        <f t="shared" si="108"/>
        <v>0</v>
      </c>
      <c r="BQ272" s="72">
        <f t="shared" si="109"/>
        <v>0</v>
      </c>
    </row>
    <row r="273" spans="1:69" ht="16" thickBot="1">
      <c r="A273" s="57"/>
      <c r="B273" s="69"/>
      <c r="C273" s="47"/>
      <c r="D273" s="40"/>
      <c r="E273" s="41"/>
      <c r="F273" s="40"/>
      <c r="G273" s="40"/>
      <c r="H273" s="40"/>
      <c r="I273" s="40"/>
      <c r="J273" s="40"/>
      <c r="K273" s="40"/>
      <c r="L273" s="40"/>
      <c r="M273" s="45">
        <f t="shared" si="95"/>
        <v>0</v>
      </c>
      <c r="N273" s="40"/>
      <c r="O273" s="40"/>
      <c r="P273" s="40"/>
      <c r="Q273" s="40"/>
      <c r="R273" s="40"/>
      <c r="S273" s="40"/>
      <c r="T273" s="40"/>
      <c r="U273" s="45">
        <f t="shared" si="96"/>
        <v>0</v>
      </c>
      <c r="V273" s="40"/>
      <c r="W273" s="40"/>
      <c r="X273" s="40"/>
      <c r="Y273" s="40"/>
      <c r="Z273" s="40"/>
      <c r="AA273" s="40"/>
      <c r="AB273" s="40"/>
      <c r="AC273" s="45">
        <f t="shared" si="97"/>
        <v>0</v>
      </c>
      <c r="AD273" s="40"/>
      <c r="AE273" s="40"/>
      <c r="AF273" s="40"/>
      <c r="AG273" s="40"/>
      <c r="AH273" s="40"/>
      <c r="AI273" s="40"/>
      <c r="AJ273" s="40"/>
      <c r="AK273" s="45">
        <f t="shared" si="98"/>
        <v>0</v>
      </c>
      <c r="AL273" s="40"/>
      <c r="AM273" s="40"/>
      <c r="AN273" s="40"/>
      <c r="AO273" s="40"/>
      <c r="AP273" s="40"/>
      <c r="AQ273" s="40"/>
      <c r="AR273" s="40"/>
      <c r="AS273" s="45">
        <f t="shared" si="99"/>
        <v>0</v>
      </c>
      <c r="AT273" s="40"/>
      <c r="AU273" s="40"/>
      <c r="AV273" s="40"/>
      <c r="AW273" s="40"/>
      <c r="AX273" s="40"/>
      <c r="AY273" s="40"/>
      <c r="AZ273" s="40"/>
      <c r="BA273" s="45">
        <f t="shared" si="100"/>
        <v>0</v>
      </c>
      <c r="BB273" s="40"/>
      <c r="BC273" s="40"/>
      <c r="BD273" s="40"/>
      <c r="BE273" s="40"/>
      <c r="BF273" s="40"/>
      <c r="BG273" s="40"/>
      <c r="BH273" s="40"/>
      <c r="BI273" s="110">
        <f t="shared" si="101"/>
        <v>0</v>
      </c>
      <c r="BJ273" s="109">
        <f t="shared" si="102"/>
        <v>0</v>
      </c>
      <c r="BK273" s="108">
        <f t="shared" si="103"/>
        <v>0</v>
      </c>
      <c r="BL273" s="108">
        <f t="shared" si="104"/>
        <v>0</v>
      </c>
      <c r="BM273" s="108">
        <f t="shared" si="105"/>
        <v>0</v>
      </c>
      <c r="BN273" s="108">
        <f t="shared" si="106"/>
        <v>0</v>
      </c>
      <c r="BO273" s="108">
        <f t="shared" si="107"/>
        <v>0</v>
      </c>
      <c r="BP273" s="108">
        <f t="shared" si="108"/>
        <v>0</v>
      </c>
      <c r="BQ273" s="72">
        <f t="shared" si="109"/>
        <v>0</v>
      </c>
    </row>
    <row r="274" spans="1:69" ht="16" thickBot="1">
      <c r="A274" s="57"/>
      <c r="B274" s="65"/>
      <c r="C274" s="66"/>
      <c r="D274" s="42"/>
      <c r="E274" s="42"/>
      <c r="F274" s="42"/>
      <c r="G274" s="42"/>
      <c r="H274" s="42"/>
      <c r="I274" s="42"/>
      <c r="J274" s="42"/>
      <c r="K274" s="42"/>
      <c r="L274" s="42"/>
      <c r="M274" s="45">
        <f t="shared" si="95"/>
        <v>0</v>
      </c>
      <c r="N274" s="42"/>
      <c r="O274" s="42"/>
      <c r="P274" s="42"/>
      <c r="Q274" s="42"/>
      <c r="R274" s="42"/>
      <c r="S274" s="42"/>
      <c r="T274" s="42"/>
      <c r="U274" s="45">
        <f t="shared" si="96"/>
        <v>0</v>
      </c>
      <c r="V274" s="42"/>
      <c r="W274" s="42"/>
      <c r="X274" s="42"/>
      <c r="Y274" s="42"/>
      <c r="Z274" s="42"/>
      <c r="AA274" s="42"/>
      <c r="AB274" s="42"/>
      <c r="AC274" s="45">
        <f t="shared" si="97"/>
        <v>0</v>
      </c>
      <c r="AD274" s="42"/>
      <c r="AE274" s="42"/>
      <c r="AF274" s="42"/>
      <c r="AG274" s="42"/>
      <c r="AH274" s="42"/>
      <c r="AI274" s="42"/>
      <c r="AJ274" s="42"/>
      <c r="AK274" s="45">
        <f t="shared" si="98"/>
        <v>0</v>
      </c>
      <c r="AL274" s="42"/>
      <c r="AM274" s="42"/>
      <c r="AN274" s="42"/>
      <c r="AO274" s="42"/>
      <c r="AP274" s="42"/>
      <c r="AQ274" s="42"/>
      <c r="AR274" s="42"/>
      <c r="AS274" s="45">
        <f t="shared" si="99"/>
        <v>0</v>
      </c>
      <c r="AT274" s="42"/>
      <c r="AU274" s="42"/>
      <c r="AV274" s="42"/>
      <c r="AW274" s="42"/>
      <c r="AX274" s="42"/>
      <c r="AY274" s="42"/>
      <c r="AZ274" s="42"/>
      <c r="BA274" s="45">
        <f t="shared" si="100"/>
        <v>0</v>
      </c>
      <c r="BB274" s="42"/>
      <c r="BC274" s="42"/>
      <c r="BD274" s="42"/>
      <c r="BE274" s="42"/>
      <c r="BF274" s="42"/>
      <c r="BG274" s="42"/>
      <c r="BH274" s="42"/>
      <c r="BI274" s="110">
        <f t="shared" si="101"/>
        <v>0</v>
      </c>
      <c r="BJ274" s="109">
        <f t="shared" si="102"/>
        <v>0</v>
      </c>
      <c r="BK274" s="108">
        <f t="shared" si="103"/>
        <v>0</v>
      </c>
      <c r="BL274" s="108">
        <f t="shared" si="104"/>
        <v>0</v>
      </c>
      <c r="BM274" s="108">
        <f t="shared" si="105"/>
        <v>0</v>
      </c>
      <c r="BN274" s="108">
        <f t="shared" si="106"/>
        <v>0</v>
      </c>
      <c r="BO274" s="108">
        <f t="shared" si="107"/>
        <v>0</v>
      </c>
      <c r="BP274" s="108">
        <f t="shared" si="108"/>
        <v>0</v>
      </c>
      <c r="BQ274" s="72">
        <f t="shared" si="109"/>
        <v>0</v>
      </c>
    </row>
    <row r="275" spans="1:69" ht="16" thickBot="1">
      <c r="A275" s="57"/>
      <c r="B275" s="69"/>
      <c r="C275" s="47"/>
      <c r="D275" s="40"/>
      <c r="E275" s="41"/>
      <c r="F275" s="40"/>
      <c r="G275" s="40"/>
      <c r="H275" s="40"/>
      <c r="I275" s="40"/>
      <c r="J275" s="40"/>
      <c r="K275" s="40"/>
      <c r="L275" s="40"/>
      <c r="M275" s="45">
        <f t="shared" si="95"/>
        <v>0</v>
      </c>
      <c r="N275" s="40"/>
      <c r="O275" s="40"/>
      <c r="P275" s="40"/>
      <c r="Q275" s="40"/>
      <c r="R275" s="40"/>
      <c r="S275" s="40"/>
      <c r="T275" s="40"/>
      <c r="U275" s="45">
        <f t="shared" si="96"/>
        <v>0</v>
      </c>
      <c r="V275" s="40"/>
      <c r="W275" s="40"/>
      <c r="X275" s="40"/>
      <c r="Y275" s="40"/>
      <c r="Z275" s="40"/>
      <c r="AA275" s="40"/>
      <c r="AB275" s="40"/>
      <c r="AC275" s="45">
        <f t="shared" si="97"/>
        <v>0</v>
      </c>
      <c r="AD275" s="40"/>
      <c r="AE275" s="40"/>
      <c r="AF275" s="40"/>
      <c r="AG275" s="40"/>
      <c r="AH275" s="40"/>
      <c r="AI275" s="40"/>
      <c r="AJ275" s="40"/>
      <c r="AK275" s="45">
        <f t="shared" si="98"/>
        <v>0</v>
      </c>
      <c r="AL275" s="40"/>
      <c r="AM275" s="40"/>
      <c r="AN275" s="40"/>
      <c r="AO275" s="40"/>
      <c r="AP275" s="40"/>
      <c r="AQ275" s="40"/>
      <c r="AR275" s="40"/>
      <c r="AS275" s="45">
        <f t="shared" si="99"/>
        <v>0</v>
      </c>
      <c r="AT275" s="40"/>
      <c r="AU275" s="40"/>
      <c r="AV275" s="40"/>
      <c r="AW275" s="40"/>
      <c r="AX275" s="40"/>
      <c r="AY275" s="40"/>
      <c r="AZ275" s="40"/>
      <c r="BA275" s="45">
        <f t="shared" si="100"/>
        <v>0</v>
      </c>
      <c r="BB275" s="40"/>
      <c r="BC275" s="40"/>
      <c r="BD275" s="40"/>
      <c r="BE275" s="40"/>
      <c r="BF275" s="40"/>
      <c r="BG275" s="40"/>
      <c r="BH275" s="40"/>
      <c r="BI275" s="110">
        <f t="shared" si="101"/>
        <v>0</v>
      </c>
      <c r="BJ275" s="109">
        <f t="shared" si="102"/>
        <v>0</v>
      </c>
      <c r="BK275" s="108">
        <f t="shared" si="103"/>
        <v>0</v>
      </c>
      <c r="BL275" s="108">
        <f t="shared" si="104"/>
        <v>0</v>
      </c>
      <c r="BM275" s="108">
        <f t="shared" si="105"/>
        <v>0</v>
      </c>
      <c r="BN275" s="108">
        <f t="shared" si="106"/>
        <v>0</v>
      </c>
      <c r="BO275" s="108">
        <f t="shared" si="107"/>
        <v>0</v>
      </c>
      <c r="BP275" s="108">
        <f t="shared" si="108"/>
        <v>0</v>
      </c>
      <c r="BQ275" s="72">
        <f t="shared" si="109"/>
        <v>0</v>
      </c>
    </row>
    <row r="276" spans="1:69" ht="16" thickBot="1">
      <c r="A276" s="57"/>
      <c r="B276" s="69"/>
      <c r="C276" s="47"/>
      <c r="D276" s="40"/>
      <c r="E276" s="41"/>
      <c r="F276" s="40"/>
      <c r="G276" s="40"/>
      <c r="H276" s="40"/>
      <c r="I276" s="40"/>
      <c r="J276" s="40"/>
      <c r="K276" s="40"/>
      <c r="L276" s="40"/>
      <c r="M276" s="45">
        <f t="shared" ref="M276:M307" si="110">2*F276+5*G276+3*H276+5*I276+5*J276+5*K276+5*L276</f>
        <v>0</v>
      </c>
      <c r="N276" s="40"/>
      <c r="O276" s="40"/>
      <c r="P276" s="40"/>
      <c r="Q276" s="40"/>
      <c r="R276" s="40"/>
      <c r="S276" s="40"/>
      <c r="T276" s="40"/>
      <c r="U276" s="45">
        <f t="shared" si="96"/>
        <v>0</v>
      </c>
      <c r="V276" s="40"/>
      <c r="W276" s="40"/>
      <c r="X276" s="40"/>
      <c r="Y276" s="40"/>
      <c r="Z276" s="40"/>
      <c r="AA276" s="40"/>
      <c r="AB276" s="40"/>
      <c r="AC276" s="45">
        <f t="shared" si="97"/>
        <v>0</v>
      </c>
      <c r="AD276" s="40"/>
      <c r="AE276" s="40"/>
      <c r="AF276" s="40"/>
      <c r="AG276" s="40"/>
      <c r="AH276" s="40"/>
      <c r="AI276" s="40"/>
      <c r="AJ276" s="40"/>
      <c r="AK276" s="45">
        <f t="shared" si="98"/>
        <v>0</v>
      </c>
      <c r="AL276" s="40"/>
      <c r="AM276" s="40"/>
      <c r="AN276" s="40"/>
      <c r="AO276" s="40"/>
      <c r="AP276" s="40"/>
      <c r="AQ276" s="40"/>
      <c r="AR276" s="40"/>
      <c r="AS276" s="45">
        <f t="shared" si="99"/>
        <v>0</v>
      </c>
      <c r="AT276" s="40"/>
      <c r="AU276" s="40"/>
      <c r="AV276" s="40"/>
      <c r="AW276" s="40"/>
      <c r="AX276" s="40"/>
      <c r="AY276" s="40"/>
      <c r="AZ276" s="40"/>
      <c r="BA276" s="45">
        <f t="shared" si="100"/>
        <v>0</v>
      </c>
      <c r="BB276" s="40"/>
      <c r="BC276" s="40"/>
      <c r="BD276" s="40"/>
      <c r="BE276" s="40"/>
      <c r="BF276" s="40"/>
      <c r="BG276" s="40"/>
      <c r="BH276" s="40"/>
      <c r="BI276" s="110">
        <f t="shared" si="101"/>
        <v>0</v>
      </c>
      <c r="BJ276" s="109">
        <f t="shared" si="102"/>
        <v>0</v>
      </c>
      <c r="BK276" s="108">
        <f t="shared" si="103"/>
        <v>0</v>
      </c>
      <c r="BL276" s="108">
        <f t="shared" si="104"/>
        <v>0</v>
      </c>
      <c r="BM276" s="108">
        <f t="shared" si="105"/>
        <v>0</v>
      </c>
      <c r="BN276" s="108">
        <f t="shared" si="106"/>
        <v>0</v>
      </c>
      <c r="BO276" s="108">
        <f t="shared" si="107"/>
        <v>0</v>
      </c>
      <c r="BP276" s="108">
        <f t="shared" si="108"/>
        <v>0</v>
      </c>
      <c r="BQ276" s="72">
        <f t="shared" si="109"/>
        <v>0</v>
      </c>
    </row>
    <row r="277" spans="1:69" ht="16" thickBot="1">
      <c r="A277" s="57"/>
      <c r="B277" s="69"/>
      <c r="C277" s="47"/>
      <c r="D277" s="40"/>
      <c r="E277" s="41"/>
      <c r="F277" s="40"/>
      <c r="G277" s="40"/>
      <c r="H277" s="40"/>
      <c r="I277" s="40"/>
      <c r="J277" s="40"/>
      <c r="K277" s="40"/>
      <c r="L277" s="40"/>
      <c r="M277" s="45">
        <f t="shared" si="110"/>
        <v>0</v>
      </c>
      <c r="N277" s="40"/>
      <c r="O277" s="40"/>
      <c r="P277" s="40"/>
      <c r="Q277" s="40"/>
      <c r="R277" s="40"/>
      <c r="S277" s="40"/>
      <c r="T277" s="40"/>
      <c r="U277" s="45">
        <f t="shared" si="96"/>
        <v>0</v>
      </c>
      <c r="V277" s="40"/>
      <c r="W277" s="40"/>
      <c r="X277" s="40"/>
      <c r="Y277" s="40"/>
      <c r="Z277" s="40"/>
      <c r="AA277" s="40"/>
      <c r="AB277" s="40"/>
      <c r="AC277" s="45">
        <f t="shared" si="97"/>
        <v>0</v>
      </c>
      <c r="AD277" s="40"/>
      <c r="AE277" s="40"/>
      <c r="AF277" s="40"/>
      <c r="AG277" s="40"/>
      <c r="AH277" s="40"/>
      <c r="AI277" s="40"/>
      <c r="AJ277" s="40"/>
      <c r="AK277" s="45">
        <f t="shared" si="98"/>
        <v>0</v>
      </c>
      <c r="AL277" s="40"/>
      <c r="AM277" s="40"/>
      <c r="AN277" s="40"/>
      <c r="AO277" s="40"/>
      <c r="AP277" s="40"/>
      <c r="AQ277" s="40"/>
      <c r="AR277" s="40"/>
      <c r="AS277" s="45">
        <f t="shared" si="99"/>
        <v>0</v>
      </c>
      <c r="AT277" s="40"/>
      <c r="AU277" s="40"/>
      <c r="AV277" s="40"/>
      <c r="AW277" s="40"/>
      <c r="AX277" s="40"/>
      <c r="AY277" s="40"/>
      <c r="AZ277" s="40"/>
      <c r="BA277" s="45">
        <f t="shared" si="100"/>
        <v>0</v>
      </c>
      <c r="BB277" s="40"/>
      <c r="BC277" s="40"/>
      <c r="BD277" s="40"/>
      <c r="BE277" s="40"/>
      <c r="BF277" s="40"/>
      <c r="BG277" s="40"/>
      <c r="BH277" s="40"/>
      <c r="BI277" s="110">
        <f t="shared" si="101"/>
        <v>0</v>
      </c>
      <c r="BJ277" s="109">
        <f t="shared" si="102"/>
        <v>0</v>
      </c>
      <c r="BK277" s="108">
        <f t="shared" si="103"/>
        <v>0</v>
      </c>
      <c r="BL277" s="108">
        <f t="shared" si="104"/>
        <v>0</v>
      </c>
      <c r="BM277" s="108">
        <f t="shared" si="105"/>
        <v>0</v>
      </c>
      <c r="BN277" s="108">
        <f t="shared" si="106"/>
        <v>0</v>
      </c>
      <c r="BO277" s="108">
        <f t="shared" si="107"/>
        <v>0</v>
      </c>
      <c r="BP277" s="108">
        <f t="shared" si="108"/>
        <v>0</v>
      </c>
      <c r="BQ277" s="72">
        <f t="shared" si="109"/>
        <v>0</v>
      </c>
    </row>
    <row r="278" spans="1:69" ht="16" thickBot="1">
      <c r="A278" s="57"/>
      <c r="B278" s="69"/>
      <c r="C278" s="47"/>
      <c r="D278" s="40"/>
      <c r="E278" s="41"/>
      <c r="F278" s="40"/>
      <c r="G278" s="40"/>
      <c r="H278" s="40"/>
      <c r="I278" s="40"/>
      <c r="J278" s="40"/>
      <c r="K278" s="40"/>
      <c r="L278" s="40"/>
      <c r="M278" s="45">
        <f t="shared" si="110"/>
        <v>0</v>
      </c>
      <c r="N278" s="40"/>
      <c r="O278" s="40"/>
      <c r="P278" s="40"/>
      <c r="Q278" s="40"/>
      <c r="R278" s="40"/>
      <c r="S278" s="40"/>
      <c r="T278" s="40"/>
      <c r="U278" s="45">
        <f t="shared" si="96"/>
        <v>0</v>
      </c>
      <c r="V278" s="40"/>
      <c r="W278" s="40"/>
      <c r="X278" s="40"/>
      <c r="Y278" s="40"/>
      <c r="Z278" s="40"/>
      <c r="AA278" s="40"/>
      <c r="AB278" s="40"/>
      <c r="AC278" s="45">
        <f t="shared" si="97"/>
        <v>0</v>
      </c>
      <c r="AD278" s="40"/>
      <c r="AE278" s="40"/>
      <c r="AF278" s="40"/>
      <c r="AG278" s="40"/>
      <c r="AH278" s="40"/>
      <c r="AI278" s="40"/>
      <c r="AJ278" s="40"/>
      <c r="AK278" s="45">
        <f t="shared" si="98"/>
        <v>0</v>
      </c>
      <c r="AL278" s="40"/>
      <c r="AM278" s="40"/>
      <c r="AN278" s="40"/>
      <c r="AO278" s="40"/>
      <c r="AP278" s="40"/>
      <c r="AQ278" s="40"/>
      <c r="AR278" s="40"/>
      <c r="AS278" s="45">
        <f t="shared" si="99"/>
        <v>0</v>
      </c>
      <c r="AT278" s="40"/>
      <c r="AU278" s="40"/>
      <c r="AV278" s="40"/>
      <c r="AW278" s="40"/>
      <c r="AX278" s="40"/>
      <c r="AY278" s="40"/>
      <c r="AZ278" s="40"/>
      <c r="BA278" s="45">
        <f t="shared" si="100"/>
        <v>0</v>
      </c>
      <c r="BB278" s="40"/>
      <c r="BC278" s="40"/>
      <c r="BD278" s="40"/>
      <c r="BE278" s="40"/>
      <c r="BF278" s="40"/>
      <c r="BG278" s="40"/>
      <c r="BH278" s="40"/>
      <c r="BI278" s="110">
        <f t="shared" si="101"/>
        <v>0</v>
      </c>
      <c r="BJ278" s="109">
        <f t="shared" si="102"/>
        <v>0</v>
      </c>
      <c r="BK278" s="108">
        <f t="shared" si="103"/>
        <v>0</v>
      </c>
      <c r="BL278" s="108">
        <f t="shared" si="104"/>
        <v>0</v>
      </c>
      <c r="BM278" s="108">
        <f t="shared" si="105"/>
        <v>0</v>
      </c>
      <c r="BN278" s="108">
        <f t="shared" si="106"/>
        <v>0</v>
      </c>
      <c r="BO278" s="108">
        <f t="shared" si="107"/>
        <v>0</v>
      </c>
      <c r="BP278" s="108">
        <f t="shared" si="108"/>
        <v>0</v>
      </c>
      <c r="BQ278" s="72">
        <f t="shared" si="109"/>
        <v>0</v>
      </c>
    </row>
    <row r="279" spans="1:69" ht="16" thickBot="1">
      <c r="A279" s="57"/>
      <c r="B279" s="65"/>
      <c r="C279" s="66"/>
      <c r="D279" s="42"/>
      <c r="E279" s="42"/>
      <c r="F279" s="42"/>
      <c r="G279" s="42"/>
      <c r="H279" s="42"/>
      <c r="I279" s="42"/>
      <c r="J279" s="42"/>
      <c r="K279" s="42"/>
      <c r="L279" s="42"/>
      <c r="M279" s="45">
        <f t="shared" si="110"/>
        <v>0</v>
      </c>
      <c r="N279" s="42"/>
      <c r="O279" s="42"/>
      <c r="P279" s="42"/>
      <c r="Q279" s="42"/>
      <c r="R279" s="42"/>
      <c r="S279" s="42"/>
      <c r="T279" s="42"/>
      <c r="U279" s="45">
        <f t="shared" si="96"/>
        <v>0</v>
      </c>
      <c r="V279" s="42"/>
      <c r="W279" s="42"/>
      <c r="X279" s="42"/>
      <c r="Y279" s="42"/>
      <c r="Z279" s="42"/>
      <c r="AA279" s="42"/>
      <c r="AB279" s="42"/>
      <c r="AC279" s="45">
        <f t="shared" si="97"/>
        <v>0</v>
      </c>
      <c r="AD279" s="42"/>
      <c r="AE279" s="42"/>
      <c r="AF279" s="42"/>
      <c r="AG279" s="42"/>
      <c r="AH279" s="42"/>
      <c r="AI279" s="42"/>
      <c r="AJ279" s="42"/>
      <c r="AK279" s="45">
        <f t="shared" si="98"/>
        <v>0</v>
      </c>
      <c r="AL279" s="42"/>
      <c r="AM279" s="42"/>
      <c r="AN279" s="42"/>
      <c r="AO279" s="42"/>
      <c r="AP279" s="42"/>
      <c r="AQ279" s="42"/>
      <c r="AR279" s="42"/>
      <c r="AS279" s="45">
        <f t="shared" si="99"/>
        <v>0</v>
      </c>
      <c r="AT279" s="42"/>
      <c r="AU279" s="42"/>
      <c r="AV279" s="42"/>
      <c r="AW279" s="42"/>
      <c r="AX279" s="42"/>
      <c r="AY279" s="42"/>
      <c r="AZ279" s="42"/>
      <c r="BA279" s="45">
        <f t="shared" si="100"/>
        <v>0</v>
      </c>
      <c r="BB279" s="42"/>
      <c r="BC279" s="42"/>
      <c r="BD279" s="42"/>
      <c r="BE279" s="42"/>
      <c r="BF279" s="42"/>
      <c r="BG279" s="42"/>
      <c r="BH279" s="42"/>
      <c r="BI279" s="110">
        <f t="shared" si="101"/>
        <v>0</v>
      </c>
      <c r="BJ279" s="109">
        <f t="shared" si="102"/>
        <v>0</v>
      </c>
      <c r="BK279" s="108">
        <f t="shared" si="103"/>
        <v>0</v>
      </c>
      <c r="BL279" s="108">
        <f t="shared" si="104"/>
        <v>0</v>
      </c>
      <c r="BM279" s="108">
        <f t="shared" si="105"/>
        <v>0</v>
      </c>
      <c r="BN279" s="108">
        <f t="shared" si="106"/>
        <v>0</v>
      </c>
      <c r="BO279" s="108">
        <f t="shared" si="107"/>
        <v>0</v>
      </c>
      <c r="BP279" s="108">
        <f t="shared" si="108"/>
        <v>0</v>
      </c>
      <c r="BQ279" s="72">
        <f t="shared" si="109"/>
        <v>0</v>
      </c>
    </row>
    <row r="280" spans="1:69" ht="16" thickBot="1">
      <c r="A280" s="57"/>
      <c r="B280" s="65"/>
      <c r="C280" s="66"/>
      <c r="D280" s="42"/>
      <c r="E280" s="42"/>
      <c r="F280" s="42"/>
      <c r="G280" s="42"/>
      <c r="H280" s="42"/>
      <c r="I280" s="42"/>
      <c r="J280" s="42"/>
      <c r="K280" s="42"/>
      <c r="L280" s="42"/>
      <c r="M280" s="45">
        <f t="shared" si="110"/>
        <v>0</v>
      </c>
      <c r="N280" s="42"/>
      <c r="O280" s="42"/>
      <c r="P280" s="42"/>
      <c r="Q280" s="42"/>
      <c r="R280" s="42"/>
      <c r="S280" s="42"/>
      <c r="T280" s="42"/>
      <c r="U280" s="45">
        <f t="shared" si="96"/>
        <v>0</v>
      </c>
      <c r="V280" s="42"/>
      <c r="W280" s="42"/>
      <c r="X280" s="42"/>
      <c r="Y280" s="42"/>
      <c r="Z280" s="42"/>
      <c r="AA280" s="42"/>
      <c r="AB280" s="42"/>
      <c r="AC280" s="45">
        <f t="shared" si="97"/>
        <v>0</v>
      </c>
      <c r="AD280" s="42"/>
      <c r="AE280" s="42"/>
      <c r="AF280" s="42"/>
      <c r="AG280" s="42"/>
      <c r="AH280" s="42"/>
      <c r="AI280" s="42"/>
      <c r="AJ280" s="42"/>
      <c r="AK280" s="45">
        <f t="shared" si="98"/>
        <v>0</v>
      </c>
      <c r="AL280" s="42"/>
      <c r="AM280" s="42"/>
      <c r="AN280" s="42"/>
      <c r="AO280" s="42"/>
      <c r="AP280" s="42"/>
      <c r="AQ280" s="42"/>
      <c r="AR280" s="42"/>
      <c r="AS280" s="45">
        <f t="shared" si="99"/>
        <v>0</v>
      </c>
      <c r="AT280" s="42"/>
      <c r="AU280" s="42"/>
      <c r="AV280" s="42"/>
      <c r="AW280" s="42"/>
      <c r="AX280" s="42"/>
      <c r="AY280" s="42"/>
      <c r="AZ280" s="42"/>
      <c r="BA280" s="45">
        <f t="shared" si="100"/>
        <v>0</v>
      </c>
      <c r="BB280" s="42"/>
      <c r="BC280" s="42"/>
      <c r="BD280" s="42"/>
      <c r="BE280" s="42"/>
      <c r="BF280" s="42"/>
      <c r="BG280" s="42"/>
      <c r="BH280" s="42"/>
      <c r="BI280" s="110">
        <f t="shared" si="101"/>
        <v>0</v>
      </c>
      <c r="BJ280" s="109">
        <f t="shared" si="102"/>
        <v>0</v>
      </c>
      <c r="BK280" s="108">
        <f t="shared" si="103"/>
        <v>0</v>
      </c>
      <c r="BL280" s="108">
        <f t="shared" si="104"/>
        <v>0</v>
      </c>
      <c r="BM280" s="108">
        <f t="shared" si="105"/>
        <v>0</v>
      </c>
      <c r="BN280" s="108">
        <f t="shared" si="106"/>
        <v>0</v>
      </c>
      <c r="BO280" s="108">
        <f t="shared" si="107"/>
        <v>0</v>
      </c>
      <c r="BP280" s="108">
        <f t="shared" si="108"/>
        <v>0</v>
      </c>
      <c r="BQ280" s="72">
        <f t="shared" si="109"/>
        <v>0</v>
      </c>
    </row>
    <row r="281" spans="1:69" ht="16" thickBot="1">
      <c r="A281" s="57"/>
      <c r="B281" s="65"/>
      <c r="C281" s="66"/>
      <c r="D281" s="42"/>
      <c r="E281" s="42"/>
      <c r="F281" s="42"/>
      <c r="G281" s="42"/>
      <c r="H281" s="42"/>
      <c r="I281" s="42"/>
      <c r="J281" s="42"/>
      <c r="K281" s="42"/>
      <c r="L281" s="42"/>
      <c r="M281" s="45">
        <f t="shared" si="110"/>
        <v>0</v>
      </c>
      <c r="N281" s="42"/>
      <c r="O281" s="42"/>
      <c r="P281" s="42"/>
      <c r="Q281" s="42"/>
      <c r="R281" s="42"/>
      <c r="S281" s="42"/>
      <c r="T281" s="42"/>
      <c r="U281" s="45">
        <f t="shared" si="96"/>
        <v>0</v>
      </c>
      <c r="V281" s="42"/>
      <c r="W281" s="42"/>
      <c r="X281" s="42"/>
      <c r="Y281" s="42"/>
      <c r="Z281" s="42"/>
      <c r="AA281" s="42"/>
      <c r="AB281" s="42"/>
      <c r="AC281" s="45">
        <f t="shared" si="97"/>
        <v>0</v>
      </c>
      <c r="AD281" s="42"/>
      <c r="AE281" s="42"/>
      <c r="AF281" s="42"/>
      <c r="AG281" s="42"/>
      <c r="AH281" s="42"/>
      <c r="AI281" s="42"/>
      <c r="AJ281" s="42"/>
      <c r="AK281" s="45">
        <f t="shared" si="98"/>
        <v>0</v>
      </c>
      <c r="AL281" s="42"/>
      <c r="AM281" s="42"/>
      <c r="AN281" s="42"/>
      <c r="AO281" s="42"/>
      <c r="AP281" s="42"/>
      <c r="AQ281" s="42"/>
      <c r="AR281" s="42"/>
      <c r="AS281" s="45">
        <f t="shared" si="99"/>
        <v>0</v>
      </c>
      <c r="AT281" s="42"/>
      <c r="AU281" s="42"/>
      <c r="AV281" s="42"/>
      <c r="AW281" s="42"/>
      <c r="AX281" s="42"/>
      <c r="AY281" s="42"/>
      <c r="AZ281" s="42"/>
      <c r="BA281" s="45">
        <f t="shared" si="100"/>
        <v>0</v>
      </c>
      <c r="BB281" s="42"/>
      <c r="BC281" s="42"/>
      <c r="BD281" s="42"/>
      <c r="BE281" s="42"/>
      <c r="BF281" s="42"/>
      <c r="BG281" s="42"/>
      <c r="BH281" s="42"/>
      <c r="BI281" s="110">
        <f t="shared" si="101"/>
        <v>0</v>
      </c>
      <c r="BJ281" s="109">
        <f t="shared" si="102"/>
        <v>0</v>
      </c>
      <c r="BK281" s="108">
        <f t="shared" si="103"/>
        <v>0</v>
      </c>
      <c r="BL281" s="108">
        <f t="shared" si="104"/>
        <v>0</v>
      </c>
      <c r="BM281" s="108">
        <f t="shared" si="105"/>
        <v>0</v>
      </c>
      <c r="BN281" s="108">
        <f t="shared" si="106"/>
        <v>0</v>
      </c>
      <c r="BO281" s="108">
        <f t="shared" si="107"/>
        <v>0</v>
      </c>
      <c r="BP281" s="108">
        <f t="shared" si="108"/>
        <v>0</v>
      </c>
      <c r="BQ281" s="72">
        <f t="shared" si="109"/>
        <v>0</v>
      </c>
    </row>
    <row r="282" spans="1:69" ht="16" thickBot="1">
      <c r="A282" s="57"/>
      <c r="B282" s="65"/>
      <c r="C282" s="66"/>
      <c r="D282" s="42"/>
      <c r="E282" s="42"/>
      <c r="F282" s="42"/>
      <c r="G282" s="42"/>
      <c r="H282" s="42"/>
      <c r="I282" s="42"/>
      <c r="J282" s="42"/>
      <c r="K282" s="42"/>
      <c r="L282" s="42"/>
      <c r="M282" s="45">
        <f t="shared" si="110"/>
        <v>0</v>
      </c>
      <c r="N282" s="42"/>
      <c r="O282" s="42"/>
      <c r="P282" s="42"/>
      <c r="Q282" s="42"/>
      <c r="R282" s="42"/>
      <c r="S282" s="42"/>
      <c r="T282" s="42"/>
      <c r="U282" s="45">
        <f t="shared" si="96"/>
        <v>0</v>
      </c>
      <c r="V282" s="42"/>
      <c r="W282" s="42"/>
      <c r="X282" s="42"/>
      <c r="Y282" s="42"/>
      <c r="Z282" s="42"/>
      <c r="AA282" s="42"/>
      <c r="AB282" s="42"/>
      <c r="AC282" s="45">
        <f t="shared" si="97"/>
        <v>0</v>
      </c>
      <c r="AD282" s="42"/>
      <c r="AE282" s="42"/>
      <c r="AF282" s="42"/>
      <c r="AG282" s="42"/>
      <c r="AH282" s="42"/>
      <c r="AI282" s="42"/>
      <c r="AJ282" s="42"/>
      <c r="AK282" s="45">
        <f t="shared" si="98"/>
        <v>0</v>
      </c>
      <c r="AL282" s="42"/>
      <c r="AM282" s="42"/>
      <c r="AN282" s="42"/>
      <c r="AO282" s="42"/>
      <c r="AP282" s="42"/>
      <c r="AQ282" s="42"/>
      <c r="AR282" s="42"/>
      <c r="AS282" s="45">
        <f t="shared" si="99"/>
        <v>0</v>
      </c>
      <c r="AT282" s="42"/>
      <c r="AU282" s="42"/>
      <c r="AV282" s="42"/>
      <c r="AW282" s="42"/>
      <c r="AX282" s="42"/>
      <c r="AY282" s="42"/>
      <c r="AZ282" s="42"/>
      <c r="BA282" s="45">
        <f t="shared" si="100"/>
        <v>0</v>
      </c>
      <c r="BB282" s="42"/>
      <c r="BC282" s="42"/>
      <c r="BD282" s="42"/>
      <c r="BE282" s="42"/>
      <c r="BF282" s="42"/>
      <c r="BG282" s="42"/>
      <c r="BH282" s="42"/>
      <c r="BI282" s="110">
        <f t="shared" si="101"/>
        <v>0</v>
      </c>
      <c r="BJ282" s="109">
        <f t="shared" si="102"/>
        <v>0</v>
      </c>
      <c r="BK282" s="108">
        <f t="shared" si="103"/>
        <v>0</v>
      </c>
      <c r="BL282" s="108">
        <f t="shared" si="104"/>
        <v>0</v>
      </c>
      <c r="BM282" s="108">
        <f t="shared" si="105"/>
        <v>0</v>
      </c>
      <c r="BN282" s="108">
        <f t="shared" si="106"/>
        <v>0</v>
      </c>
      <c r="BO282" s="108">
        <f t="shared" si="107"/>
        <v>0</v>
      </c>
      <c r="BP282" s="108">
        <f t="shared" si="108"/>
        <v>0</v>
      </c>
      <c r="BQ282" s="72">
        <f t="shared" si="109"/>
        <v>0</v>
      </c>
    </row>
    <row r="283" spans="1:69" ht="16" thickBot="1">
      <c r="A283" s="57"/>
      <c r="B283" s="65"/>
      <c r="C283" s="66"/>
      <c r="D283" s="42"/>
      <c r="E283" s="42"/>
      <c r="F283" s="42"/>
      <c r="G283" s="42"/>
      <c r="H283" s="42"/>
      <c r="I283" s="42"/>
      <c r="J283" s="42"/>
      <c r="K283" s="42"/>
      <c r="L283" s="42"/>
      <c r="M283" s="45">
        <f t="shared" si="110"/>
        <v>0</v>
      </c>
      <c r="N283" s="42"/>
      <c r="O283" s="42"/>
      <c r="P283" s="42"/>
      <c r="Q283" s="42"/>
      <c r="R283" s="42"/>
      <c r="S283" s="42"/>
      <c r="T283" s="42"/>
      <c r="U283" s="45">
        <f t="shared" si="96"/>
        <v>0</v>
      </c>
      <c r="V283" s="42"/>
      <c r="W283" s="42"/>
      <c r="X283" s="42"/>
      <c r="Y283" s="42"/>
      <c r="Z283" s="42"/>
      <c r="AA283" s="42"/>
      <c r="AB283" s="42"/>
      <c r="AC283" s="45">
        <f t="shared" si="97"/>
        <v>0</v>
      </c>
      <c r="AD283" s="42"/>
      <c r="AE283" s="42"/>
      <c r="AF283" s="42"/>
      <c r="AG283" s="42"/>
      <c r="AH283" s="42"/>
      <c r="AI283" s="42"/>
      <c r="AJ283" s="42"/>
      <c r="AK283" s="45">
        <f t="shared" si="98"/>
        <v>0</v>
      </c>
      <c r="AL283" s="42"/>
      <c r="AM283" s="42"/>
      <c r="AN283" s="42"/>
      <c r="AO283" s="42"/>
      <c r="AP283" s="42"/>
      <c r="AQ283" s="42"/>
      <c r="AR283" s="42"/>
      <c r="AS283" s="45">
        <f t="shared" si="99"/>
        <v>0</v>
      </c>
      <c r="AT283" s="42"/>
      <c r="AU283" s="42"/>
      <c r="AV283" s="42"/>
      <c r="AW283" s="42"/>
      <c r="AX283" s="42"/>
      <c r="AY283" s="42"/>
      <c r="AZ283" s="42"/>
      <c r="BA283" s="45">
        <f t="shared" si="100"/>
        <v>0</v>
      </c>
      <c r="BB283" s="42"/>
      <c r="BC283" s="42"/>
      <c r="BD283" s="42"/>
      <c r="BE283" s="42"/>
      <c r="BF283" s="42"/>
      <c r="BG283" s="42"/>
      <c r="BH283" s="42"/>
      <c r="BI283" s="110">
        <f t="shared" si="101"/>
        <v>0</v>
      </c>
      <c r="BJ283" s="109">
        <f t="shared" si="102"/>
        <v>0</v>
      </c>
      <c r="BK283" s="108">
        <f t="shared" si="103"/>
        <v>0</v>
      </c>
      <c r="BL283" s="108">
        <f t="shared" si="104"/>
        <v>0</v>
      </c>
      <c r="BM283" s="108">
        <f t="shared" si="105"/>
        <v>0</v>
      </c>
      <c r="BN283" s="108">
        <f t="shared" si="106"/>
        <v>0</v>
      </c>
      <c r="BO283" s="108">
        <f t="shared" si="107"/>
        <v>0</v>
      </c>
      <c r="BP283" s="108">
        <f t="shared" si="108"/>
        <v>0</v>
      </c>
      <c r="BQ283" s="72">
        <f t="shared" si="109"/>
        <v>0</v>
      </c>
    </row>
    <row r="284" spans="1:69" ht="16" thickBot="1">
      <c r="A284" s="57"/>
      <c r="B284" s="69"/>
      <c r="C284" s="47"/>
      <c r="D284" s="40"/>
      <c r="E284" s="41"/>
      <c r="F284" s="40"/>
      <c r="G284" s="40"/>
      <c r="H284" s="40"/>
      <c r="I284" s="40"/>
      <c r="J284" s="40"/>
      <c r="K284" s="40"/>
      <c r="L284" s="40"/>
      <c r="M284" s="45">
        <f t="shared" si="110"/>
        <v>0</v>
      </c>
      <c r="N284" s="40"/>
      <c r="O284" s="40"/>
      <c r="P284" s="40"/>
      <c r="Q284" s="40"/>
      <c r="R284" s="40"/>
      <c r="S284" s="40"/>
      <c r="T284" s="40"/>
      <c r="U284" s="45">
        <f t="shared" si="96"/>
        <v>0</v>
      </c>
      <c r="V284" s="40"/>
      <c r="W284" s="40"/>
      <c r="X284" s="40"/>
      <c r="Y284" s="40"/>
      <c r="Z284" s="40"/>
      <c r="AA284" s="40"/>
      <c r="AB284" s="40"/>
      <c r="AC284" s="45">
        <f t="shared" si="97"/>
        <v>0</v>
      </c>
      <c r="AD284" s="40"/>
      <c r="AE284" s="40"/>
      <c r="AF284" s="40"/>
      <c r="AG284" s="40"/>
      <c r="AH284" s="40"/>
      <c r="AI284" s="40"/>
      <c r="AJ284" s="40"/>
      <c r="AK284" s="45">
        <f t="shared" si="98"/>
        <v>0</v>
      </c>
      <c r="AL284" s="40"/>
      <c r="AM284" s="40"/>
      <c r="AN284" s="40"/>
      <c r="AO284" s="40"/>
      <c r="AP284" s="40"/>
      <c r="AQ284" s="40"/>
      <c r="AR284" s="40"/>
      <c r="AS284" s="45">
        <f t="shared" si="99"/>
        <v>0</v>
      </c>
      <c r="AT284" s="40"/>
      <c r="AU284" s="40"/>
      <c r="AV284" s="40"/>
      <c r="AW284" s="40"/>
      <c r="AX284" s="40"/>
      <c r="AY284" s="40"/>
      <c r="AZ284" s="40"/>
      <c r="BA284" s="45">
        <f t="shared" si="100"/>
        <v>0</v>
      </c>
      <c r="BB284" s="40"/>
      <c r="BC284" s="40"/>
      <c r="BD284" s="40"/>
      <c r="BE284" s="40"/>
      <c r="BF284" s="40"/>
      <c r="BG284" s="40"/>
      <c r="BH284" s="40"/>
      <c r="BI284" s="110">
        <f t="shared" si="101"/>
        <v>0</v>
      </c>
      <c r="BJ284" s="109">
        <f t="shared" si="102"/>
        <v>0</v>
      </c>
      <c r="BK284" s="108">
        <f t="shared" si="103"/>
        <v>0</v>
      </c>
      <c r="BL284" s="108">
        <f t="shared" si="104"/>
        <v>0</v>
      </c>
      <c r="BM284" s="108">
        <f t="shared" si="105"/>
        <v>0</v>
      </c>
      <c r="BN284" s="108">
        <f t="shared" si="106"/>
        <v>0</v>
      </c>
      <c r="BO284" s="108">
        <f t="shared" si="107"/>
        <v>0</v>
      </c>
      <c r="BP284" s="108">
        <f t="shared" si="108"/>
        <v>0</v>
      </c>
      <c r="BQ284" s="72">
        <f t="shared" si="109"/>
        <v>0</v>
      </c>
    </row>
    <row r="285" spans="1:69" ht="16" thickBot="1">
      <c r="A285" s="57"/>
      <c r="B285" s="69"/>
      <c r="C285" s="47"/>
      <c r="D285" s="40"/>
      <c r="E285" s="41"/>
      <c r="F285" s="40"/>
      <c r="G285" s="40"/>
      <c r="H285" s="40"/>
      <c r="I285" s="40"/>
      <c r="J285" s="40"/>
      <c r="K285" s="40"/>
      <c r="L285" s="40"/>
      <c r="M285" s="45">
        <f t="shared" si="110"/>
        <v>0</v>
      </c>
      <c r="N285" s="40"/>
      <c r="O285" s="40"/>
      <c r="P285" s="40"/>
      <c r="Q285" s="40"/>
      <c r="R285" s="40"/>
      <c r="S285" s="40"/>
      <c r="T285" s="40"/>
      <c r="U285" s="45">
        <f t="shared" si="96"/>
        <v>0</v>
      </c>
      <c r="V285" s="40"/>
      <c r="W285" s="40"/>
      <c r="X285" s="40"/>
      <c r="Y285" s="40"/>
      <c r="Z285" s="40"/>
      <c r="AA285" s="40"/>
      <c r="AB285" s="40"/>
      <c r="AC285" s="45">
        <f t="shared" si="97"/>
        <v>0</v>
      </c>
      <c r="AD285" s="40"/>
      <c r="AE285" s="40"/>
      <c r="AF285" s="40"/>
      <c r="AG285" s="40"/>
      <c r="AH285" s="40"/>
      <c r="AI285" s="40"/>
      <c r="AJ285" s="40"/>
      <c r="AK285" s="45">
        <f t="shared" si="98"/>
        <v>0</v>
      </c>
      <c r="AL285" s="40"/>
      <c r="AM285" s="40"/>
      <c r="AN285" s="40"/>
      <c r="AO285" s="40"/>
      <c r="AP285" s="40"/>
      <c r="AQ285" s="40"/>
      <c r="AR285" s="40"/>
      <c r="AS285" s="45">
        <f t="shared" si="99"/>
        <v>0</v>
      </c>
      <c r="AT285" s="40"/>
      <c r="AU285" s="40"/>
      <c r="AV285" s="40"/>
      <c r="AW285" s="40"/>
      <c r="AX285" s="40"/>
      <c r="AY285" s="40"/>
      <c r="AZ285" s="40"/>
      <c r="BA285" s="45">
        <f t="shared" si="100"/>
        <v>0</v>
      </c>
      <c r="BB285" s="40"/>
      <c r="BC285" s="40"/>
      <c r="BD285" s="40"/>
      <c r="BE285" s="40"/>
      <c r="BF285" s="40"/>
      <c r="BG285" s="40"/>
      <c r="BH285" s="40"/>
      <c r="BI285" s="110">
        <f t="shared" si="101"/>
        <v>0</v>
      </c>
      <c r="BJ285" s="109">
        <f t="shared" si="102"/>
        <v>0</v>
      </c>
      <c r="BK285" s="108">
        <f t="shared" si="103"/>
        <v>0</v>
      </c>
      <c r="BL285" s="108">
        <f t="shared" si="104"/>
        <v>0</v>
      </c>
      <c r="BM285" s="108">
        <f t="shared" si="105"/>
        <v>0</v>
      </c>
      <c r="BN285" s="108">
        <f t="shared" si="106"/>
        <v>0</v>
      </c>
      <c r="BO285" s="108">
        <f t="shared" si="107"/>
        <v>0</v>
      </c>
      <c r="BP285" s="108">
        <f t="shared" si="108"/>
        <v>0</v>
      </c>
      <c r="BQ285" s="72">
        <f t="shared" si="109"/>
        <v>0</v>
      </c>
    </row>
    <row r="286" spans="1:69" ht="16" thickBot="1">
      <c r="A286" s="57"/>
      <c r="B286" s="69"/>
      <c r="C286" s="47"/>
      <c r="D286" s="40"/>
      <c r="E286" s="41"/>
      <c r="F286" s="40"/>
      <c r="G286" s="40"/>
      <c r="H286" s="40"/>
      <c r="I286" s="40"/>
      <c r="J286" s="40"/>
      <c r="K286" s="40"/>
      <c r="L286" s="40"/>
      <c r="M286" s="45">
        <f t="shared" si="110"/>
        <v>0</v>
      </c>
      <c r="N286" s="40"/>
      <c r="O286" s="40"/>
      <c r="P286" s="40"/>
      <c r="Q286" s="40"/>
      <c r="R286" s="40"/>
      <c r="S286" s="40"/>
      <c r="T286" s="40"/>
      <c r="U286" s="45">
        <f t="shared" si="96"/>
        <v>0</v>
      </c>
      <c r="V286" s="40"/>
      <c r="W286" s="40"/>
      <c r="X286" s="40"/>
      <c r="Y286" s="40"/>
      <c r="Z286" s="40"/>
      <c r="AA286" s="40"/>
      <c r="AB286" s="40"/>
      <c r="AC286" s="45">
        <f t="shared" si="97"/>
        <v>0</v>
      </c>
      <c r="AD286" s="40"/>
      <c r="AE286" s="40"/>
      <c r="AF286" s="40"/>
      <c r="AG286" s="40"/>
      <c r="AH286" s="40"/>
      <c r="AI286" s="40"/>
      <c r="AJ286" s="40"/>
      <c r="AK286" s="45">
        <f t="shared" si="98"/>
        <v>0</v>
      </c>
      <c r="AL286" s="40"/>
      <c r="AM286" s="40"/>
      <c r="AN286" s="40"/>
      <c r="AO286" s="40"/>
      <c r="AP286" s="40"/>
      <c r="AQ286" s="40"/>
      <c r="AR286" s="40"/>
      <c r="AS286" s="45">
        <f t="shared" si="99"/>
        <v>0</v>
      </c>
      <c r="AT286" s="40"/>
      <c r="AU286" s="40"/>
      <c r="AV286" s="40"/>
      <c r="AW286" s="40"/>
      <c r="AX286" s="40"/>
      <c r="AY286" s="40"/>
      <c r="AZ286" s="40"/>
      <c r="BA286" s="45">
        <f t="shared" si="100"/>
        <v>0</v>
      </c>
      <c r="BB286" s="40"/>
      <c r="BC286" s="40"/>
      <c r="BD286" s="40"/>
      <c r="BE286" s="40"/>
      <c r="BF286" s="40"/>
      <c r="BG286" s="40"/>
      <c r="BH286" s="40"/>
      <c r="BI286" s="110">
        <f t="shared" si="101"/>
        <v>0</v>
      </c>
      <c r="BJ286" s="109">
        <f t="shared" si="102"/>
        <v>0</v>
      </c>
      <c r="BK286" s="108">
        <f t="shared" si="103"/>
        <v>0</v>
      </c>
      <c r="BL286" s="108">
        <f t="shared" si="104"/>
        <v>0</v>
      </c>
      <c r="BM286" s="108">
        <f t="shared" si="105"/>
        <v>0</v>
      </c>
      <c r="BN286" s="108">
        <f t="shared" si="106"/>
        <v>0</v>
      </c>
      <c r="BO286" s="108">
        <f t="shared" si="107"/>
        <v>0</v>
      </c>
      <c r="BP286" s="108">
        <f t="shared" si="108"/>
        <v>0</v>
      </c>
      <c r="BQ286" s="72">
        <f t="shared" si="109"/>
        <v>0</v>
      </c>
    </row>
    <row r="287" spans="1:69" ht="16" thickBot="1">
      <c r="A287" s="57"/>
      <c r="B287" s="69"/>
      <c r="C287" s="47"/>
      <c r="D287" s="40"/>
      <c r="E287" s="41"/>
      <c r="F287" s="40"/>
      <c r="G287" s="40"/>
      <c r="H287" s="40"/>
      <c r="I287" s="40"/>
      <c r="J287" s="40"/>
      <c r="K287" s="40"/>
      <c r="L287" s="40"/>
      <c r="M287" s="45">
        <f t="shared" si="110"/>
        <v>0</v>
      </c>
      <c r="N287" s="40"/>
      <c r="O287" s="40"/>
      <c r="P287" s="40"/>
      <c r="Q287" s="40"/>
      <c r="R287" s="40"/>
      <c r="S287" s="40"/>
      <c r="T287" s="40"/>
      <c r="U287" s="45">
        <f t="shared" si="96"/>
        <v>0</v>
      </c>
      <c r="V287" s="40"/>
      <c r="W287" s="40"/>
      <c r="X287" s="40"/>
      <c r="Y287" s="40"/>
      <c r="Z287" s="40"/>
      <c r="AA287" s="40"/>
      <c r="AB287" s="40"/>
      <c r="AC287" s="45">
        <f t="shared" si="97"/>
        <v>0</v>
      </c>
      <c r="AD287" s="40"/>
      <c r="AE287" s="40"/>
      <c r="AF287" s="40"/>
      <c r="AG287" s="40"/>
      <c r="AH287" s="40"/>
      <c r="AI287" s="40"/>
      <c r="AJ287" s="40"/>
      <c r="AK287" s="45">
        <f t="shared" si="98"/>
        <v>0</v>
      </c>
      <c r="AL287" s="40"/>
      <c r="AM287" s="40"/>
      <c r="AN287" s="40"/>
      <c r="AO287" s="40"/>
      <c r="AP287" s="40"/>
      <c r="AQ287" s="40"/>
      <c r="AR287" s="40"/>
      <c r="AS287" s="45">
        <f t="shared" si="99"/>
        <v>0</v>
      </c>
      <c r="AT287" s="40"/>
      <c r="AU287" s="40"/>
      <c r="AV287" s="40"/>
      <c r="AW287" s="40"/>
      <c r="AX287" s="40"/>
      <c r="AY287" s="40"/>
      <c r="AZ287" s="40"/>
      <c r="BA287" s="45">
        <f t="shared" si="100"/>
        <v>0</v>
      </c>
      <c r="BB287" s="40"/>
      <c r="BC287" s="40"/>
      <c r="BD287" s="40"/>
      <c r="BE287" s="40"/>
      <c r="BF287" s="40"/>
      <c r="BG287" s="40"/>
      <c r="BH287" s="40"/>
      <c r="BI287" s="110">
        <f t="shared" si="101"/>
        <v>0</v>
      </c>
      <c r="BJ287" s="109">
        <f t="shared" si="102"/>
        <v>0</v>
      </c>
      <c r="BK287" s="108">
        <f t="shared" si="103"/>
        <v>0</v>
      </c>
      <c r="BL287" s="108">
        <f t="shared" si="104"/>
        <v>0</v>
      </c>
      <c r="BM287" s="108">
        <f t="shared" si="105"/>
        <v>0</v>
      </c>
      <c r="BN287" s="108">
        <f t="shared" si="106"/>
        <v>0</v>
      </c>
      <c r="BO287" s="108">
        <f t="shared" si="107"/>
        <v>0</v>
      </c>
      <c r="BP287" s="108">
        <f t="shared" si="108"/>
        <v>0</v>
      </c>
      <c r="BQ287" s="72">
        <f t="shared" si="109"/>
        <v>0</v>
      </c>
    </row>
    <row r="288" spans="1:69" ht="16" thickBot="1">
      <c r="A288" s="57"/>
      <c r="B288" s="69"/>
      <c r="C288" s="47"/>
      <c r="D288" s="40"/>
      <c r="E288" s="41"/>
      <c r="F288" s="40"/>
      <c r="G288" s="40"/>
      <c r="H288" s="40"/>
      <c r="I288" s="40"/>
      <c r="J288" s="40"/>
      <c r="K288" s="40"/>
      <c r="L288" s="40"/>
      <c r="M288" s="45">
        <f t="shared" si="110"/>
        <v>0</v>
      </c>
      <c r="N288" s="40"/>
      <c r="O288" s="40"/>
      <c r="P288" s="40"/>
      <c r="Q288" s="40"/>
      <c r="R288" s="40"/>
      <c r="S288" s="40"/>
      <c r="T288" s="40"/>
      <c r="U288" s="45">
        <f t="shared" si="96"/>
        <v>0</v>
      </c>
      <c r="V288" s="40"/>
      <c r="W288" s="40"/>
      <c r="X288" s="40"/>
      <c r="Y288" s="40"/>
      <c r="Z288" s="40"/>
      <c r="AA288" s="40"/>
      <c r="AB288" s="40"/>
      <c r="AC288" s="45">
        <f t="shared" si="97"/>
        <v>0</v>
      </c>
      <c r="AD288" s="40"/>
      <c r="AE288" s="40"/>
      <c r="AF288" s="40"/>
      <c r="AG288" s="40"/>
      <c r="AH288" s="40"/>
      <c r="AI288" s="40"/>
      <c r="AJ288" s="40"/>
      <c r="AK288" s="45">
        <f t="shared" si="98"/>
        <v>0</v>
      </c>
      <c r="AL288" s="40"/>
      <c r="AM288" s="40"/>
      <c r="AN288" s="40"/>
      <c r="AO288" s="40"/>
      <c r="AP288" s="40"/>
      <c r="AQ288" s="40"/>
      <c r="AR288" s="40"/>
      <c r="AS288" s="45">
        <f t="shared" si="99"/>
        <v>0</v>
      </c>
      <c r="AT288" s="40"/>
      <c r="AU288" s="40"/>
      <c r="AV288" s="40"/>
      <c r="AW288" s="40"/>
      <c r="AX288" s="40"/>
      <c r="AY288" s="40"/>
      <c r="AZ288" s="40"/>
      <c r="BA288" s="45">
        <f t="shared" si="100"/>
        <v>0</v>
      </c>
      <c r="BB288" s="40"/>
      <c r="BC288" s="40"/>
      <c r="BD288" s="40"/>
      <c r="BE288" s="40"/>
      <c r="BF288" s="40"/>
      <c r="BG288" s="40"/>
      <c r="BH288" s="40"/>
      <c r="BI288" s="110">
        <f t="shared" si="101"/>
        <v>0</v>
      </c>
      <c r="BJ288" s="109">
        <f t="shared" si="102"/>
        <v>0</v>
      </c>
      <c r="BK288" s="108">
        <f t="shared" si="103"/>
        <v>0</v>
      </c>
      <c r="BL288" s="108">
        <f t="shared" si="104"/>
        <v>0</v>
      </c>
      <c r="BM288" s="108">
        <f t="shared" si="105"/>
        <v>0</v>
      </c>
      <c r="BN288" s="108">
        <f t="shared" si="106"/>
        <v>0</v>
      </c>
      <c r="BO288" s="108">
        <f t="shared" si="107"/>
        <v>0</v>
      </c>
      <c r="BP288" s="108">
        <f t="shared" si="108"/>
        <v>0</v>
      </c>
      <c r="BQ288" s="72">
        <f t="shared" si="109"/>
        <v>0</v>
      </c>
    </row>
    <row r="289" spans="1:77" ht="16" thickBot="1">
      <c r="A289" s="57"/>
      <c r="B289" s="69"/>
      <c r="C289" s="47"/>
      <c r="D289" s="40"/>
      <c r="E289" s="41"/>
      <c r="F289" s="40"/>
      <c r="G289" s="40"/>
      <c r="H289" s="40"/>
      <c r="I289" s="40"/>
      <c r="J289" s="40"/>
      <c r="K289" s="40"/>
      <c r="L289" s="40"/>
      <c r="M289" s="45">
        <f t="shared" si="110"/>
        <v>0</v>
      </c>
      <c r="N289" s="40"/>
      <c r="O289" s="40"/>
      <c r="P289" s="40"/>
      <c r="Q289" s="40"/>
      <c r="R289" s="40"/>
      <c r="S289" s="40"/>
      <c r="T289" s="40"/>
      <c r="U289" s="45">
        <f t="shared" si="96"/>
        <v>0</v>
      </c>
      <c r="V289" s="40"/>
      <c r="W289" s="40"/>
      <c r="X289" s="40"/>
      <c r="Y289" s="40"/>
      <c r="Z289" s="40"/>
      <c r="AA289" s="40"/>
      <c r="AB289" s="40"/>
      <c r="AC289" s="45">
        <f t="shared" si="97"/>
        <v>0</v>
      </c>
      <c r="AD289" s="40"/>
      <c r="AE289" s="40"/>
      <c r="AF289" s="40"/>
      <c r="AG289" s="40"/>
      <c r="AH289" s="40"/>
      <c r="AI289" s="40"/>
      <c r="AJ289" s="40"/>
      <c r="AK289" s="45">
        <f t="shared" si="98"/>
        <v>0</v>
      </c>
      <c r="AL289" s="40"/>
      <c r="AM289" s="40"/>
      <c r="AN289" s="40"/>
      <c r="AO289" s="40"/>
      <c r="AP289" s="40"/>
      <c r="AQ289" s="40"/>
      <c r="AR289" s="40"/>
      <c r="AS289" s="45">
        <f t="shared" si="99"/>
        <v>0</v>
      </c>
      <c r="AT289" s="40"/>
      <c r="AU289" s="40"/>
      <c r="AV289" s="40"/>
      <c r="AW289" s="40"/>
      <c r="AX289" s="40"/>
      <c r="AY289" s="40"/>
      <c r="AZ289" s="40"/>
      <c r="BA289" s="45">
        <f t="shared" si="100"/>
        <v>0</v>
      </c>
      <c r="BB289" s="40"/>
      <c r="BC289" s="40"/>
      <c r="BD289" s="40"/>
      <c r="BE289" s="40"/>
      <c r="BF289" s="40"/>
      <c r="BG289" s="40"/>
      <c r="BH289" s="40"/>
      <c r="BI289" s="110">
        <f t="shared" si="101"/>
        <v>0</v>
      </c>
      <c r="BJ289" s="109">
        <f t="shared" si="102"/>
        <v>0</v>
      </c>
      <c r="BK289" s="108">
        <f t="shared" si="103"/>
        <v>0</v>
      </c>
      <c r="BL289" s="108">
        <f t="shared" si="104"/>
        <v>0</v>
      </c>
      <c r="BM289" s="108">
        <f t="shared" si="105"/>
        <v>0</v>
      </c>
      <c r="BN289" s="108">
        <f t="shared" si="106"/>
        <v>0</v>
      </c>
      <c r="BO289" s="108">
        <f t="shared" si="107"/>
        <v>0</v>
      </c>
      <c r="BP289" s="108">
        <f t="shared" si="108"/>
        <v>0</v>
      </c>
      <c r="BQ289" s="72">
        <f t="shared" si="109"/>
        <v>0</v>
      </c>
    </row>
    <row r="290" spans="1:77" ht="16" thickBot="1">
      <c r="A290" s="57"/>
      <c r="B290" s="69"/>
      <c r="C290" s="47"/>
      <c r="D290" s="40"/>
      <c r="E290" s="41"/>
      <c r="F290" s="40"/>
      <c r="G290" s="40"/>
      <c r="H290" s="40"/>
      <c r="I290" s="40"/>
      <c r="J290" s="40"/>
      <c r="K290" s="40"/>
      <c r="L290" s="40"/>
      <c r="M290" s="45">
        <f t="shared" si="110"/>
        <v>0</v>
      </c>
      <c r="N290" s="40"/>
      <c r="O290" s="40"/>
      <c r="P290" s="40"/>
      <c r="Q290" s="40"/>
      <c r="R290" s="40"/>
      <c r="S290" s="40"/>
      <c r="T290" s="40"/>
      <c r="U290" s="45">
        <f t="shared" si="96"/>
        <v>0</v>
      </c>
      <c r="V290" s="40"/>
      <c r="W290" s="40"/>
      <c r="X290" s="40"/>
      <c r="Y290" s="40"/>
      <c r="Z290" s="40"/>
      <c r="AA290" s="40"/>
      <c r="AB290" s="40"/>
      <c r="AC290" s="45">
        <f t="shared" si="97"/>
        <v>0</v>
      </c>
      <c r="AD290" s="40"/>
      <c r="AE290" s="40"/>
      <c r="AF290" s="40"/>
      <c r="AG290" s="40"/>
      <c r="AH290" s="40"/>
      <c r="AI290" s="40"/>
      <c r="AJ290" s="40"/>
      <c r="AK290" s="45">
        <f t="shared" si="98"/>
        <v>0</v>
      </c>
      <c r="AL290" s="40"/>
      <c r="AM290" s="40"/>
      <c r="AN290" s="40"/>
      <c r="AO290" s="40"/>
      <c r="AP290" s="40"/>
      <c r="AQ290" s="40"/>
      <c r="AR290" s="40"/>
      <c r="AS290" s="45">
        <f t="shared" si="99"/>
        <v>0</v>
      </c>
      <c r="AT290" s="40"/>
      <c r="AU290" s="40"/>
      <c r="AV290" s="40"/>
      <c r="AW290" s="40"/>
      <c r="AX290" s="40"/>
      <c r="AY290" s="40"/>
      <c r="AZ290" s="40"/>
      <c r="BA290" s="45">
        <f t="shared" si="100"/>
        <v>0</v>
      </c>
      <c r="BB290" s="40"/>
      <c r="BC290" s="40"/>
      <c r="BD290" s="40"/>
      <c r="BE290" s="40"/>
      <c r="BF290" s="40"/>
      <c r="BG290" s="40"/>
      <c r="BH290" s="40"/>
      <c r="BI290" s="110">
        <f t="shared" si="101"/>
        <v>0</v>
      </c>
      <c r="BJ290" s="109">
        <f t="shared" si="102"/>
        <v>0</v>
      </c>
      <c r="BK290" s="108">
        <f t="shared" si="103"/>
        <v>0</v>
      </c>
      <c r="BL290" s="108">
        <f t="shared" si="104"/>
        <v>0</v>
      </c>
      <c r="BM290" s="108">
        <f t="shared" si="105"/>
        <v>0</v>
      </c>
      <c r="BN290" s="108">
        <f t="shared" si="106"/>
        <v>0</v>
      </c>
      <c r="BO290" s="108">
        <f t="shared" si="107"/>
        <v>0</v>
      </c>
      <c r="BP290" s="108">
        <f t="shared" si="108"/>
        <v>0</v>
      </c>
      <c r="BQ290" s="72">
        <f t="shared" si="109"/>
        <v>0</v>
      </c>
    </row>
    <row r="291" spans="1:77" ht="16" thickBot="1">
      <c r="A291" s="57"/>
      <c r="B291" s="69"/>
      <c r="C291" s="47"/>
      <c r="D291" s="40"/>
      <c r="E291" s="41"/>
      <c r="F291" s="40"/>
      <c r="G291" s="40"/>
      <c r="H291" s="40"/>
      <c r="I291" s="40"/>
      <c r="J291" s="40"/>
      <c r="K291" s="40"/>
      <c r="L291" s="40"/>
      <c r="M291" s="45">
        <f t="shared" si="110"/>
        <v>0</v>
      </c>
      <c r="N291" s="40"/>
      <c r="O291" s="40"/>
      <c r="P291" s="40"/>
      <c r="Q291" s="40"/>
      <c r="R291" s="40"/>
      <c r="S291" s="40"/>
      <c r="T291" s="40"/>
      <c r="U291" s="45">
        <f t="shared" si="96"/>
        <v>0</v>
      </c>
      <c r="V291" s="40"/>
      <c r="W291" s="40"/>
      <c r="X291" s="40"/>
      <c r="Y291" s="40"/>
      <c r="Z291" s="40"/>
      <c r="AA291" s="40"/>
      <c r="AB291" s="40"/>
      <c r="AC291" s="45">
        <f t="shared" si="97"/>
        <v>0</v>
      </c>
      <c r="AD291" s="40"/>
      <c r="AE291" s="40"/>
      <c r="AF291" s="40"/>
      <c r="AG291" s="40"/>
      <c r="AH291" s="40"/>
      <c r="AI291" s="40"/>
      <c r="AJ291" s="40"/>
      <c r="AK291" s="45">
        <f t="shared" si="98"/>
        <v>0</v>
      </c>
      <c r="AL291" s="40"/>
      <c r="AM291" s="40"/>
      <c r="AN291" s="40"/>
      <c r="AO291" s="40"/>
      <c r="AP291" s="40"/>
      <c r="AQ291" s="40"/>
      <c r="AR291" s="40"/>
      <c r="AS291" s="45">
        <f t="shared" si="99"/>
        <v>0</v>
      </c>
      <c r="AT291" s="40"/>
      <c r="AU291" s="40"/>
      <c r="AV291" s="40"/>
      <c r="AW291" s="40"/>
      <c r="AX291" s="40"/>
      <c r="AY291" s="40"/>
      <c r="AZ291" s="40"/>
      <c r="BA291" s="45">
        <f t="shared" si="100"/>
        <v>0</v>
      </c>
      <c r="BB291" s="40"/>
      <c r="BC291" s="40"/>
      <c r="BD291" s="40"/>
      <c r="BE291" s="40"/>
      <c r="BF291" s="40"/>
      <c r="BG291" s="40"/>
      <c r="BH291" s="40"/>
      <c r="BI291" s="110">
        <f t="shared" si="101"/>
        <v>0</v>
      </c>
      <c r="BJ291" s="109">
        <f t="shared" si="102"/>
        <v>0</v>
      </c>
      <c r="BK291" s="108">
        <f t="shared" si="103"/>
        <v>0</v>
      </c>
      <c r="BL291" s="108">
        <f t="shared" si="104"/>
        <v>0</v>
      </c>
      <c r="BM291" s="108">
        <f t="shared" si="105"/>
        <v>0</v>
      </c>
      <c r="BN291" s="108">
        <f t="shared" si="106"/>
        <v>0</v>
      </c>
      <c r="BO291" s="108">
        <f t="shared" si="107"/>
        <v>0</v>
      </c>
      <c r="BP291" s="108">
        <f t="shared" si="108"/>
        <v>0</v>
      </c>
      <c r="BQ291" s="72">
        <f t="shared" si="109"/>
        <v>0</v>
      </c>
      <c r="BR291" s="26"/>
      <c r="BS291" s="26"/>
      <c r="BT291" s="26"/>
      <c r="BU291" s="26"/>
      <c r="BV291" s="26"/>
      <c r="BW291" s="26"/>
      <c r="BX291" s="26"/>
      <c r="BY291" s="26"/>
    </row>
    <row r="292" spans="1:77" ht="16" thickBot="1">
      <c r="A292" s="57"/>
      <c r="B292" s="65"/>
      <c r="C292" s="66"/>
      <c r="D292" s="42"/>
      <c r="E292" s="42"/>
      <c r="F292" s="42"/>
      <c r="G292" s="42"/>
      <c r="H292" s="42"/>
      <c r="I292" s="42"/>
      <c r="J292" s="42"/>
      <c r="K292" s="42"/>
      <c r="L292" s="42"/>
      <c r="M292" s="45">
        <f t="shared" si="110"/>
        <v>0</v>
      </c>
      <c r="N292" s="42"/>
      <c r="O292" s="42"/>
      <c r="P292" s="42"/>
      <c r="Q292" s="42"/>
      <c r="R292" s="42"/>
      <c r="S292" s="42"/>
      <c r="T292" s="42"/>
      <c r="U292" s="45">
        <f t="shared" si="96"/>
        <v>0</v>
      </c>
      <c r="V292" s="42"/>
      <c r="W292" s="42"/>
      <c r="X292" s="42"/>
      <c r="Y292" s="42"/>
      <c r="Z292" s="42"/>
      <c r="AA292" s="42"/>
      <c r="AB292" s="42"/>
      <c r="AC292" s="45">
        <f t="shared" si="97"/>
        <v>0</v>
      </c>
      <c r="AD292" s="42"/>
      <c r="AE292" s="42"/>
      <c r="AF292" s="42"/>
      <c r="AG292" s="42"/>
      <c r="AH292" s="42"/>
      <c r="AI292" s="42"/>
      <c r="AJ292" s="42"/>
      <c r="AK292" s="45">
        <f t="shared" si="98"/>
        <v>0</v>
      </c>
      <c r="AL292" s="42"/>
      <c r="AM292" s="42"/>
      <c r="AN292" s="42"/>
      <c r="AO292" s="42"/>
      <c r="AP292" s="42"/>
      <c r="AQ292" s="42"/>
      <c r="AR292" s="42"/>
      <c r="AS292" s="45">
        <f t="shared" si="99"/>
        <v>0</v>
      </c>
      <c r="AT292" s="42"/>
      <c r="AU292" s="42"/>
      <c r="AV292" s="42"/>
      <c r="AW292" s="42"/>
      <c r="AX292" s="42"/>
      <c r="AY292" s="42"/>
      <c r="AZ292" s="42"/>
      <c r="BA292" s="45">
        <f t="shared" si="100"/>
        <v>0</v>
      </c>
      <c r="BB292" s="42"/>
      <c r="BC292" s="42"/>
      <c r="BD292" s="42"/>
      <c r="BE292" s="42"/>
      <c r="BF292" s="42"/>
      <c r="BG292" s="42"/>
      <c r="BH292" s="42"/>
      <c r="BI292" s="110">
        <f t="shared" si="101"/>
        <v>0</v>
      </c>
      <c r="BJ292" s="109">
        <f t="shared" si="102"/>
        <v>0</v>
      </c>
      <c r="BK292" s="108">
        <f t="shared" si="103"/>
        <v>0</v>
      </c>
      <c r="BL292" s="108">
        <f t="shared" si="104"/>
        <v>0</v>
      </c>
      <c r="BM292" s="108">
        <f t="shared" si="105"/>
        <v>0</v>
      </c>
      <c r="BN292" s="108">
        <f t="shared" si="106"/>
        <v>0</v>
      </c>
      <c r="BO292" s="108">
        <f t="shared" si="107"/>
        <v>0</v>
      </c>
      <c r="BP292" s="108">
        <f t="shared" si="108"/>
        <v>0</v>
      </c>
      <c r="BQ292" s="72">
        <f t="shared" si="109"/>
        <v>0</v>
      </c>
      <c r="BR292" s="56"/>
      <c r="BS292" s="56"/>
      <c r="BT292" s="56"/>
      <c r="BU292" s="56"/>
      <c r="BV292" s="56"/>
      <c r="BW292" s="56"/>
      <c r="BX292" s="56"/>
      <c r="BY292" s="56"/>
    </row>
    <row r="293" spans="1:77" ht="16" thickBot="1">
      <c r="A293" s="57"/>
      <c r="B293" s="65"/>
      <c r="C293" s="66"/>
      <c r="D293" s="42"/>
      <c r="E293" s="42"/>
      <c r="F293" s="42"/>
      <c r="G293" s="42"/>
      <c r="H293" s="42"/>
      <c r="I293" s="42"/>
      <c r="J293" s="42"/>
      <c r="K293" s="42"/>
      <c r="L293" s="42"/>
      <c r="M293" s="45">
        <f t="shared" si="110"/>
        <v>0</v>
      </c>
      <c r="N293" s="42"/>
      <c r="O293" s="42"/>
      <c r="P293" s="42"/>
      <c r="Q293" s="42"/>
      <c r="R293" s="42"/>
      <c r="S293" s="42"/>
      <c r="T293" s="42"/>
      <c r="U293" s="45">
        <f t="shared" si="96"/>
        <v>0</v>
      </c>
      <c r="V293" s="42"/>
      <c r="W293" s="42"/>
      <c r="X293" s="42"/>
      <c r="Y293" s="42"/>
      <c r="Z293" s="42"/>
      <c r="AA293" s="42"/>
      <c r="AB293" s="42"/>
      <c r="AC293" s="45">
        <f t="shared" si="97"/>
        <v>0</v>
      </c>
      <c r="AD293" s="42"/>
      <c r="AE293" s="42"/>
      <c r="AF293" s="42"/>
      <c r="AG293" s="42"/>
      <c r="AH293" s="42"/>
      <c r="AI293" s="42"/>
      <c r="AJ293" s="42"/>
      <c r="AK293" s="45">
        <f t="shared" si="98"/>
        <v>0</v>
      </c>
      <c r="AL293" s="42"/>
      <c r="AM293" s="42"/>
      <c r="AN293" s="42"/>
      <c r="AO293" s="42"/>
      <c r="AP293" s="42"/>
      <c r="AQ293" s="42"/>
      <c r="AR293" s="42"/>
      <c r="AS293" s="45">
        <f t="shared" si="99"/>
        <v>0</v>
      </c>
      <c r="AT293" s="42"/>
      <c r="AU293" s="42"/>
      <c r="AV293" s="42"/>
      <c r="AW293" s="42"/>
      <c r="AX293" s="42"/>
      <c r="AY293" s="42"/>
      <c r="AZ293" s="42"/>
      <c r="BA293" s="45">
        <f t="shared" si="100"/>
        <v>0</v>
      </c>
      <c r="BB293" s="42"/>
      <c r="BC293" s="42"/>
      <c r="BD293" s="42"/>
      <c r="BE293" s="42"/>
      <c r="BF293" s="42"/>
      <c r="BG293" s="42"/>
      <c r="BH293" s="42"/>
      <c r="BI293" s="110">
        <f t="shared" si="101"/>
        <v>0</v>
      </c>
      <c r="BJ293" s="109">
        <f t="shared" si="102"/>
        <v>0</v>
      </c>
      <c r="BK293" s="108">
        <f t="shared" si="103"/>
        <v>0</v>
      </c>
      <c r="BL293" s="108">
        <f t="shared" si="104"/>
        <v>0</v>
      </c>
      <c r="BM293" s="108">
        <f t="shared" si="105"/>
        <v>0</v>
      </c>
      <c r="BN293" s="108">
        <f t="shared" si="106"/>
        <v>0</v>
      </c>
      <c r="BO293" s="108">
        <f t="shared" si="107"/>
        <v>0</v>
      </c>
      <c r="BP293" s="108">
        <f t="shared" si="108"/>
        <v>0</v>
      </c>
      <c r="BQ293" s="72">
        <f t="shared" si="109"/>
        <v>0</v>
      </c>
      <c r="BR293" s="9"/>
      <c r="BS293" s="9"/>
      <c r="BT293" s="9"/>
      <c r="BU293" s="9"/>
      <c r="BV293" s="9"/>
      <c r="BW293" s="9"/>
      <c r="BX293" s="9"/>
      <c r="BY293" s="9"/>
    </row>
    <row r="294" spans="1:77" ht="16" thickBot="1">
      <c r="A294" s="57"/>
      <c r="B294" s="65"/>
      <c r="C294" s="66"/>
      <c r="D294" s="42"/>
      <c r="E294" s="42"/>
      <c r="F294" s="42"/>
      <c r="G294" s="42"/>
      <c r="H294" s="42"/>
      <c r="I294" s="42"/>
      <c r="J294" s="42"/>
      <c r="K294" s="42"/>
      <c r="L294" s="42"/>
      <c r="M294" s="45">
        <f t="shared" si="110"/>
        <v>0</v>
      </c>
      <c r="N294" s="42"/>
      <c r="O294" s="42"/>
      <c r="P294" s="42"/>
      <c r="Q294" s="42"/>
      <c r="R294" s="42"/>
      <c r="S294" s="42"/>
      <c r="T294" s="42"/>
      <c r="U294" s="45">
        <f t="shared" si="96"/>
        <v>0</v>
      </c>
      <c r="V294" s="42"/>
      <c r="W294" s="42"/>
      <c r="X294" s="42"/>
      <c r="Y294" s="42"/>
      <c r="Z294" s="42"/>
      <c r="AA294" s="42"/>
      <c r="AB294" s="42"/>
      <c r="AC294" s="45">
        <f t="shared" si="97"/>
        <v>0</v>
      </c>
      <c r="AD294" s="42"/>
      <c r="AE294" s="42"/>
      <c r="AF294" s="42"/>
      <c r="AG294" s="42"/>
      <c r="AH294" s="42"/>
      <c r="AI294" s="42"/>
      <c r="AJ294" s="42"/>
      <c r="AK294" s="45">
        <f t="shared" si="98"/>
        <v>0</v>
      </c>
      <c r="AL294" s="42"/>
      <c r="AM294" s="42"/>
      <c r="AN294" s="42"/>
      <c r="AO294" s="42"/>
      <c r="AP294" s="42"/>
      <c r="AQ294" s="42"/>
      <c r="AR294" s="42"/>
      <c r="AS294" s="45">
        <f t="shared" si="99"/>
        <v>0</v>
      </c>
      <c r="AT294" s="42"/>
      <c r="AU294" s="42"/>
      <c r="AV294" s="42"/>
      <c r="AW294" s="42"/>
      <c r="AX294" s="42"/>
      <c r="AY294" s="42"/>
      <c r="AZ294" s="42"/>
      <c r="BA294" s="45">
        <f t="shared" si="100"/>
        <v>0</v>
      </c>
      <c r="BB294" s="42"/>
      <c r="BC294" s="42"/>
      <c r="BD294" s="42"/>
      <c r="BE294" s="42"/>
      <c r="BF294" s="42"/>
      <c r="BG294" s="42"/>
      <c r="BH294" s="42"/>
      <c r="BI294" s="110">
        <f t="shared" si="101"/>
        <v>0</v>
      </c>
      <c r="BJ294" s="109">
        <f t="shared" si="102"/>
        <v>0</v>
      </c>
      <c r="BK294" s="108">
        <f t="shared" si="103"/>
        <v>0</v>
      </c>
      <c r="BL294" s="108">
        <f t="shared" si="104"/>
        <v>0</v>
      </c>
      <c r="BM294" s="108">
        <f t="shared" si="105"/>
        <v>0</v>
      </c>
      <c r="BN294" s="108">
        <f t="shared" si="106"/>
        <v>0</v>
      </c>
      <c r="BO294" s="108">
        <f t="shared" si="107"/>
        <v>0</v>
      </c>
      <c r="BP294" s="108">
        <f t="shared" si="108"/>
        <v>0</v>
      </c>
      <c r="BQ294" s="72">
        <f t="shared" si="109"/>
        <v>0</v>
      </c>
      <c r="BR294" s="9"/>
      <c r="BS294" s="9"/>
      <c r="BT294" s="9"/>
      <c r="BU294" s="9"/>
      <c r="BV294" s="9"/>
      <c r="BW294" s="9"/>
      <c r="BX294" s="9"/>
      <c r="BY294" s="9"/>
    </row>
    <row r="295" spans="1:77" ht="16" thickBot="1">
      <c r="A295" s="57"/>
      <c r="B295" s="65"/>
      <c r="C295" s="66"/>
      <c r="D295" s="42"/>
      <c r="E295" s="42"/>
      <c r="F295" s="42"/>
      <c r="G295" s="42"/>
      <c r="H295" s="42"/>
      <c r="I295" s="42"/>
      <c r="J295" s="42"/>
      <c r="K295" s="42"/>
      <c r="L295" s="42"/>
      <c r="M295" s="45">
        <f t="shared" si="110"/>
        <v>0</v>
      </c>
      <c r="N295" s="42"/>
      <c r="O295" s="42"/>
      <c r="P295" s="42"/>
      <c r="Q295" s="42"/>
      <c r="R295" s="42"/>
      <c r="S295" s="42"/>
      <c r="T295" s="42"/>
      <c r="U295" s="45">
        <f t="shared" si="96"/>
        <v>0</v>
      </c>
      <c r="V295" s="42"/>
      <c r="W295" s="42"/>
      <c r="X295" s="42"/>
      <c r="Y295" s="42"/>
      <c r="Z295" s="42"/>
      <c r="AA295" s="42"/>
      <c r="AB295" s="42"/>
      <c r="AC295" s="45">
        <f t="shared" si="97"/>
        <v>0</v>
      </c>
      <c r="AD295" s="42"/>
      <c r="AE295" s="42"/>
      <c r="AF295" s="42"/>
      <c r="AG295" s="42"/>
      <c r="AH295" s="42"/>
      <c r="AI295" s="42"/>
      <c r="AJ295" s="42"/>
      <c r="AK295" s="45">
        <f t="shared" si="98"/>
        <v>0</v>
      </c>
      <c r="AL295" s="42"/>
      <c r="AM295" s="42"/>
      <c r="AN295" s="42"/>
      <c r="AO295" s="42"/>
      <c r="AP295" s="42"/>
      <c r="AQ295" s="42"/>
      <c r="AR295" s="42"/>
      <c r="AS295" s="45">
        <f t="shared" si="99"/>
        <v>0</v>
      </c>
      <c r="AT295" s="42"/>
      <c r="AU295" s="42"/>
      <c r="AV295" s="42"/>
      <c r="AW295" s="42"/>
      <c r="AX295" s="42"/>
      <c r="AY295" s="42"/>
      <c r="AZ295" s="42"/>
      <c r="BA295" s="45">
        <f t="shared" si="100"/>
        <v>0</v>
      </c>
      <c r="BB295" s="42"/>
      <c r="BC295" s="42"/>
      <c r="BD295" s="42"/>
      <c r="BE295" s="42"/>
      <c r="BF295" s="42"/>
      <c r="BG295" s="42"/>
      <c r="BH295" s="42"/>
      <c r="BI295" s="110">
        <f t="shared" si="101"/>
        <v>0</v>
      </c>
      <c r="BJ295" s="109">
        <f t="shared" si="102"/>
        <v>0</v>
      </c>
      <c r="BK295" s="108">
        <f t="shared" si="103"/>
        <v>0</v>
      </c>
      <c r="BL295" s="108">
        <f t="shared" si="104"/>
        <v>0</v>
      </c>
      <c r="BM295" s="108">
        <f t="shared" si="105"/>
        <v>0</v>
      </c>
      <c r="BN295" s="108">
        <f t="shared" si="106"/>
        <v>0</v>
      </c>
      <c r="BO295" s="108">
        <f t="shared" si="107"/>
        <v>0</v>
      </c>
      <c r="BP295" s="108">
        <f t="shared" si="108"/>
        <v>0</v>
      </c>
      <c r="BQ295" s="72">
        <f t="shared" si="109"/>
        <v>0</v>
      </c>
      <c r="BR295" s="9"/>
      <c r="BS295" s="9"/>
      <c r="BT295" s="9"/>
      <c r="BU295" s="9"/>
      <c r="BV295" s="9"/>
      <c r="BW295" s="9"/>
      <c r="BX295" s="9"/>
      <c r="BY295" s="9"/>
    </row>
    <row r="296" spans="1:77" ht="16" thickBot="1">
      <c r="A296" s="57"/>
      <c r="B296" s="65"/>
      <c r="C296" s="66"/>
      <c r="D296" s="42"/>
      <c r="E296" s="42"/>
      <c r="F296" s="42"/>
      <c r="G296" s="42"/>
      <c r="H296" s="42"/>
      <c r="I296" s="42"/>
      <c r="J296" s="42"/>
      <c r="K296" s="42"/>
      <c r="L296" s="42"/>
      <c r="M296" s="45">
        <f t="shared" si="110"/>
        <v>0</v>
      </c>
      <c r="N296" s="42"/>
      <c r="O296" s="42"/>
      <c r="P296" s="42"/>
      <c r="Q296" s="42"/>
      <c r="R296" s="42"/>
      <c r="S296" s="42"/>
      <c r="T296" s="42"/>
      <c r="U296" s="45">
        <f t="shared" si="96"/>
        <v>0</v>
      </c>
      <c r="V296" s="42"/>
      <c r="W296" s="42"/>
      <c r="X296" s="42"/>
      <c r="Y296" s="42"/>
      <c r="Z296" s="42"/>
      <c r="AA296" s="42"/>
      <c r="AB296" s="42"/>
      <c r="AC296" s="45">
        <f t="shared" si="97"/>
        <v>0</v>
      </c>
      <c r="AD296" s="42"/>
      <c r="AE296" s="42"/>
      <c r="AF296" s="42"/>
      <c r="AG296" s="42"/>
      <c r="AH296" s="42"/>
      <c r="AI296" s="42"/>
      <c r="AJ296" s="42"/>
      <c r="AK296" s="45">
        <f t="shared" si="98"/>
        <v>0</v>
      </c>
      <c r="AL296" s="42"/>
      <c r="AM296" s="42"/>
      <c r="AN296" s="42"/>
      <c r="AO296" s="42"/>
      <c r="AP296" s="42"/>
      <c r="AQ296" s="42"/>
      <c r="AR296" s="42"/>
      <c r="AS296" s="45">
        <f t="shared" si="99"/>
        <v>0</v>
      </c>
      <c r="AT296" s="42"/>
      <c r="AU296" s="42"/>
      <c r="AV296" s="42"/>
      <c r="AW296" s="42"/>
      <c r="AX296" s="42"/>
      <c r="AY296" s="42"/>
      <c r="AZ296" s="42"/>
      <c r="BA296" s="45">
        <f t="shared" si="100"/>
        <v>0</v>
      </c>
      <c r="BB296" s="42"/>
      <c r="BC296" s="42"/>
      <c r="BD296" s="42"/>
      <c r="BE296" s="42"/>
      <c r="BF296" s="42"/>
      <c r="BG296" s="42"/>
      <c r="BH296" s="42"/>
      <c r="BI296" s="110">
        <f t="shared" si="101"/>
        <v>0</v>
      </c>
      <c r="BJ296" s="109">
        <f t="shared" si="102"/>
        <v>0</v>
      </c>
      <c r="BK296" s="108">
        <f t="shared" si="103"/>
        <v>0</v>
      </c>
      <c r="BL296" s="108">
        <f t="shared" si="104"/>
        <v>0</v>
      </c>
      <c r="BM296" s="108">
        <f t="shared" si="105"/>
        <v>0</v>
      </c>
      <c r="BN296" s="108">
        <f t="shared" si="106"/>
        <v>0</v>
      </c>
      <c r="BO296" s="108">
        <f t="shared" si="107"/>
        <v>0</v>
      </c>
      <c r="BP296" s="108">
        <f t="shared" si="108"/>
        <v>0</v>
      </c>
      <c r="BQ296" s="72">
        <f t="shared" si="109"/>
        <v>0</v>
      </c>
      <c r="BR296" s="9"/>
      <c r="BS296" s="9"/>
      <c r="BT296" s="9"/>
      <c r="BU296" s="9"/>
      <c r="BV296" s="9"/>
      <c r="BW296" s="9"/>
      <c r="BX296" s="9"/>
      <c r="BY296" s="9"/>
    </row>
    <row r="297" spans="1:77" ht="16" thickBot="1">
      <c r="A297" s="57"/>
      <c r="B297" s="65"/>
      <c r="C297" s="66"/>
      <c r="D297" s="42"/>
      <c r="E297" s="42"/>
      <c r="F297" s="42"/>
      <c r="G297" s="42"/>
      <c r="H297" s="42"/>
      <c r="I297" s="42"/>
      <c r="J297" s="42"/>
      <c r="K297" s="42"/>
      <c r="L297" s="42"/>
      <c r="M297" s="45">
        <f t="shared" si="110"/>
        <v>0</v>
      </c>
      <c r="N297" s="42"/>
      <c r="O297" s="42"/>
      <c r="P297" s="42"/>
      <c r="Q297" s="42"/>
      <c r="R297" s="42"/>
      <c r="S297" s="42"/>
      <c r="T297" s="42"/>
      <c r="U297" s="45">
        <f t="shared" si="96"/>
        <v>0</v>
      </c>
      <c r="V297" s="42"/>
      <c r="W297" s="42"/>
      <c r="X297" s="42"/>
      <c r="Y297" s="42"/>
      <c r="Z297" s="42"/>
      <c r="AA297" s="42"/>
      <c r="AB297" s="42"/>
      <c r="AC297" s="45">
        <f t="shared" si="97"/>
        <v>0</v>
      </c>
      <c r="AD297" s="42"/>
      <c r="AE297" s="42"/>
      <c r="AF297" s="42"/>
      <c r="AG297" s="42"/>
      <c r="AH297" s="42"/>
      <c r="AI297" s="42"/>
      <c r="AJ297" s="42"/>
      <c r="AK297" s="45">
        <f t="shared" si="98"/>
        <v>0</v>
      </c>
      <c r="AL297" s="42"/>
      <c r="AM297" s="42"/>
      <c r="AN297" s="42"/>
      <c r="AO297" s="42"/>
      <c r="AP297" s="42"/>
      <c r="AQ297" s="42"/>
      <c r="AR297" s="42"/>
      <c r="AS297" s="45">
        <f t="shared" si="99"/>
        <v>0</v>
      </c>
      <c r="AT297" s="42"/>
      <c r="AU297" s="42"/>
      <c r="AV297" s="42"/>
      <c r="AW297" s="42"/>
      <c r="AX297" s="42"/>
      <c r="AY297" s="42"/>
      <c r="AZ297" s="42"/>
      <c r="BA297" s="45">
        <f t="shared" si="100"/>
        <v>0</v>
      </c>
      <c r="BB297" s="42"/>
      <c r="BC297" s="42"/>
      <c r="BD297" s="42"/>
      <c r="BE297" s="42"/>
      <c r="BF297" s="42"/>
      <c r="BG297" s="42"/>
      <c r="BH297" s="42"/>
      <c r="BI297" s="110">
        <f t="shared" si="101"/>
        <v>0</v>
      </c>
      <c r="BJ297" s="109">
        <f t="shared" si="102"/>
        <v>0</v>
      </c>
      <c r="BK297" s="108">
        <f t="shared" si="103"/>
        <v>0</v>
      </c>
      <c r="BL297" s="108">
        <f t="shared" si="104"/>
        <v>0</v>
      </c>
      <c r="BM297" s="108">
        <f t="shared" si="105"/>
        <v>0</v>
      </c>
      <c r="BN297" s="108">
        <f t="shared" si="106"/>
        <v>0</v>
      </c>
      <c r="BO297" s="108">
        <f t="shared" si="107"/>
        <v>0</v>
      </c>
      <c r="BP297" s="108">
        <f t="shared" si="108"/>
        <v>0</v>
      </c>
      <c r="BQ297" s="72">
        <f t="shared" si="109"/>
        <v>0</v>
      </c>
      <c r="BR297" s="9"/>
      <c r="BS297" s="9"/>
      <c r="BT297" s="9"/>
      <c r="BU297" s="9"/>
      <c r="BV297" s="9"/>
      <c r="BW297" s="9"/>
      <c r="BX297" s="9"/>
      <c r="BY297" s="9"/>
    </row>
    <row r="298" spans="1:77" ht="16" thickBot="1">
      <c r="A298" s="57"/>
      <c r="B298" s="65"/>
      <c r="C298" s="66"/>
      <c r="D298" s="42"/>
      <c r="E298" s="42"/>
      <c r="F298" s="42"/>
      <c r="G298" s="42"/>
      <c r="H298" s="42"/>
      <c r="I298" s="42"/>
      <c r="J298" s="42"/>
      <c r="K298" s="42"/>
      <c r="L298" s="42"/>
      <c r="M298" s="45">
        <f t="shared" si="110"/>
        <v>0</v>
      </c>
      <c r="N298" s="42"/>
      <c r="O298" s="42"/>
      <c r="P298" s="42"/>
      <c r="Q298" s="42"/>
      <c r="R298" s="42"/>
      <c r="S298" s="42"/>
      <c r="T298" s="42"/>
      <c r="U298" s="45">
        <f t="shared" si="96"/>
        <v>0</v>
      </c>
      <c r="V298" s="42"/>
      <c r="W298" s="42"/>
      <c r="X298" s="42"/>
      <c r="Y298" s="42"/>
      <c r="Z298" s="42"/>
      <c r="AA298" s="42"/>
      <c r="AB298" s="42"/>
      <c r="AC298" s="45">
        <f t="shared" si="97"/>
        <v>0</v>
      </c>
      <c r="AD298" s="42"/>
      <c r="AE298" s="42"/>
      <c r="AF298" s="42"/>
      <c r="AG298" s="42"/>
      <c r="AH298" s="42"/>
      <c r="AI298" s="42"/>
      <c r="AJ298" s="42"/>
      <c r="AK298" s="45">
        <f t="shared" si="98"/>
        <v>0</v>
      </c>
      <c r="AL298" s="42"/>
      <c r="AM298" s="42"/>
      <c r="AN298" s="42"/>
      <c r="AO298" s="42"/>
      <c r="AP298" s="42"/>
      <c r="AQ298" s="42"/>
      <c r="AR298" s="42"/>
      <c r="AS298" s="45">
        <f t="shared" si="99"/>
        <v>0</v>
      </c>
      <c r="AT298" s="42"/>
      <c r="AU298" s="42"/>
      <c r="AV298" s="42"/>
      <c r="AW298" s="42"/>
      <c r="AX298" s="42"/>
      <c r="AY298" s="42"/>
      <c r="AZ298" s="42"/>
      <c r="BA298" s="45">
        <f t="shared" si="100"/>
        <v>0</v>
      </c>
      <c r="BB298" s="42"/>
      <c r="BC298" s="42"/>
      <c r="BD298" s="42"/>
      <c r="BE298" s="42"/>
      <c r="BF298" s="42"/>
      <c r="BG298" s="42"/>
      <c r="BH298" s="42"/>
      <c r="BI298" s="110">
        <f t="shared" si="101"/>
        <v>0</v>
      </c>
      <c r="BJ298" s="109">
        <f t="shared" si="102"/>
        <v>0</v>
      </c>
      <c r="BK298" s="108">
        <f t="shared" si="103"/>
        <v>0</v>
      </c>
      <c r="BL298" s="108">
        <f t="shared" si="104"/>
        <v>0</v>
      </c>
      <c r="BM298" s="108">
        <f t="shared" si="105"/>
        <v>0</v>
      </c>
      <c r="BN298" s="108">
        <f t="shared" si="106"/>
        <v>0</v>
      </c>
      <c r="BO298" s="108">
        <f t="shared" si="107"/>
        <v>0</v>
      </c>
      <c r="BP298" s="108">
        <f t="shared" si="108"/>
        <v>0</v>
      </c>
      <c r="BQ298" s="72">
        <f t="shared" si="109"/>
        <v>0</v>
      </c>
      <c r="BR298" s="9"/>
      <c r="BS298" s="9"/>
      <c r="BT298" s="9"/>
      <c r="BU298" s="9"/>
      <c r="BV298" s="9"/>
      <c r="BW298" s="9"/>
      <c r="BX298" s="9"/>
      <c r="BY298" s="9"/>
    </row>
    <row r="299" spans="1:77" ht="16" thickBot="1">
      <c r="A299" s="57"/>
      <c r="B299" s="65"/>
      <c r="C299" s="66"/>
      <c r="D299" s="42"/>
      <c r="E299" s="42"/>
      <c r="F299" s="42"/>
      <c r="G299" s="42"/>
      <c r="H299" s="42"/>
      <c r="I299" s="42"/>
      <c r="J299" s="42"/>
      <c r="K299" s="42"/>
      <c r="L299" s="42"/>
      <c r="M299" s="45">
        <f t="shared" si="110"/>
        <v>0</v>
      </c>
      <c r="N299" s="42"/>
      <c r="O299" s="42"/>
      <c r="P299" s="42"/>
      <c r="Q299" s="42"/>
      <c r="R299" s="42"/>
      <c r="S299" s="42"/>
      <c r="T299" s="42"/>
      <c r="U299" s="45">
        <f t="shared" si="96"/>
        <v>0</v>
      </c>
      <c r="V299" s="42"/>
      <c r="W299" s="42"/>
      <c r="X299" s="42"/>
      <c r="Y299" s="42"/>
      <c r="Z299" s="42"/>
      <c r="AA299" s="42"/>
      <c r="AB299" s="42"/>
      <c r="AC299" s="45">
        <f t="shared" si="97"/>
        <v>0</v>
      </c>
      <c r="AD299" s="42"/>
      <c r="AE299" s="42"/>
      <c r="AF299" s="42"/>
      <c r="AG299" s="42"/>
      <c r="AH299" s="42"/>
      <c r="AI299" s="42"/>
      <c r="AJ299" s="42"/>
      <c r="AK299" s="45">
        <f t="shared" si="98"/>
        <v>0</v>
      </c>
      <c r="AL299" s="42"/>
      <c r="AM299" s="42"/>
      <c r="AN299" s="42"/>
      <c r="AO299" s="42"/>
      <c r="AP299" s="42"/>
      <c r="AQ299" s="42"/>
      <c r="AR299" s="42"/>
      <c r="AS299" s="45">
        <f t="shared" si="99"/>
        <v>0</v>
      </c>
      <c r="AT299" s="42"/>
      <c r="AU299" s="42"/>
      <c r="AV299" s="42"/>
      <c r="AW299" s="42"/>
      <c r="AX299" s="42"/>
      <c r="AY299" s="42"/>
      <c r="AZ299" s="42"/>
      <c r="BA299" s="45">
        <f t="shared" si="100"/>
        <v>0</v>
      </c>
      <c r="BB299" s="42"/>
      <c r="BC299" s="42"/>
      <c r="BD299" s="42"/>
      <c r="BE299" s="42"/>
      <c r="BF299" s="42"/>
      <c r="BG299" s="42"/>
      <c r="BH299" s="42"/>
      <c r="BI299" s="110">
        <f t="shared" si="101"/>
        <v>0</v>
      </c>
      <c r="BJ299" s="109">
        <f t="shared" si="102"/>
        <v>0</v>
      </c>
      <c r="BK299" s="108">
        <f t="shared" si="103"/>
        <v>0</v>
      </c>
      <c r="BL299" s="108">
        <f t="shared" si="104"/>
        <v>0</v>
      </c>
      <c r="BM299" s="108">
        <f t="shared" si="105"/>
        <v>0</v>
      </c>
      <c r="BN299" s="108">
        <f t="shared" si="106"/>
        <v>0</v>
      </c>
      <c r="BO299" s="108">
        <f t="shared" si="107"/>
        <v>0</v>
      </c>
      <c r="BP299" s="108">
        <f t="shared" si="108"/>
        <v>0</v>
      </c>
      <c r="BQ299" s="72">
        <f t="shared" si="109"/>
        <v>0</v>
      </c>
      <c r="BR299" s="9"/>
      <c r="BS299" s="9"/>
      <c r="BT299" s="9"/>
      <c r="BU299" s="9"/>
      <c r="BV299" s="9"/>
      <c r="BW299" s="9"/>
      <c r="BX299" s="9"/>
      <c r="BY299" s="9"/>
    </row>
    <row r="300" spans="1:77" ht="16" thickBot="1">
      <c r="A300" s="57"/>
      <c r="B300" s="65"/>
      <c r="C300" s="66"/>
      <c r="D300" s="42"/>
      <c r="E300" s="42"/>
      <c r="F300" s="42"/>
      <c r="G300" s="42"/>
      <c r="H300" s="42"/>
      <c r="I300" s="42"/>
      <c r="J300" s="42"/>
      <c r="K300" s="42"/>
      <c r="L300" s="42"/>
      <c r="M300" s="45">
        <f t="shared" si="110"/>
        <v>0</v>
      </c>
      <c r="N300" s="42"/>
      <c r="O300" s="42"/>
      <c r="P300" s="42"/>
      <c r="Q300" s="42"/>
      <c r="R300" s="42"/>
      <c r="S300" s="42"/>
      <c r="T300" s="42"/>
      <c r="U300" s="45">
        <f t="shared" si="96"/>
        <v>0</v>
      </c>
      <c r="V300" s="42"/>
      <c r="W300" s="42"/>
      <c r="X300" s="42"/>
      <c r="Y300" s="42"/>
      <c r="Z300" s="42"/>
      <c r="AA300" s="42"/>
      <c r="AB300" s="42"/>
      <c r="AC300" s="45">
        <f t="shared" si="97"/>
        <v>0</v>
      </c>
      <c r="AD300" s="42"/>
      <c r="AE300" s="42"/>
      <c r="AF300" s="42"/>
      <c r="AG300" s="42"/>
      <c r="AH300" s="42"/>
      <c r="AI300" s="42"/>
      <c r="AJ300" s="42"/>
      <c r="AK300" s="45">
        <f t="shared" si="98"/>
        <v>0</v>
      </c>
      <c r="AL300" s="42"/>
      <c r="AM300" s="42"/>
      <c r="AN300" s="42"/>
      <c r="AO300" s="42"/>
      <c r="AP300" s="42"/>
      <c r="AQ300" s="42"/>
      <c r="AR300" s="42"/>
      <c r="AS300" s="45">
        <f t="shared" si="99"/>
        <v>0</v>
      </c>
      <c r="AT300" s="42"/>
      <c r="AU300" s="42"/>
      <c r="AV300" s="42"/>
      <c r="AW300" s="42"/>
      <c r="AX300" s="42"/>
      <c r="AY300" s="42"/>
      <c r="AZ300" s="42"/>
      <c r="BA300" s="45">
        <f t="shared" si="100"/>
        <v>0</v>
      </c>
      <c r="BB300" s="42"/>
      <c r="BC300" s="42"/>
      <c r="BD300" s="42"/>
      <c r="BE300" s="42"/>
      <c r="BF300" s="42"/>
      <c r="BG300" s="42"/>
      <c r="BH300" s="42"/>
      <c r="BI300" s="110">
        <f t="shared" si="101"/>
        <v>0</v>
      </c>
      <c r="BJ300" s="109">
        <f t="shared" si="102"/>
        <v>0</v>
      </c>
      <c r="BK300" s="108">
        <f t="shared" si="103"/>
        <v>0</v>
      </c>
      <c r="BL300" s="108">
        <f t="shared" si="104"/>
        <v>0</v>
      </c>
      <c r="BM300" s="108">
        <f t="shared" si="105"/>
        <v>0</v>
      </c>
      <c r="BN300" s="108">
        <f t="shared" si="106"/>
        <v>0</v>
      </c>
      <c r="BO300" s="108">
        <f t="shared" si="107"/>
        <v>0</v>
      </c>
      <c r="BP300" s="108">
        <f t="shared" si="108"/>
        <v>0</v>
      </c>
      <c r="BQ300" s="72">
        <f t="shared" si="109"/>
        <v>0</v>
      </c>
      <c r="BR300" s="9"/>
      <c r="BS300" s="9"/>
      <c r="BT300" s="9"/>
      <c r="BU300" s="9"/>
      <c r="BV300" s="9"/>
      <c r="BW300" s="9"/>
      <c r="BX300" s="9"/>
      <c r="BY300" s="9"/>
    </row>
    <row r="301" spans="1:77" ht="16" thickBot="1">
      <c r="A301" s="57"/>
      <c r="B301" s="65"/>
      <c r="C301" s="66"/>
      <c r="D301" s="42"/>
      <c r="E301" s="42"/>
      <c r="F301" s="42"/>
      <c r="G301" s="42"/>
      <c r="H301" s="42"/>
      <c r="I301" s="42"/>
      <c r="J301" s="42"/>
      <c r="K301" s="42"/>
      <c r="L301" s="42"/>
      <c r="M301" s="45">
        <f t="shared" si="110"/>
        <v>0</v>
      </c>
      <c r="N301" s="42"/>
      <c r="O301" s="42"/>
      <c r="P301" s="42"/>
      <c r="Q301" s="42"/>
      <c r="R301" s="42"/>
      <c r="S301" s="42"/>
      <c r="T301" s="42"/>
      <c r="U301" s="45">
        <f t="shared" si="96"/>
        <v>0</v>
      </c>
      <c r="V301" s="42"/>
      <c r="W301" s="42"/>
      <c r="X301" s="42"/>
      <c r="Y301" s="42"/>
      <c r="Z301" s="42"/>
      <c r="AA301" s="42"/>
      <c r="AB301" s="42"/>
      <c r="AC301" s="45">
        <f t="shared" si="97"/>
        <v>0</v>
      </c>
      <c r="AD301" s="42"/>
      <c r="AE301" s="42"/>
      <c r="AF301" s="42"/>
      <c r="AG301" s="42"/>
      <c r="AH301" s="42"/>
      <c r="AI301" s="42"/>
      <c r="AJ301" s="42"/>
      <c r="AK301" s="45">
        <f t="shared" si="98"/>
        <v>0</v>
      </c>
      <c r="AL301" s="42"/>
      <c r="AM301" s="42"/>
      <c r="AN301" s="42"/>
      <c r="AO301" s="42"/>
      <c r="AP301" s="42"/>
      <c r="AQ301" s="42"/>
      <c r="AR301" s="42"/>
      <c r="AS301" s="45">
        <f t="shared" si="99"/>
        <v>0</v>
      </c>
      <c r="AT301" s="42"/>
      <c r="AU301" s="42"/>
      <c r="AV301" s="42"/>
      <c r="AW301" s="42"/>
      <c r="AX301" s="42"/>
      <c r="AY301" s="42"/>
      <c r="AZ301" s="42"/>
      <c r="BA301" s="45">
        <f t="shared" si="100"/>
        <v>0</v>
      </c>
      <c r="BB301" s="42"/>
      <c r="BC301" s="42"/>
      <c r="BD301" s="42"/>
      <c r="BE301" s="42"/>
      <c r="BF301" s="42"/>
      <c r="BG301" s="42"/>
      <c r="BH301" s="42"/>
      <c r="BI301" s="110">
        <f t="shared" si="101"/>
        <v>0</v>
      </c>
      <c r="BJ301" s="109">
        <f t="shared" si="102"/>
        <v>0</v>
      </c>
      <c r="BK301" s="108">
        <f t="shared" si="103"/>
        <v>0</v>
      </c>
      <c r="BL301" s="108">
        <f t="shared" si="104"/>
        <v>0</v>
      </c>
      <c r="BM301" s="108">
        <f t="shared" si="105"/>
        <v>0</v>
      </c>
      <c r="BN301" s="108">
        <f t="shared" si="106"/>
        <v>0</v>
      </c>
      <c r="BO301" s="108">
        <f t="shared" si="107"/>
        <v>0</v>
      </c>
      <c r="BP301" s="108">
        <f t="shared" si="108"/>
        <v>0</v>
      </c>
      <c r="BQ301" s="72">
        <f t="shared" si="109"/>
        <v>0</v>
      </c>
      <c r="BR301" s="9"/>
      <c r="BS301" s="9"/>
      <c r="BT301" s="9"/>
      <c r="BU301" s="9"/>
      <c r="BV301" s="9"/>
      <c r="BW301" s="9"/>
      <c r="BX301" s="9"/>
      <c r="BY301" s="9"/>
    </row>
    <row r="302" spans="1:77" ht="16" thickBot="1">
      <c r="A302" s="57"/>
      <c r="B302" s="65"/>
      <c r="C302" s="66"/>
      <c r="D302" s="42"/>
      <c r="E302" s="42"/>
      <c r="F302" s="42"/>
      <c r="G302" s="42"/>
      <c r="H302" s="42"/>
      <c r="I302" s="42"/>
      <c r="J302" s="42"/>
      <c r="K302" s="42"/>
      <c r="L302" s="42"/>
      <c r="M302" s="45">
        <f t="shared" si="110"/>
        <v>0</v>
      </c>
      <c r="N302" s="42"/>
      <c r="O302" s="42"/>
      <c r="P302" s="42"/>
      <c r="Q302" s="42"/>
      <c r="R302" s="42"/>
      <c r="S302" s="42"/>
      <c r="T302" s="42"/>
      <c r="U302" s="45">
        <f t="shared" si="96"/>
        <v>0</v>
      </c>
      <c r="V302" s="42"/>
      <c r="W302" s="42"/>
      <c r="X302" s="42"/>
      <c r="Y302" s="42"/>
      <c r="Z302" s="42"/>
      <c r="AA302" s="42"/>
      <c r="AB302" s="42"/>
      <c r="AC302" s="45">
        <f t="shared" si="97"/>
        <v>0</v>
      </c>
      <c r="AD302" s="42"/>
      <c r="AE302" s="42"/>
      <c r="AF302" s="42"/>
      <c r="AG302" s="42"/>
      <c r="AH302" s="42"/>
      <c r="AI302" s="42"/>
      <c r="AJ302" s="42"/>
      <c r="AK302" s="45">
        <f t="shared" si="98"/>
        <v>0</v>
      </c>
      <c r="AL302" s="42"/>
      <c r="AM302" s="42"/>
      <c r="AN302" s="42"/>
      <c r="AO302" s="42"/>
      <c r="AP302" s="42"/>
      <c r="AQ302" s="42"/>
      <c r="AR302" s="42"/>
      <c r="AS302" s="45">
        <f t="shared" si="99"/>
        <v>0</v>
      </c>
      <c r="AT302" s="42"/>
      <c r="AU302" s="42"/>
      <c r="AV302" s="42"/>
      <c r="AW302" s="42"/>
      <c r="AX302" s="42"/>
      <c r="AY302" s="42"/>
      <c r="AZ302" s="42"/>
      <c r="BA302" s="45">
        <f t="shared" si="100"/>
        <v>0</v>
      </c>
      <c r="BB302" s="42"/>
      <c r="BC302" s="42"/>
      <c r="BD302" s="42"/>
      <c r="BE302" s="42"/>
      <c r="BF302" s="42"/>
      <c r="BG302" s="42"/>
      <c r="BH302" s="42"/>
      <c r="BI302" s="110">
        <f t="shared" si="101"/>
        <v>0</v>
      </c>
      <c r="BJ302" s="109">
        <f t="shared" si="102"/>
        <v>0</v>
      </c>
      <c r="BK302" s="108">
        <f t="shared" si="103"/>
        <v>0</v>
      </c>
      <c r="BL302" s="108">
        <f t="shared" si="104"/>
        <v>0</v>
      </c>
      <c r="BM302" s="108">
        <f t="shared" si="105"/>
        <v>0</v>
      </c>
      <c r="BN302" s="108">
        <f t="shared" si="106"/>
        <v>0</v>
      </c>
      <c r="BO302" s="108">
        <f t="shared" si="107"/>
        <v>0</v>
      </c>
      <c r="BP302" s="108">
        <f t="shared" si="108"/>
        <v>0</v>
      </c>
      <c r="BQ302" s="72">
        <f t="shared" si="109"/>
        <v>0</v>
      </c>
      <c r="BR302" s="9"/>
      <c r="BS302" s="9"/>
      <c r="BT302" s="9"/>
      <c r="BU302" s="9"/>
      <c r="BV302" s="9"/>
      <c r="BW302" s="9"/>
      <c r="BX302" s="9"/>
      <c r="BY302" s="9"/>
    </row>
    <row r="303" spans="1:77" ht="16" thickBot="1">
      <c r="A303" s="57"/>
      <c r="B303" s="65"/>
      <c r="C303" s="66"/>
      <c r="D303" s="42"/>
      <c r="E303" s="42"/>
      <c r="F303" s="42"/>
      <c r="G303" s="42"/>
      <c r="H303" s="42"/>
      <c r="I303" s="42"/>
      <c r="J303" s="42"/>
      <c r="K303" s="42"/>
      <c r="L303" s="42"/>
      <c r="M303" s="45">
        <f t="shared" si="110"/>
        <v>0</v>
      </c>
      <c r="N303" s="42"/>
      <c r="O303" s="42"/>
      <c r="P303" s="42"/>
      <c r="Q303" s="42"/>
      <c r="R303" s="42"/>
      <c r="S303" s="42"/>
      <c r="T303" s="42"/>
      <c r="U303" s="45">
        <f t="shared" si="96"/>
        <v>0</v>
      </c>
      <c r="V303" s="42"/>
      <c r="W303" s="42"/>
      <c r="X303" s="42"/>
      <c r="Y303" s="42"/>
      <c r="Z303" s="42"/>
      <c r="AA303" s="42"/>
      <c r="AB303" s="42"/>
      <c r="AC303" s="45">
        <f t="shared" si="97"/>
        <v>0</v>
      </c>
      <c r="AD303" s="42"/>
      <c r="AE303" s="42"/>
      <c r="AF303" s="42"/>
      <c r="AG303" s="42"/>
      <c r="AH303" s="42"/>
      <c r="AI303" s="42"/>
      <c r="AJ303" s="42"/>
      <c r="AK303" s="45">
        <f t="shared" si="98"/>
        <v>0</v>
      </c>
      <c r="AL303" s="42"/>
      <c r="AM303" s="42"/>
      <c r="AN303" s="42"/>
      <c r="AO303" s="42"/>
      <c r="AP303" s="42"/>
      <c r="AQ303" s="42"/>
      <c r="AR303" s="42"/>
      <c r="AS303" s="45">
        <f t="shared" si="99"/>
        <v>0</v>
      </c>
      <c r="AT303" s="42"/>
      <c r="AU303" s="42"/>
      <c r="AV303" s="42"/>
      <c r="AW303" s="42"/>
      <c r="AX303" s="42"/>
      <c r="AY303" s="42"/>
      <c r="AZ303" s="42"/>
      <c r="BA303" s="45">
        <f t="shared" si="100"/>
        <v>0</v>
      </c>
      <c r="BB303" s="42"/>
      <c r="BC303" s="42"/>
      <c r="BD303" s="42"/>
      <c r="BE303" s="42"/>
      <c r="BF303" s="42"/>
      <c r="BG303" s="42"/>
      <c r="BH303" s="42"/>
      <c r="BI303" s="110">
        <f t="shared" si="101"/>
        <v>0</v>
      </c>
      <c r="BJ303" s="109">
        <f t="shared" si="102"/>
        <v>0</v>
      </c>
      <c r="BK303" s="108">
        <f t="shared" si="103"/>
        <v>0</v>
      </c>
      <c r="BL303" s="108">
        <f t="shared" si="104"/>
        <v>0</v>
      </c>
      <c r="BM303" s="108">
        <f t="shared" si="105"/>
        <v>0</v>
      </c>
      <c r="BN303" s="108">
        <f t="shared" si="106"/>
        <v>0</v>
      </c>
      <c r="BO303" s="108">
        <f t="shared" si="107"/>
        <v>0</v>
      </c>
      <c r="BP303" s="108">
        <f t="shared" si="108"/>
        <v>0</v>
      </c>
      <c r="BQ303" s="72">
        <f t="shared" si="109"/>
        <v>0</v>
      </c>
      <c r="BR303" s="9"/>
      <c r="BS303" s="9"/>
      <c r="BT303" s="9"/>
      <c r="BU303" s="9"/>
      <c r="BV303" s="9"/>
      <c r="BW303" s="9"/>
      <c r="BX303" s="9"/>
      <c r="BY303" s="9"/>
    </row>
    <row r="304" spans="1:77" ht="16" thickBot="1">
      <c r="A304" s="57"/>
      <c r="B304" s="69"/>
      <c r="C304" s="47"/>
      <c r="D304" s="40"/>
      <c r="E304" s="41"/>
      <c r="F304" s="40"/>
      <c r="G304" s="40"/>
      <c r="H304" s="40"/>
      <c r="I304" s="40"/>
      <c r="J304" s="40"/>
      <c r="K304" s="40"/>
      <c r="L304" s="40"/>
      <c r="M304" s="45">
        <f t="shared" si="110"/>
        <v>0</v>
      </c>
      <c r="N304" s="40"/>
      <c r="O304" s="40"/>
      <c r="P304" s="40"/>
      <c r="Q304" s="40"/>
      <c r="R304" s="40"/>
      <c r="S304" s="40"/>
      <c r="T304" s="40"/>
      <c r="U304" s="45">
        <f t="shared" si="96"/>
        <v>0</v>
      </c>
      <c r="V304" s="40"/>
      <c r="W304" s="40"/>
      <c r="X304" s="40"/>
      <c r="Y304" s="40"/>
      <c r="Z304" s="40"/>
      <c r="AA304" s="40"/>
      <c r="AB304" s="40"/>
      <c r="AC304" s="45">
        <f t="shared" si="97"/>
        <v>0</v>
      </c>
      <c r="AD304" s="40"/>
      <c r="AE304" s="40"/>
      <c r="AF304" s="40"/>
      <c r="AG304" s="40"/>
      <c r="AH304" s="40"/>
      <c r="AI304" s="40"/>
      <c r="AJ304" s="40"/>
      <c r="AK304" s="45">
        <f t="shared" si="98"/>
        <v>0</v>
      </c>
      <c r="AL304" s="40"/>
      <c r="AM304" s="40"/>
      <c r="AN304" s="40"/>
      <c r="AO304" s="40"/>
      <c r="AP304" s="40"/>
      <c r="AQ304" s="40"/>
      <c r="AR304" s="40"/>
      <c r="AS304" s="45">
        <f t="shared" si="99"/>
        <v>0</v>
      </c>
      <c r="AT304" s="40"/>
      <c r="AU304" s="40"/>
      <c r="AV304" s="40"/>
      <c r="AW304" s="40"/>
      <c r="AX304" s="40"/>
      <c r="AY304" s="40"/>
      <c r="AZ304" s="40"/>
      <c r="BA304" s="45">
        <f t="shared" si="100"/>
        <v>0</v>
      </c>
      <c r="BB304" s="40"/>
      <c r="BC304" s="40"/>
      <c r="BD304" s="40"/>
      <c r="BE304" s="40"/>
      <c r="BF304" s="40"/>
      <c r="BG304" s="40"/>
      <c r="BH304" s="40"/>
      <c r="BI304" s="110">
        <f t="shared" si="101"/>
        <v>0</v>
      </c>
      <c r="BJ304" s="109">
        <f t="shared" si="102"/>
        <v>0</v>
      </c>
      <c r="BK304" s="108">
        <f t="shared" si="103"/>
        <v>0</v>
      </c>
      <c r="BL304" s="108">
        <f t="shared" si="104"/>
        <v>0</v>
      </c>
      <c r="BM304" s="108">
        <f t="shared" si="105"/>
        <v>0</v>
      </c>
      <c r="BN304" s="108">
        <f t="shared" si="106"/>
        <v>0</v>
      </c>
      <c r="BO304" s="108">
        <f t="shared" si="107"/>
        <v>0</v>
      </c>
      <c r="BP304" s="108">
        <f t="shared" si="108"/>
        <v>0</v>
      </c>
      <c r="BQ304" s="72">
        <f t="shared" si="109"/>
        <v>0</v>
      </c>
      <c r="BR304" s="9"/>
      <c r="BS304" s="9"/>
      <c r="BT304" s="9"/>
      <c r="BU304" s="9"/>
      <c r="BV304" s="9"/>
      <c r="BW304" s="9"/>
      <c r="BX304" s="9"/>
      <c r="BY304" s="9"/>
    </row>
    <row r="305" spans="1:77" ht="16" thickBot="1">
      <c r="A305" s="57"/>
      <c r="B305" s="69"/>
      <c r="C305" s="47"/>
      <c r="D305" s="40"/>
      <c r="E305" s="41"/>
      <c r="F305" s="40"/>
      <c r="G305" s="40"/>
      <c r="H305" s="40"/>
      <c r="I305" s="40"/>
      <c r="J305" s="40"/>
      <c r="K305" s="40"/>
      <c r="L305" s="40"/>
      <c r="M305" s="45">
        <f t="shared" si="110"/>
        <v>0</v>
      </c>
      <c r="N305" s="40"/>
      <c r="O305" s="40"/>
      <c r="P305" s="40"/>
      <c r="Q305" s="40"/>
      <c r="R305" s="40"/>
      <c r="S305" s="40"/>
      <c r="T305" s="40"/>
      <c r="U305" s="45">
        <f t="shared" si="96"/>
        <v>0</v>
      </c>
      <c r="V305" s="40"/>
      <c r="W305" s="40"/>
      <c r="X305" s="40"/>
      <c r="Y305" s="40"/>
      <c r="Z305" s="40"/>
      <c r="AA305" s="40"/>
      <c r="AB305" s="40"/>
      <c r="AC305" s="45">
        <f t="shared" si="97"/>
        <v>0</v>
      </c>
      <c r="AD305" s="40"/>
      <c r="AE305" s="40"/>
      <c r="AF305" s="40"/>
      <c r="AG305" s="40"/>
      <c r="AH305" s="40"/>
      <c r="AI305" s="40"/>
      <c r="AJ305" s="40"/>
      <c r="AK305" s="45">
        <f t="shared" si="98"/>
        <v>0</v>
      </c>
      <c r="AL305" s="40"/>
      <c r="AM305" s="40"/>
      <c r="AN305" s="40"/>
      <c r="AO305" s="40"/>
      <c r="AP305" s="40"/>
      <c r="AQ305" s="40"/>
      <c r="AR305" s="40"/>
      <c r="AS305" s="45">
        <f t="shared" si="99"/>
        <v>0</v>
      </c>
      <c r="AT305" s="40"/>
      <c r="AU305" s="40"/>
      <c r="AV305" s="40"/>
      <c r="AW305" s="40"/>
      <c r="AX305" s="40"/>
      <c r="AY305" s="40"/>
      <c r="AZ305" s="40"/>
      <c r="BA305" s="45">
        <f t="shared" si="100"/>
        <v>0</v>
      </c>
      <c r="BB305" s="40"/>
      <c r="BC305" s="40"/>
      <c r="BD305" s="40"/>
      <c r="BE305" s="40"/>
      <c r="BF305" s="40"/>
      <c r="BG305" s="40"/>
      <c r="BH305" s="40"/>
      <c r="BI305" s="110">
        <f t="shared" si="101"/>
        <v>0</v>
      </c>
      <c r="BJ305" s="109">
        <f t="shared" si="102"/>
        <v>0</v>
      </c>
      <c r="BK305" s="108">
        <f t="shared" si="103"/>
        <v>0</v>
      </c>
      <c r="BL305" s="108">
        <f t="shared" si="104"/>
        <v>0</v>
      </c>
      <c r="BM305" s="108">
        <f t="shared" si="105"/>
        <v>0</v>
      </c>
      <c r="BN305" s="108">
        <f t="shared" si="106"/>
        <v>0</v>
      </c>
      <c r="BO305" s="108">
        <f t="shared" si="107"/>
        <v>0</v>
      </c>
      <c r="BP305" s="108">
        <f t="shared" si="108"/>
        <v>0</v>
      </c>
      <c r="BQ305" s="72">
        <f t="shared" si="109"/>
        <v>0</v>
      </c>
      <c r="BR305" s="9"/>
      <c r="BS305" s="9"/>
      <c r="BT305" s="9"/>
      <c r="BU305" s="9"/>
      <c r="BV305" s="9"/>
      <c r="BW305" s="9"/>
      <c r="BX305" s="9"/>
      <c r="BY305" s="9"/>
    </row>
    <row r="306" spans="1:77" ht="16" thickBot="1">
      <c r="A306" s="57"/>
      <c r="B306" s="69"/>
      <c r="C306" s="47"/>
      <c r="D306" s="40"/>
      <c r="E306" s="41"/>
      <c r="F306" s="40"/>
      <c r="G306" s="40"/>
      <c r="H306" s="40"/>
      <c r="I306" s="40"/>
      <c r="J306" s="40"/>
      <c r="K306" s="40"/>
      <c r="L306" s="40"/>
      <c r="M306" s="45">
        <f t="shared" si="110"/>
        <v>0</v>
      </c>
      <c r="N306" s="40"/>
      <c r="O306" s="40"/>
      <c r="P306" s="40"/>
      <c r="Q306" s="40"/>
      <c r="R306" s="40"/>
      <c r="S306" s="40"/>
      <c r="T306" s="40"/>
      <c r="U306" s="45">
        <f t="shared" si="96"/>
        <v>0</v>
      </c>
      <c r="V306" s="40"/>
      <c r="W306" s="40"/>
      <c r="X306" s="40"/>
      <c r="Y306" s="40"/>
      <c r="Z306" s="40"/>
      <c r="AA306" s="40"/>
      <c r="AB306" s="40"/>
      <c r="AC306" s="45">
        <f t="shared" si="97"/>
        <v>0</v>
      </c>
      <c r="AD306" s="40"/>
      <c r="AE306" s="40"/>
      <c r="AF306" s="40"/>
      <c r="AG306" s="40"/>
      <c r="AH306" s="40"/>
      <c r="AI306" s="40"/>
      <c r="AJ306" s="40"/>
      <c r="AK306" s="45">
        <f t="shared" si="98"/>
        <v>0</v>
      </c>
      <c r="AL306" s="40"/>
      <c r="AM306" s="40"/>
      <c r="AN306" s="40"/>
      <c r="AO306" s="40"/>
      <c r="AP306" s="40"/>
      <c r="AQ306" s="40"/>
      <c r="AR306" s="40"/>
      <c r="AS306" s="45">
        <f t="shared" si="99"/>
        <v>0</v>
      </c>
      <c r="AT306" s="40"/>
      <c r="AU306" s="40"/>
      <c r="AV306" s="40"/>
      <c r="AW306" s="40"/>
      <c r="AX306" s="40"/>
      <c r="AY306" s="40"/>
      <c r="AZ306" s="40"/>
      <c r="BA306" s="45">
        <f t="shared" si="100"/>
        <v>0</v>
      </c>
      <c r="BB306" s="40"/>
      <c r="BC306" s="40"/>
      <c r="BD306" s="40"/>
      <c r="BE306" s="40"/>
      <c r="BF306" s="40"/>
      <c r="BG306" s="40"/>
      <c r="BH306" s="40"/>
      <c r="BI306" s="110">
        <f t="shared" si="101"/>
        <v>0</v>
      </c>
      <c r="BJ306" s="109">
        <f t="shared" si="102"/>
        <v>0</v>
      </c>
      <c r="BK306" s="108">
        <f t="shared" si="103"/>
        <v>0</v>
      </c>
      <c r="BL306" s="108">
        <f t="shared" si="104"/>
        <v>0</v>
      </c>
      <c r="BM306" s="108">
        <f t="shared" si="105"/>
        <v>0</v>
      </c>
      <c r="BN306" s="108">
        <f t="shared" si="106"/>
        <v>0</v>
      </c>
      <c r="BO306" s="108">
        <f t="shared" si="107"/>
        <v>0</v>
      </c>
      <c r="BP306" s="108">
        <f t="shared" si="108"/>
        <v>0</v>
      </c>
      <c r="BQ306" s="72">
        <f t="shared" si="109"/>
        <v>0</v>
      </c>
      <c r="BR306" s="9"/>
      <c r="BS306" s="9"/>
      <c r="BT306" s="9"/>
      <c r="BU306" s="9"/>
      <c r="BV306" s="9"/>
      <c r="BW306" s="9"/>
      <c r="BX306" s="9"/>
      <c r="BY306" s="9"/>
    </row>
    <row r="307" spans="1:77" ht="16" thickBot="1">
      <c r="A307" s="57"/>
      <c r="B307" s="69"/>
      <c r="C307" s="47"/>
      <c r="D307" s="40"/>
      <c r="E307" s="41"/>
      <c r="F307" s="40"/>
      <c r="G307" s="40"/>
      <c r="H307" s="40"/>
      <c r="I307" s="40"/>
      <c r="J307" s="40"/>
      <c r="K307" s="40"/>
      <c r="L307" s="40"/>
      <c r="M307" s="45">
        <f t="shared" si="110"/>
        <v>0</v>
      </c>
      <c r="N307" s="40"/>
      <c r="O307" s="40"/>
      <c r="P307" s="40"/>
      <c r="Q307" s="40"/>
      <c r="R307" s="40"/>
      <c r="S307" s="40"/>
      <c r="T307" s="40"/>
      <c r="U307" s="45">
        <f t="shared" si="96"/>
        <v>0</v>
      </c>
      <c r="V307" s="40"/>
      <c r="W307" s="40"/>
      <c r="X307" s="40"/>
      <c r="Y307" s="40"/>
      <c r="Z307" s="40"/>
      <c r="AA307" s="40"/>
      <c r="AB307" s="40"/>
      <c r="AC307" s="45">
        <f t="shared" si="97"/>
        <v>0</v>
      </c>
      <c r="AD307" s="40"/>
      <c r="AE307" s="40"/>
      <c r="AF307" s="40"/>
      <c r="AG307" s="40"/>
      <c r="AH307" s="40"/>
      <c r="AI307" s="40"/>
      <c r="AJ307" s="40"/>
      <c r="AK307" s="45">
        <f t="shared" si="98"/>
        <v>0</v>
      </c>
      <c r="AL307" s="40"/>
      <c r="AM307" s="40"/>
      <c r="AN307" s="40"/>
      <c r="AO307" s="40"/>
      <c r="AP307" s="40"/>
      <c r="AQ307" s="40"/>
      <c r="AR307" s="40"/>
      <c r="AS307" s="45">
        <f t="shared" si="99"/>
        <v>0</v>
      </c>
      <c r="AT307" s="40"/>
      <c r="AU307" s="40"/>
      <c r="AV307" s="40"/>
      <c r="AW307" s="40"/>
      <c r="AX307" s="40"/>
      <c r="AY307" s="40"/>
      <c r="AZ307" s="40"/>
      <c r="BA307" s="45">
        <f t="shared" si="100"/>
        <v>0</v>
      </c>
      <c r="BB307" s="40"/>
      <c r="BC307" s="40"/>
      <c r="BD307" s="40"/>
      <c r="BE307" s="40"/>
      <c r="BF307" s="40"/>
      <c r="BG307" s="40"/>
      <c r="BH307" s="40"/>
      <c r="BI307" s="110">
        <f t="shared" si="101"/>
        <v>0</v>
      </c>
      <c r="BJ307" s="109">
        <f t="shared" si="102"/>
        <v>0</v>
      </c>
      <c r="BK307" s="108">
        <f t="shared" si="103"/>
        <v>0</v>
      </c>
      <c r="BL307" s="108">
        <f t="shared" si="104"/>
        <v>0</v>
      </c>
      <c r="BM307" s="108">
        <f t="shared" si="105"/>
        <v>0</v>
      </c>
      <c r="BN307" s="108">
        <f t="shared" si="106"/>
        <v>0</v>
      </c>
      <c r="BO307" s="108">
        <f t="shared" si="107"/>
        <v>0</v>
      </c>
      <c r="BP307" s="108">
        <f t="shared" si="108"/>
        <v>0</v>
      </c>
      <c r="BQ307" s="72">
        <f t="shared" si="109"/>
        <v>0</v>
      </c>
      <c r="BR307" s="9"/>
      <c r="BS307" s="9"/>
      <c r="BT307" s="9"/>
      <c r="BU307" s="9"/>
      <c r="BV307" s="9"/>
      <c r="BW307" s="9"/>
      <c r="BX307" s="9"/>
      <c r="BY307" s="9"/>
    </row>
    <row r="308" spans="1:77" ht="16" thickBot="1">
      <c r="A308" s="57"/>
      <c r="B308" s="69"/>
      <c r="C308" s="47"/>
      <c r="D308" s="40"/>
      <c r="E308" s="41"/>
      <c r="F308" s="40"/>
      <c r="G308" s="40"/>
      <c r="H308" s="40"/>
      <c r="I308" s="40"/>
      <c r="J308" s="40"/>
      <c r="K308" s="40"/>
      <c r="L308" s="40"/>
      <c r="M308" s="45">
        <f t="shared" ref="M308:M339" si="111">2*F308+5*G308+3*H308+5*I308+5*J308+5*K308+5*L308</f>
        <v>0</v>
      </c>
      <c r="N308" s="43"/>
      <c r="O308" s="43"/>
      <c r="P308" s="43"/>
      <c r="Q308" s="43"/>
      <c r="R308" s="43"/>
      <c r="S308" s="43"/>
      <c r="T308" s="43"/>
      <c r="U308" s="45">
        <f t="shared" si="96"/>
        <v>0</v>
      </c>
      <c r="V308" s="40"/>
      <c r="W308" s="43"/>
      <c r="X308" s="43"/>
      <c r="Y308" s="43"/>
      <c r="Z308" s="43"/>
      <c r="AA308" s="43"/>
      <c r="AB308" s="43"/>
      <c r="AC308" s="45">
        <f t="shared" si="97"/>
        <v>0</v>
      </c>
      <c r="AD308" s="43"/>
      <c r="AE308" s="43"/>
      <c r="AF308" s="43"/>
      <c r="AG308" s="43"/>
      <c r="AH308" s="43"/>
      <c r="AI308" s="43"/>
      <c r="AJ308" s="43"/>
      <c r="AK308" s="45">
        <f t="shared" si="98"/>
        <v>0</v>
      </c>
      <c r="AL308" s="40"/>
      <c r="AM308" s="40"/>
      <c r="AN308" s="40"/>
      <c r="AO308" s="40"/>
      <c r="AP308" s="40"/>
      <c r="AQ308" s="40"/>
      <c r="AR308" s="40"/>
      <c r="AS308" s="45">
        <f t="shared" si="99"/>
        <v>0</v>
      </c>
      <c r="AT308" s="40"/>
      <c r="AU308" s="40"/>
      <c r="AV308" s="40"/>
      <c r="AW308" s="40"/>
      <c r="AX308" s="40"/>
      <c r="AY308" s="40"/>
      <c r="AZ308" s="40"/>
      <c r="BA308" s="45">
        <f t="shared" si="100"/>
        <v>0</v>
      </c>
      <c r="BB308" s="40"/>
      <c r="BC308" s="40"/>
      <c r="BD308" s="40"/>
      <c r="BE308" s="40"/>
      <c r="BF308" s="40"/>
      <c r="BG308" s="40"/>
      <c r="BH308" s="40"/>
      <c r="BI308" s="110">
        <f t="shared" si="101"/>
        <v>0</v>
      </c>
      <c r="BJ308" s="109">
        <f t="shared" si="102"/>
        <v>0</v>
      </c>
      <c r="BK308" s="108">
        <f t="shared" si="103"/>
        <v>0</v>
      </c>
      <c r="BL308" s="108">
        <f t="shared" si="104"/>
        <v>0</v>
      </c>
      <c r="BM308" s="108">
        <f t="shared" si="105"/>
        <v>0</v>
      </c>
      <c r="BN308" s="108">
        <f t="shared" si="106"/>
        <v>0</v>
      </c>
      <c r="BO308" s="108">
        <f t="shared" si="107"/>
        <v>0</v>
      </c>
      <c r="BP308" s="108">
        <f t="shared" si="108"/>
        <v>0</v>
      </c>
      <c r="BQ308" s="72">
        <f t="shared" si="109"/>
        <v>0</v>
      </c>
      <c r="BR308" s="9"/>
      <c r="BS308" s="9"/>
      <c r="BT308" s="9"/>
      <c r="BU308" s="9"/>
      <c r="BV308" s="9"/>
      <c r="BW308" s="9"/>
      <c r="BX308" s="9"/>
      <c r="BY308" s="9"/>
    </row>
    <row r="309" spans="1:77" ht="16" thickBot="1">
      <c r="A309" s="57"/>
      <c r="B309" s="69"/>
      <c r="C309" s="47"/>
      <c r="D309" s="40"/>
      <c r="E309" s="41"/>
      <c r="F309" s="40"/>
      <c r="G309" s="40"/>
      <c r="H309" s="40"/>
      <c r="I309" s="40"/>
      <c r="J309" s="40"/>
      <c r="K309" s="40"/>
      <c r="L309" s="40"/>
      <c r="M309" s="45">
        <f t="shared" si="111"/>
        <v>0</v>
      </c>
      <c r="N309" s="40"/>
      <c r="O309" s="40"/>
      <c r="P309" s="40"/>
      <c r="Q309" s="40"/>
      <c r="R309" s="40"/>
      <c r="S309" s="40"/>
      <c r="T309" s="40"/>
      <c r="U309" s="45">
        <f t="shared" si="96"/>
        <v>0</v>
      </c>
      <c r="V309" s="40"/>
      <c r="W309" s="40"/>
      <c r="X309" s="40"/>
      <c r="Y309" s="40"/>
      <c r="Z309" s="40"/>
      <c r="AA309" s="40"/>
      <c r="AB309" s="40"/>
      <c r="AC309" s="45">
        <f t="shared" si="97"/>
        <v>0</v>
      </c>
      <c r="AD309" s="40"/>
      <c r="AE309" s="40"/>
      <c r="AF309" s="40"/>
      <c r="AG309" s="40"/>
      <c r="AH309" s="40"/>
      <c r="AI309" s="40"/>
      <c r="AJ309" s="40"/>
      <c r="AK309" s="45">
        <f t="shared" si="98"/>
        <v>0</v>
      </c>
      <c r="AL309" s="40"/>
      <c r="AM309" s="40"/>
      <c r="AN309" s="40"/>
      <c r="AO309" s="40"/>
      <c r="AP309" s="40"/>
      <c r="AQ309" s="40"/>
      <c r="AR309" s="40"/>
      <c r="AS309" s="45">
        <f t="shared" si="99"/>
        <v>0</v>
      </c>
      <c r="AT309" s="40"/>
      <c r="AU309" s="40"/>
      <c r="AV309" s="40"/>
      <c r="AW309" s="40"/>
      <c r="AX309" s="40"/>
      <c r="AY309" s="40"/>
      <c r="AZ309" s="40"/>
      <c r="BA309" s="45">
        <f t="shared" si="100"/>
        <v>0</v>
      </c>
      <c r="BB309" s="40"/>
      <c r="BC309" s="40"/>
      <c r="BD309" s="40"/>
      <c r="BE309" s="40"/>
      <c r="BF309" s="40"/>
      <c r="BG309" s="40"/>
      <c r="BH309" s="40"/>
      <c r="BI309" s="110">
        <f t="shared" si="101"/>
        <v>0</v>
      </c>
      <c r="BJ309" s="109">
        <f t="shared" si="102"/>
        <v>0</v>
      </c>
      <c r="BK309" s="108">
        <f t="shared" si="103"/>
        <v>0</v>
      </c>
      <c r="BL309" s="108">
        <f t="shared" si="104"/>
        <v>0</v>
      </c>
      <c r="BM309" s="108">
        <f t="shared" si="105"/>
        <v>0</v>
      </c>
      <c r="BN309" s="108">
        <f t="shared" si="106"/>
        <v>0</v>
      </c>
      <c r="BO309" s="108">
        <f t="shared" si="107"/>
        <v>0</v>
      </c>
      <c r="BP309" s="108">
        <f t="shared" si="108"/>
        <v>0</v>
      </c>
      <c r="BQ309" s="72">
        <f t="shared" si="109"/>
        <v>0</v>
      </c>
      <c r="BR309" s="9"/>
      <c r="BS309" s="9"/>
      <c r="BT309" s="9"/>
      <c r="BU309" s="9"/>
      <c r="BV309" s="9"/>
      <c r="BW309" s="9"/>
      <c r="BX309" s="9"/>
      <c r="BY309" s="9"/>
    </row>
    <row r="310" spans="1:77" ht="16" thickBot="1">
      <c r="A310" s="57"/>
      <c r="B310" s="69"/>
      <c r="C310" s="47"/>
      <c r="D310" s="40"/>
      <c r="E310" s="41"/>
      <c r="F310" s="40"/>
      <c r="G310" s="40"/>
      <c r="H310" s="40"/>
      <c r="I310" s="40"/>
      <c r="J310" s="40"/>
      <c r="K310" s="40"/>
      <c r="L310" s="40"/>
      <c r="M310" s="45">
        <f t="shared" si="111"/>
        <v>0</v>
      </c>
      <c r="N310" s="40"/>
      <c r="O310" s="40"/>
      <c r="P310" s="40"/>
      <c r="Q310" s="40"/>
      <c r="R310" s="40"/>
      <c r="S310" s="40"/>
      <c r="T310" s="40"/>
      <c r="U310" s="45">
        <f t="shared" si="96"/>
        <v>0</v>
      </c>
      <c r="V310" s="40"/>
      <c r="W310" s="40"/>
      <c r="X310" s="40"/>
      <c r="Y310" s="40"/>
      <c r="Z310" s="40"/>
      <c r="AA310" s="40"/>
      <c r="AB310" s="40"/>
      <c r="AC310" s="45">
        <f t="shared" si="97"/>
        <v>0</v>
      </c>
      <c r="AD310" s="40"/>
      <c r="AE310" s="40"/>
      <c r="AF310" s="40"/>
      <c r="AG310" s="40"/>
      <c r="AH310" s="40"/>
      <c r="AI310" s="40"/>
      <c r="AJ310" s="40"/>
      <c r="AK310" s="45">
        <f t="shared" si="98"/>
        <v>0</v>
      </c>
      <c r="AL310" s="40"/>
      <c r="AM310" s="40"/>
      <c r="AN310" s="40"/>
      <c r="AO310" s="40"/>
      <c r="AP310" s="40"/>
      <c r="AQ310" s="40"/>
      <c r="AR310" s="40"/>
      <c r="AS310" s="45">
        <f t="shared" si="99"/>
        <v>0</v>
      </c>
      <c r="AT310" s="40"/>
      <c r="AU310" s="40"/>
      <c r="AV310" s="40"/>
      <c r="AW310" s="40"/>
      <c r="AX310" s="40"/>
      <c r="AY310" s="40"/>
      <c r="AZ310" s="40"/>
      <c r="BA310" s="45">
        <f t="shared" si="100"/>
        <v>0</v>
      </c>
      <c r="BB310" s="40"/>
      <c r="BC310" s="40"/>
      <c r="BD310" s="40"/>
      <c r="BE310" s="40"/>
      <c r="BF310" s="40"/>
      <c r="BG310" s="40"/>
      <c r="BH310" s="40"/>
      <c r="BI310" s="110">
        <f t="shared" si="101"/>
        <v>0</v>
      </c>
      <c r="BJ310" s="109">
        <f t="shared" si="102"/>
        <v>0</v>
      </c>
      <c r="BK310" s="108">
        <f t="shared" si="103"/>
        <v>0</v>
      </c>
      <c r="BL310" s="108">
        <f t="shared" si="104"/>
        <v>0</v>
      </c>
      <c r="BM310" s="108">
        <f t="shared" si="105"/>
        <v>0</v>
      </c>
      <c r="BN310" s="108">
        <f t="shared" si="106"/>
        <v>0</v>
      </c>
      <c r="BO310" s="108">
        <f t="shared" si="107"/>
        <v>0</v>
      </c>
      <c r="BP310" s="108">
        <f t="shared" si="108"/>
        <v>0</v>
      </c>
      <c r="BQ310" s="72">
        <f t="shared" si="109"/>
        <v>0</v>
      </c>
      <c r="BR310" s="9"/>
      <c r="BS310" s="9"/>
      <c r="BT310" s="9"/>
      <c r="BU310" s="9"/>
      <c r="BV310" s="9"/>
      <c r="BW310" s="9"/>
      <c r="BX310" s="9"/>
      <c r="BY310" s="9"/>
    </row>
    <row r="311" spans="1:77" ht="16" thickBot="1">
      <c r="A311" s="57"/>
      <c r="B311" s="69"/>
      <c r="C311" s="47"/>
      <c r="D311" s="40"/>
      <c r="E311" s="41"/>
      <c r="F311" s="40"/>
      <c r="G311" s="40"/>
      <c r="H311" s="40"/>
      <c r="I311" s="40"/>
      <c r="J311" s="40"/>
      <c r="K311" s="40"/>
      <c r="L311" s="40"/>
      <c r="M311" s="45">
        <f t="shared" si="111"/>
        <v>0</v>
      </c>
      <c r="N311" s="40"/>
      <c r="O311" s="40"/>
      <c r="P311" s="40"/>
      <c r="Q311" s="40"/>
      <c r="R311" s="40"/>
      <c r="S311" s="40"/>
      <c r="T311" s="40"/>
      <c r="U311" s="45">
        <f t="shared" si="96"/>
        <v>0</v>
      </c>
      <c r="V311" s="40"/>
      <c r="W311" s="40"/>
      <c r="X311" s="40"/>
      <c r="Y311" s="40"/>
      <c r="Z311" s="40"/>
      <c r="AA311" s="40"/>
      <c r="AB311" s="40"/>
      <c r="AC311" s="45">
        <f t="shared" si="97"/>
        <v>0</v>
      </c>
      <c r="AD311" s="40"/>
      <c r="AE311" s="40"/>
      <c r="AF311" s="40"/>
      <c r="AG311" s="40"/>
      <c r="AH311" s="40"/>
      <c r="AI311" s="40"/>
      <c r="AJ311" s="40"/>
      <c r="AK311" s="45">
        <f t="shared" si="98"/>
        <v>0</v>
      </c>
      <c r="AL311" s="40"/>
      <c r="AM311" s="40"/>
      <c r="AN311" s="40"/>
      <c r="AO311" s="40"/>
      <c r="AP311" s="40"/>
      <c r="AQ311" s="40"/>
      <c r="AR311" s="40"/>
      <c r="AS311" s="45">
        <f t="shared" si="99"/>
        <v>0</v>
      </c>
      <c r="AT311" s="40"/>
      <c r="AU311" s="40"/>
      <c r="AV311" s="40"/>
      <c r="AW311" s="40"/>
      <c r="AX311" s="40"/>
      <c r="AY311" s="40"/>
      <c r="AZ311" s="40"/>
      <c r="BA311" s="45">
        <f t="shared" si="100"/>
        <v>0</v>
      </c>
      <c r="BB311" s="40"/>
      <c r="BC311" s="40"/>
      <c r="BD311" s="40"/>
      <c r="BE311" s="40"/>
      <c r="BF311" s="40"/>
      <c r="BG311" s="40"/>
      <c r="BH311" s="40"/>
      <c r="BI311" s="110">
        <f t="shared" si="101"/>
        <v>0</v>
      </c>
      <c r="BJ311" s="109">
        <f t="shared" si="102"/>
        <v>0</v>
      </c>
      <c r="BK311" s="108">
        <f t="shared" si="103"/>
        <v>0</v>
      </c>
      <c r="BL311" s="108">
        <f t="shared" si="104"/>
        <v>0</v>
      </c>
      <c r="BM311" s="108">
        <f t="shared" si="105"/>
        <v>0</v>
      </c>
      <c r="BN311" s="108">
        <f t="shared" si="106"/>
        <v>0</v>
      </c>
      <c r="BO311" s="108">
        <f t="shared" si="107"/>
        <v>0</v>
      </c>
      <c r="BP311" s="108">
        <f t="shared" si="108"/>
        <v>0</v>
      </c>
      <c r="BQ311" s="72">
        <f t="shared" si="109"/>
        <v>0</v>
      </c>
      <c r="BR311" s="9"/>
      <c r="BS311" s="9"/>
      <c r="BT311" s="9"/>
      <c r="BU311" s="9"/>
      <c r="BV311" s="9"/>
      <c r="BW311" s="9"/>
      <c r="BX311" s="9"/>
      <c r="BY311" s="9"/>
    </row>
    <row r="312" spans="1:77" ht="16" thickBot="1">
      <c r="A312" s="57"/>
      <c r="B312" s="69"/>
      <c r="C312" s="47"/>
      <c r="D312" s="40"/>
      <c r="E312" s="41"/>
      <c r="F312" s="40"/>
      <c r="G312" s="40"/>
      <c r="H312" s="40"/>
      <c r="I312" s="40"/>
      <c r="J312" s="40"/>
      <c r="K312" s="40"/>
      <c r="L312" s="40"/>
      <c r="M312" s="45">
        <f t="shared" si="111"/>
        <v>0</v>
      </c>
      <c r="N312" s="40"/>
      <c r="O312" s="40"/>
      <c r="P312" s="40"/>
      <c r="Q312" s="40"/>
      <c r="R312" s="40"/>
      <c r="S312" s="40"/>
      <c r="T312" s="40"/>
      <c r="U312" s="45">
        <f t="shared" si="96"/>
        <v>0</v>
      </c>
      <c r="V312" s="40"/>
      <c r="W312" s="40"/>
      <c r="X312" s="40"/>
      <c r="Y312" s="40"/>
      <c r="Z312" s="40"/>
      <c r="AA312" s="40"/>
      <c r="AB312" s="40"/>
      <c r="AC312" s="45">
        <f t="shared" si="97"/>
        <v>0</v>
      </c>
      <c r="AD312" s="40"/>
      <c r="AE312" s="40"/>
      <c r="AF312" s="40"/>
      <c r="AG312" s="40"/>
      <c r="AH312" s="40"/>
      <c r="AI312" s="40"/>
      <c r="AJ312" s="40"/>
      <c r="AK312" s="45">
        <f t="shared" si="98"/>
        <v>0</v>
      </c>
      <c r="AL312" s="40"/>
      <c r="AM312" s="40"/>
      <c r="AN312" s="40"/>
      <c r="AO312" s="40"/>
      <c r="AP312" s="40"/>
      <c r="AQ312" s="40"/>
      <c r="AR312" s="40"/>
      <c r="AS312" s="45">
        <f t="shared" si="99"/>
        <v>0</v>
      </c>
      <c r="AT312" s="40"/>
      <c r="AU312" s="40"/>
      <c r="AV312" s="40"/>
      <c r="AW312" s="40"/>
      <c r="AX312" s="40"/>
      <c r="AY312" s="40"/>
      <c r="AZ312" s="40"/>
      <c r="BA312" s="45">
        <f t="shared" si="100"/>
        <v>0</v>
      </c>
      <c r="BB312" s="40"/>
      <c r="BC312" s="40"/>
      <c r="BD312" s="40"/>
      <c r="BE312" s="40"/>
      <c r="BF312" s="40"/>
      <c r="BG312" s="40"/>
      <c r="BH312" s="40"/>
      <c r="BI312" s="110">
        <f t="shared" si="101"/>
        <v>0</v>
      </c>
      <c r="BJ312" s="109">
        <f t="shared" si="102"/>
        <v>0</v>
      </c>
      <c r="BK312" s="108">
        <f t="shared" si="103"/>
        <v>0</v>
      </c>
      <c r="BL312" s="108">
        <f t="shared" si="104"/>
        <v>0</v>
      </c>
      <c r="BM312" s="108">
        <f t="shared" si="105"/>
        <v>0</v>
      </c>
      <c r="BN312" s="108">
        <f t="shared" si="106"/>
        <v>0</v>
      </c>
      <c r="BO312" s="108">
        <f t="shared" si="107"/>
        <v>0</v>
      </c>
      <c r="BP312" s="108">
        <f t="shared" si="108"/>
        <v>0</v>
      </c>
      <c r="BQ312" s="72">
        <f t="shared" si="109"/>
        <v>0</v>
      </c>
      <c r="BR312" s="9"/>
      <c r="BS312" s="9"/>
      <c r="BT312" s="9"/>
      <c r="BU312" s="9"/>
      <c r="BV312" s="9"/>
      <c r="BW312" s="9"/>
      <c r="BX312" s="9"/>
      <c r="BY312" s="9"/>
    </row>
    <row r="313" spans="1:77" ht="16" thickBot="1">
      <c r="A313" s="57"/>
      <c r="B313" s="69"/>
      <c r="C313" s="47"/>
      <c r="D313" s="40"/>
      <c r="E313" s="41"/>
      <c r="F313" s="40"/>
      <c r="G313" s="40"/>
      <c r="H313" s="40"/>
      <c r="I313" s="40"/>
      <c r="J313" s="40"/>
      <c r="K313" s="40"/>
      <c r="L313" s="40"/>
      <c r="M313" s="45">
        <f t="shared" si="111"/>
        <v>0</v>
      </c>
      <c r="N313" s="40"/>
      <c r="O313" s="40"/>
      <c r="P313" s="40"/>
      <c r="Q313" s="40"/>
      <c r="R313" s="40"/>
      <c r="S313" s="40"/>
      <c r="T313" s="40"/>
      <c r="U313" s="45">
        <f t="shared" si="96"/>
        <v>0</v>
      </c>
      <c r="V313" s="40"/>
      <c r="W313" s="40"/>
      <c r="X313" s="40"/>
      <c r="Y313" s="40"/>
      <c r="Z313" s="40"/>
      <c r="AA313" s="40"/>
      <c r="AB313" s="40"/>
      <c r="AC313" s="45">
        <f t="shared" si="97"/>
        <v>0</v>
      </c>
      <c r="AD313" s="40"/>
      <c r="AE313" s="40"/>
      <c r="AF313" s="40"/>
      <c r="AG313" s="40"/>
      <c r="AH313" s="40"/>
      <c r="AI313" s="40"/>
      <c r="AJ313" s="40"/>
      <c r="AK313" s="45">
        <f t="shared" si="98"/>
        <v>0</v>
      </c>
      <c r="AL313" s="40"/>
      <c r="AM313" s="40"/>
      <c r="AN313" s="40"/>
      <c r="AO313" s="40"/>
      <c r="AP313" s="40"/>
      <c r="AQ313" s="40"/>
      <c r="AR313" s="40"/>
      <c r="AS313" s="45">
        <f t="shared" si="99"/>
        <v>0</v>
      </c>
      <c r="AT313" s="40"/>
      <c r="AU313" s="40"/>
      <c r="AV313" s="40"/>
      <c r="AW313" s="40"/>
      <c r="AX313" s="40"/>
      <c r="AY313" s="40"/>
      <c r="AZ313" s="40"/>
      <c r="BA313" s="45">
        <f t="shared" si="100"/>
        <v>0</v>
      </c>
      <c r="BB313" s="40"/>
      <c r="BC313" s="40"/>
      <c r="BD313" s="40"/>
      <c r="BE313" s="40"/>
      <c r="BF313" s="40"/>
      <c r="BG313" s="40"/>
      <c r="BH313" s="40"/>
      <c r="BI313" s="110">
        <f t="shared" si="101"/>
        <v>0</v>
      </c>
      <c r="BJ313" s="109">
        <f t="shared" si="102"/>
        <v>0</v>
      </c>
      <c r="BK313" s="108">
        <f t="shared" si="103"/>
        <v>0</v>
      </c>
      <c r="BL313" s="108">
        <f t="shared" si="104"/>
        <v>0</v>
      </c>
      <c r="BM313" s="108">
        <f t="shared" si="105"/>
        <v>0</v>
      </c>
      <c r="BN313" s="108">
        <f t="shared" si="106"/>
        <v>0</v>
      </c>
      <c r="BO313" s="108">
        <f t="shared" si="107"/>
        <v>0</v>
      </c>
      <c r="BP313" s="108">
        <f t="shared" si="108"/>
        <v>0</v>
      </c>
      <c r="BQ313" s="72">
        <f t="shared" si="109"/>
        <v>0</v>
      </c>
      <c r="BR313" s="9"/>
      <c r="BS313" s="9"/>
      <c r="BT313" s="9"/>
      <c r="BU313" s="9"/>
      <c r="BV313" s="9"/>
      <c r="BW313" s="9"/>
      <c r="BX313" s="9"/>
      <c r="BY313" s="9"/>
    </row>
    <row r="314" spans="1:77" ht="16" thickBot="1">
      <c r="A314" s="57"/>
      <c r="B314" s="69"/>
      <c r="C314" s="47"/>
      <c r="D314" s="40"/>
      <c r="E314" s="41"/>
      <c r="F314" s="40"/>
      <c r="G314" s="40"/>
      <c r="H314" s="40"/>
      <c r="I314" s="40"/>
      <c r="J314" s="40"/>
      <c r="K314" s="40"/>
      <c r="L314" s="40"/>
      <c r="M314" s="45">
        <f t="shared" si="111"/>
        <v>0</v>
      </c>
      <c r="N314" s="40"/>
      <c r="O314" s="40"/>
      <c r="P314" s="40"/>
      <c r="Q314" s="40"/>
      <c r="R314" s="40"/>
      <c r="S314" s="40"/>
      <c r="T314" s="40"/>
      <c r="U314" s="45">
        <f t="shared" si="96"/>
        <v>0</v>
      </c>
      <c r="V314" s="40"/>
      <c r="W314" s="40"/>
      <c r="X314" s="40"/>
      <c r="Y314" s="40"/>
      <c r="Z314" s="40"/>
      <c r="AA314" s="40"/>
      <c r="AB314" s="40"/>
      <c r="AC314" s="45">
        <f t="shared" si="97"/>
        <v>0</v>
      </c>
      <c r="AD314" s="40"/>
      <c r="AE314" s="40"/>
      <c r="AF314" s="40"/>
      <c r="AG314" s="40"/>
      <c r="AH314" s="40"/>
      <c r="AI314" s="40"/>
      <c r="AJ314" s="40"/>
      <c r="AK314" s="45">
        <f t="shared" si="98"/>
        <v>0</v>
      </c>
      <c r="AL314" s="40"/>
      <c r="AM314" s="40"/>
      <c r="AN314" s="40"/>
      <c r="AO314" s="40"/>
      <c r="AP314" s="40"/>
      <c r="AQ314" s="40"/>
      <c r="AR314" s="40"/>
      <c r="AS314" s="45">
        <f t="shared" si="99"/>
        <v>0</v>
      </c>
      <c r="AT314" s="40"/>
      <c r="AU314" s="40"/>
      <c r="AV314" s="40"/>
      <c r="AW314" s="40"/>
      <c r="AX314" s="40"/>
      <c r="AY314" s="40"/>
      <c r="AZ314" s="40"/>
      <c r="BA314" s="45">
        <f t="shared" si="100"/>
        <v>0</v>
      </c>
      <c r="BB314" s="40"/>
      <c r="BC314" s="40"/>
      <c r="BD314" s="40"/>
      <c r="BE314" s="40"/>
      <c r="BF314" s="40"/>
      <c r="BG314" s="40"/>
      <c r="BH314" s="40"/>
      <c r="BI314" s="110">
        <f t="shared" si="101"/>
        <v>0</v>
      </c>
      <c r="BJ314" s="109">
        <f t="shared" si="102"/>
        <v>0</v>
      </c>
      <c r="BK314" s="108">
        <f t="shared" si="103"/>
        <v>0</v>
      </c>
      <c r="BL314" s="108">
        <f t="shared" si="104"/>
        <v>0</v>
      </c>
      <c r="BM314" s="108">
        <f t="shared" si="105"/>
        <v>0</v>
      </c>
      <c r="BN314" s="108">
        <f t="shared" si="106"/>
        <v>0</v>
      </c>
      <c r="BO314" s="108">
        <f t="shared" si="107"/>
        <v>0</v>
      </c>
      <c r="BP314" s="108">
        <f t="shared" si="108"/>
        <v>0</v>
      </c>
      <c r="BQ314" s="72">
        <f t="shared" si="109"/>
        <v>0</v>
      </c>
      <c r="BR314" s="9"/>
      <c r="BS314" s="9"/>
      <c r="BT314" s="9"/>
      <c r="BU314" s="9"/>
      <c r="BV314" s="9"/>
      <c r="BW314" s="9"/>
      <c r="BX314" s="9"/>
      <c r="BY314" s="9"/>
    </row>
    <row r="315" spans="1:77" ht="16" thickBot="1">
      <c r="A315" s="57"/>
      <c r="B315" s="69"/>
      <c r="C315" s="47"/>
      <c r="D315" s="40"/>
      <c r="E315" s="41"/>
      <c r="F315" s="40"/>
      <c r="G315" s="40"/>
      <c r="H315" s="40"/>
      <c r="I315" s="40"/>
      <c r="J315" s="40"/>
      <c r="K315" s="40"/>
      <c r="L315" s="40"/>
      <c r="M315" s="45">
        <f t="shared" si="111"/>
        <v>0</v>
      </c>
      <c r="N315" s="40"/>
      <c r="O315" s="40"/>
      <c r="P315" s="40"/>
      <c r="Q315" s="40"/>
      <c r="R315" s="40"/>
      <c r="S315" s="40"/>
      <c r="T315" s="40"/>
      <c r="U315" s="45">
        <f t="shared" si="96"/>
        <v>0</v>
      </c>
      <c r="V315" s="40"/>
      <c r="W315" s="40"/>
      <c r="X315" s="40"/>
      <c r="Y315" s="40"/>
      <c r="Z315" s="40"/>
      <c r="AA315" s="40"/>
      <c r="AB315" s="40"/>
      <c r="AC315" s="45">
        <f t="shared" si="97"/>
        <v>0</v>
      </c>
      <c r="AD315" s="40"/>
      <c r="AE315" s="40"/>
      <c r="AF315" s="40"/>
      <c r="AG315" s="40"/>
      <c r="AH315" s="40"/>
      <c r="AI315" s="40"/>
      <c r="AJ315" s="40"/>
      <c r="AK315" s="45">
        <f t="shared" si="98"/>
        <v>0</v>
      </c>
      <c r="AL315" s="40"/>
      <c r="AM315" s="40"/>
      <c r="AN315" s="40"/>
      <c r="AO315" s="40"/>
      <c r="AP315" s="40"/>
      <c r="AQ315" s="40"/>
      <c r="AR315" s="40"/>
      <c r="AS315" s="45">
        <f t="shared" si="99"/>
        <v>0</v>
      </c>
      <c r="AT315" s="40"/>
      <c r="AU315" s="40"/>
      <c r="AV315" s="40"/>
      <c r="AW315" s="40"/>
      <c r="AX315" s="40"/>
      <c r="AY315" s="40"/>
      <c r="AZ315" s="40"/>
      <c r="BA315" s="45">
        <f t="shared" si="100"/>
        <v>0</v>
      </c>
      <c r="BB315" s="40"/>
      <c r="BC315" s="40"/>
      <c r="BD315" s="40"/>
      <c r="BE315" s="40"/>
      <c r="BF315" s="40"/>
      <c r="BG315" s="40"/>
      <c r="BH315" s="40"/>
      <c r="BI315" s="110">
        <f t="shared" si="101"/>
        <v>0</v>
      </c>
      <c r="BJ315" s="109">
        <f t="shared" si="102"/>
        <v>0</v>
      </c>
      <c r="BK315" s="108">
        <f t="shared" si="103"/>
        <v>0</v>
      </c>
      <c r="BL315" s="108">
        <f t="shared" si="104"/>
        <v>0</v>
      </c>
      <c r="BM315" s="108">
        <f t="shared" si="105"/>
        <v>0</v>
      </c>
      <c r="BN315" s="108">
        <f t="shared" si="106"/>
        <v>0</v>
      </c>
      <c r="BO315" s="108">
        <f t="shared" si="107"/>
        <v>0</v>
      </c>
      <c r="BP315" s="108">
        <f t="shared" si="108"/>
        <v>0</v>
      </c>
      <c r="BQ315" s="72">
        <f t="shared" si="109"/>
        <v>0</v>
      </c>
      <c r="BR315" s="9"/>
      <c r="BS315" s="9"/>
      <c r="BT315" s="9"/>
      <c r="BU315" s="9"/>
      <c r="BV315" s="9"/>
      <c r="BW315" s="9"/>
      <c r="BX315" s="9"/>
      <c r="BY315" s="9"/>
    </row>
    <row r="316" spans="1:77" ht="16" thickBot="1">
      <c r="A316" s="57"/>
      <c r="B316" s="69"/>
      <c r="C316" s="47"/>
      <c r="D316" s="40"/>
      <c r="E316" s="41"/>
      <c r="F316" s="40"/>
      <c r="G316" s="40"/>
      <c r="H316" s="40"/>
      <c r="I316" s="40"/>
      <c r="J316" s="40"/>
      <c r="K316" s="40"/>
      <c r="L316" s="40"/>
      <c r="M316" s="45">
        <f t="shared" si="111"/>
        <v>0</v>
      </c>
      <c r="N316" s="40"/>
      <c r="O316" s="40"/>
      <c r="P316" s="40"/>
      <c r="Q316" s="40"/>
      <c r="R316" s="40"/>
      <c r="S316" s="40"/>
      <c r="T316" s="40"/>
      <c r="U316" s="45">
        <f t="shared" si="96"/>
        <v>0</v>
      </c>
      <c r="V316" s="40"/>
      <c r="W316" s="40"/>
      <c r="X316" s="40"/>
      <c r="Y316" s="40"/>
      <c r="Z316" s="40"/>
      <c r="AA316" s="40"/>
      <c r="AB316" s="40"/>
      <c r="AC316" s="45">
        <f t="shared" si="97"/>
        <v>0</v>
      </c>
      <c r="AD316" s="40"/>
      <c r="AE316" s="40"/>
      <c r="AF316" s="40"/>
      <c r="AG316" s="40"/>
      <c r="AH316" s="40"/>
      <c r="AI316" s="40"/>
      <c r="AJ316" s="40"/>
      <c r="AK316" s="45">
        <f t="shared" si="98"/>
        <v>0</v>
      </c>
      <c r="AL316" s="40"/>
      <c r="AM316" s="40"/>
      <c r="AN316" s="40"/>
      <c r="AO316" s="40"/>
      <c r="AP316" s="40"/>
      <c r="AQ316" s="40"/>
      <c r="AR316" s="40"/>
      <c r="AS316" s="45">
        <f t="shared" si="99"/>
        <v>0</v>
      </c>
      <c r="AT316" s="40"/>
      <c r="AU316" s="40"/>
      <c r="AV316" s="40"/>
      <c r="AW316" s="40"/>
      <c r="AX316" s="40"/>
      <c r="AY316" s="40"/>
      <c r="AZ316" s="40"/>
      <c r="BA316" s="45">
        <f t="shared" si="100"/>
        <v>0</v>
      </c>
      <c r="BB316" s="40"/>
      <c r="BC316" s="40"/>
      <c r="BD316" s="40"/>
      <c r="BE316" s="40"/>
      <c r="BF316" s="40"/>
      <c r="BG316" s="40"/>
      <c r="BH316" s="40"/>
      <c r="BI316" s="110">
        <f t="shared" si="101"/>
        <v>0</v>
      </c>
      <c r="BJ316" s="109">
        <f t="shared" si="102"/>
        <v>0</v>
      </c>
      <c r="BK316" s="108">
        <f t="shared" si="103"/>
        <v>0</v>
      </c>
      <c r="BL316" s="108">
        <f t="shared" si="104"/>
        <v>0</v>
      </c>
      <c r="BM316" s="108">
        <f t="shared" si="105"/>
        <v>0</v>
      </c>
      <c r="BN316" s="108">
        <f t="shared" si="106"/>
        <v>0</v>
      </c>
      <c r="BO316" s="108">
        <f t="shared" si="107"/>
        <v>0</v>
      </c>
      <c r="BP316" s="108">
        <f t="shared" si="108"/>
        <v>0</v>
      </c>
      <c r="BQ316" s="72">
        <f t="shared" si="109"/>
        <v>0</v>
      </c>
      <c r="BR316" s="9"/>
      <c r="BS316" s="9"/>
      <c r="BT316" s="9"/>
      <c r="BU316" s="9"/>
      <c r="BV316" s="9"/>
      <c r="BW316" s="9"/>
      <c r="BX316" s="9"/>
      <c r="BY316" s="9"/>
    </row>
    <row r="317" spans="1:77" ht="16" thickBot="1">
      <c r="A317" s="57"/>
      <c r="B317" s="69"/>
      <c r="C317" s="47"/>
      <c r="D317" s="40"/>
      <c r="E317" s="41"/>
      <c r="F317" s="40"/>
      <c r="G317" s="40"/>
      <c r="H317" s="40"/>
      <c r="I317" s="40"/>
      <c r="J317" s="40"/>
      <c r="K317" s="40"/>
      <c r="L317" s="40"/>
      <c r="M317" s="45">
        <f t="shared" si="111"/>
        <v>0</v>
      </c>
      <c r="N317" s="40"/>
      <c r="O317" s="40"/>
      <c r="P317" s="40"/>
      <c r="Q317" s="40"/>
      <c r="R317" s="40"/>
      <c r="S317" s="40"/>
      <c r="T317" s="40"/>
      <c r="U317" s="45">
        <f t="shared" si="96"/>
        <v>0</v>
      </c>
      <c r="V317" s="40"/>
      <c r="W317" s="40"/>
      <c r="X317" s="40"/>
      <c r="Y317" s="43"/>
      <c r="Z317" s="43"/>
      <c r="AA317" s="43"/>
      <c r="AB317" s="43"/>
      <c r="AC317" s="45">
        <f t="shared" si="97"/>
        <v>0</v>
      </c>
      <c r="AD317" s="43"/>
      <c r="AE317" s="43"/>
      <c r="AF317" s="43"/>
      <c r="AG317" s="43"/>
      <c r="AH317" s="43"/>
      <c r="AI317" s="43"/>
      <c r="AJ317" s="43"/>
      <c r="AK317" s="45">
        <f t="shared" si="98"/>
        <v>0</v>
      </c>
      <c r="AL317" s="40"/>
      <c r="AM317" s="40"/>
      <c r="AN317" s="40"/>
      <c r="AO317" s="40"/>
      <c r="AP317" s="40"/>
      <c r="AQ317" s="40"/>
      <c r="AR317" s="40"/>
      <c r="AS317" s="45">
        <f t="shared" si="99"/>
        <v>0</v>
      </c>
      <c r="AT317" s="40"/>
      <c r="AU317" s="40"/>
      <c r="AV317" s="40"/>
      <c r="AW317" s="40"/>
      <c r="AX317" s="40"/>
      <c r="AY317" s="40"/>
      <c r="AZ317" s="40"/>
      <c r="BA317" s="45">
        <f t="shared" si="100"/>
        <v>0</v>
      </c>
      <c r="BB317" s="40"/>
      <c r="BC317" s="40"/>
      <c r="BD317" s="40"/>
      <c r="BE317" s="40"/>
      <c r="BF317" s="40"/>
      <c r="BG317" s="40"/>
      <c r="BH317" s="40"/>
      <c r="BI317" s="110">
        <f t="shared" si="101"/>
        <v>0</v>
      </c>
      <c r="BJ317" s="109">
        <f t="shared" si="102"/>
        <v>0</v>
      </c>
      <c r="BK317" s="108">
        <f t="shared" si="103"/>
        <v>0</v>
      </c>
      <c r="BL317" s="108">
        <f t="shared" si="104"/>
        <v>0</v>
      </c>
      <c r="BM317" s="108">
        <f t="shared" si="105"/>
        <v>0</v>
      </c>
      <c r="BN317" s="108">
        <f t="shared" si="106"/>
        <v>0</v>
      </c>
      <c r="BO317" s="108">
        <f t="shared" si="107"/>
        <v>0</v>
      </c>
      <c r="BP317" s="108">
        <f t="shared" si="108"/>
        <v>0</v>
      </c>
      <c r="BQ317" s="72">
        <f t="shared" si="109"/>
        <v>0</v>
      </c>
      <c r="BR317" s="9"/>
      <c r="BS317" s="9"/>
      <c r="BT317" s="9"/>
      <c r="BU317" s="9"/>
      <c r="BV317" s="9"/>
      <c r="BW317" s="9"/>
      <c r="BX317" s="9"/>
      <c r="BY317" s="9"/>
    </row>
    <row r="318" spans="1:77" ht="16" thickBot="1">
      <c r="A318" s="57"/>
      <c r="B318" s="65"/>
      <c r="C318" s="66"/>
      <c r="D318" s="42"/>
      <c r="E318" s="42"/>
      <c r="F318" s="42"/>
      <c r="G318" s="42"/>
      <c r="H318" s="42"/>
      <c r="I318" s="42"/>
      <c r="J318" s="42"/>
      <c r="K318" s="42"/>
      <c r="L318" s="42"/>
      <c r="M318" s="45">
        <f t="shared" si="111"/>
        <v>0</v>
      </c>
      <c r="N318" s="42"/>
      <c r="O318" s="42"/>
      <c r="P318" s="42"/>
      <c r="Q318" s="42"/>
      <c r="R318" s="42"/>
      <c r="S318" s="42"/>
      <c r="T318" s="42"/>
      <c r="U318" s="45">
        <f t="shared" si="96"/>
        <v>0</v>
      </c>
      <c r="V318" s="42"/>
      <c r="W318" s="42"/>
      <c r="X318" s="42"/>
      <c r="Y318" s="42"/>
      <c r="Z318" s="42"/>
      <c r="AA318" s="42"/>
      <c r="AB318" s="42"/>
      <c r="AC318" s="45">
        <f t="shared" si="97"/>
        <v>0</v>
      </c>
      <c r="AD318" s="42"/>
      <c r="AE318" s="42"/>
      <c r="AF318" s="42"/>
      <c r="AG318" s="42"/>
      <c r="AH318" s="42"/>
      <c r="AI318" s="42"/>
      <c r="AJ318" s="42"/>
      <c r="AK318" s="45">
        <f t="shared" si="98"/>
        <v>0</v>
      </c>
      <c r="AL318" s="42"/>
      <c r="AM318" s="42"/>
      <c r="AN318" s="42"/>
      <c r="AO318" s="42"/>
      <c r="AP318" s="42"/>
      <c r="AQ318" s="42"/>
      <c r="AR318" s="42"/>
      <c r="AS318" s="45">
        <f t="shared" si="99"/>
        <v>0</v>
      </c>
      <c r="AT318" s="42"/>
      <c r="AU318" s="42"/>
      <c r="AV318" s="42"/>
      <c r="AW318" s="42"/>
      <c r="AX318" s="42"/>
      <c r="AY318" s="42"/>
      <c r="AZ318" s="42"/>
      <c r="BA318" s="45">
        <f t="shared" si="100"/>
        <v>0</v>
      </c>
      <c r="BB318" s="42"/>
      <c r="BC318" s="42"/>
      <c r="BD318" s="42"/>
      <c r="BE318" s="42"/>
      <c r="BF318" s="42"/>
      <c r="BG318" s="42"/>
      <c r="BH318" s="42"/>
      <c r="BI318" s="110">
        <f t="shared" si="101"/>
        <v>0</v>
      </c>
      <c r="BJ318" s="109">
        <f t="shared" si="102"/>
        <v>0</v>
      </c>
      <c r="BK318" s="108">
        <f t="shared" si="103"/>
        <v>0</v>
      </c>
      <c r="BL318" s="108">
        <f t="shared" si="104"/>
        <v>0</v>
      </c>
      <c r="BM318" s="108">
        <f t="shared" si="105"/>
        <v>0</v>
      </c>
      <c r="BN318" s="108">
        <f t="shared" si="106"/>
        <v>0</v>
      </c>
      <c r="BO318" s="108">
        <f t="shared" si="107"/>
        <v>0</v>
      </c>
      <c r="BP318" s="108">
        <f t="shared" si="108"/>
        <v>0</v>
      </c>
      <c r="BQ318" s="72">
        <f t="shared" si="109"/>
        <v>0</v>
      </c>
      <c r="BR318" s="9"/>
      <c r="BS318" s="9"/>
      <c r="BT318" s="9"/>
      <c r="BU318" s="9"/>
      <c r="BV318" s="9"/>
      <c r="BW318" s="9"/>
      <c r="BX318" s="9"/>
      <c r="BY318" s="9"/>
    </row>
    <row r="319" spans="1:77" ht="16" thickBot="1">
      <c r="A319" s="57"/>
      <c r="B319" s="65"/>
      <c r="C319" s="66"/>
      <c r="D319" s="42"/>
      <c r="E319" s="42"/>
      <c r="F319" s="42"/>
      <c r="G319" s="42"/>
      <c r="H319" s="42"/>
      <c r="I319" s="42"/>
      <c r="J319" s="42"/>
      <c r="K319" s="42"/>
      <c r="L319" s="42"/>
      <c r="M319" s="45">
        <f t="shared" si="111"/>
        <v>0</v>
      </c>
      <c r="N319" s="42"/>
      <c r="O319" s="42"/>
      <c r="P319" s="42"/>
      <c r="Q319" s="42"/>
      <c r="R319" s="42"/>
      <c r="S319" s="42"/>
      <c r="T319" s="42"/>
      <c r="U319" s="45">
        <f t="shared" si="96"/>
        <v>0</v>
      </c>
      <c r="V319" s="42"/>
      <c r="W319" s="42"/>
      <c r="X319" s="42"/>
      <c r="Y319" s="42"/>
      <c r="Z319" s="42"/>
      <c r="AA319" s="42"/>
      <c r="AB319" s="42"/>
      <c r="AC319" s="45">
        <f t="shared" si="97"/>
        <v>0</v>
      </c>
      <c r="AD319" s="42"/>
      <c r="AE319" s="42"/>
      <c r="AF319" s="42"/>
      <c r="AG319" s="42"/>
      <c r="AH319" s="42"/>
      <c r="AI319" s="42"/>
      <c r="AJ319" s="42"/>
      <c r="AK319" s="45">
        <f t="shared" si="98"/>
        <v>0</v>
      </c>
      <c r="AL319" s="42"/>
      <c r="AM319" s="42"/>
      <c r="AN319" s="42"/>
      <c r="AO319" s="42"/>
      <c r="AP319" s="42"/>
      <c r="AQ319" s="42"/>
      <c r="AR319" s="42"/>
      <c r="AS319" s="45">
        <f t="shared" si="99"/>
        <v>0</v>
      </c>
      <c r="AT319" s="42"/>
      <c r="AU319" s="42"/>
      <c r="AV319" s="42"/>
      <c r="AW319" s="42"/>
      <c r="AX319" s="42"/>
      <c r="AY319" s="42"/>
      <c r="AZ319" s="42"/>
      <c r="BA319" s="45">
        <f t="shared" si="100"/>
        <v>0</v>
      </c>
      <c r="BB319" s="42"/>
      <c r="BC319" s="42"/>
      <c r="BD319" s="42"/>
      <c r="BE319" s="42"/>
      <c r="BF319" s="42"/>
      <c r="BG319" s="42"/>
      <c r="BH319" s="42"/>
      <c r="BI319" s="110">
        <f t="shared" si="101"/>
        <v>0</v>
      </c>
      <c r="BJ319" s="109">
        <f t="shared" si="102"/>
        <v>0</v>
      </c>
      <c r="BK319" s="108">
        <f t="shared" si="103"/>
        <v>0</v>
      </c>
      <c r="BL319" s="108">
        <f t="shared" si="104"/>
        <v>0</v>
      </c>
      <c r="BM319" s="108">
        <f t="shared" si="105"/>
        <v>0</v>
      </c>
      <c r="BN319" s="108">
        <f t="shared" si="106"/>
        <v>0</v>
      </c>
      <c r="BO319" s="108">
        <f t="shared" si="107"/>
        <v>0</v>
      </c>
      <c r="BP319" s="108">
        <f t="shared" si="108"/>
        <v>0</v>
      </c>
      <c r="BQ319" s="72">
        <f t="shared" si="109"/>
        <v>0</v>
      </c>
      <c r="BR319" s="165"/>
      <c r="BS319" s="165"/>
      <c r="BT319" s="165"/>
      <c r="BU319" s="165"/>
      <c r="BV319" s="165"/>
      <c r="BW319" s="165"/>
      <c r="BX319" s="165"/>
      <c r="BY319" s="165"/>
    </row>
    <row r="320" spans="1:77" ht="16" thickBot="1">
      <c r="A320" s="57"/>
      <c r="B320" s="65"/>
      <c r="C320" s="66"/>
      <c r="D320" s="42"/>
      <c r="E320" s="42"/>
      <c r="F320" s="42"/>
      <c r="G320" s="42"/>
      <c r="H320" s="42"/>
      <c r="I320" s="42"/>
      <c r="J320" s="42"/>
      <c r="K320" s="42"/>
      <c r="L320" s="42"/>
      <c r="M320" s="45">
        <f t="shared" si="111"/>
        <v>0</v>
      </c>
      <c r="N320" s="44"/>
      <c r="O320" s="44"/>
      <c r="P320" s="44"/>
      <c r="Q320" s="44"/>
      <c r="R320" s="44"/>
      <c r="S320" s="44"/>
      <c r="T320" s="44"/>
      <c r="U320" s="45">
        <f t="shared" si="96"/>
        <v>0</v>
      </c>
      <c r="V320" s="44"/>
      <c r="W320" s="44"/>
      <c r="X320" s="44"/>
      <c r="Y320" s="44"/>
      <c r="Z320" s="44"/>
      <c r="AA320" s="44"/>
      <c r="AB320" s="44"/>
      <c r="AC320" s="45">
        <f t="shared" si="97"/>
        <v>0</v>
      </c>
      <c r="AD320" s="44"/>
      <c r="AE320" s="44"/>
      <c r="AF320" s="44"/>
      <c r="AG320" s="44"/>
      <c r="AH320" s="44"/>
      <c r="AI320" s="44"/>
      <c r="AJ320" s="44"/>
      <c r="AK320" s="45">
        <f t="shared" si="98"/>
        <v>0</v>
      </c>
      <c r="AL320" s="44"/>
      <c r="AM320" s="44"/>
      <c r="AN320" s="44"/>
      <c r="AO320" s="44"/>
      <c r="AP320" s="44"/>
      <c r="AQ320" s="44"/>
      <c r="AR320" s="44"/>
      <c r="AS320" s="45">
        <f t="shared" si="99"/>
        <v>0</v>
      </c>
      <c r="AT320" s="44"/>
      <c r="AU320" s="44"/>
      <c r="AV320" s="44"/>
      <c r="AW320" s="44"/>
      <c r="AX320" s="44"/>
      <c r="AY320" s="44"/>
      <c r="AZ320" s="44"/>
      <c r="BA320" s="45">
        <f t="shared" si="100"/>
        <v>0</v>
      </c>
      <c r="BB320" s="44"/>
      <c r="BC320" s="44"/>
      <c r="BD320" s="44"/>
      <c r="BE320" s="44"/>
      <c r="BF320" s="44"/>
      <c r="BG320" s="44"/>
      <c r="BH320" s="44"/>
      <c r="BI320" s="110">
        <f t="shared" si="101"/>
        <v>0</v>
      </c>
      <c r="BJ320" s="109">
        <f t="shared" si="102"/>
        <v>0</v>
      </c>
      <c r="BK320" s="108">
        <f t="shared" si="103"/>
        <v>0</v>
      </c>
      <c r="BL320" s="108">
        <f t="shared" si="104"/>
        <v>0</v>
      </c>
      <c r="BM320" s="108">
        <f t="shared" si="105"/>
        <v>0</v>
      </c>
      <c r="BN320" s="108">
        <f t="shared" si="106"/>
        <v>0</v>
      </c>
      <c r="BO320" s="108">
        <f t="shared" si="107"/>
        <v>0</v>
      </c>
      <c r="BP320" s="108">
        <f t="shared" si="108"/>
        <v>0</v>
      </c>
      <c r="BQ320" s="72">
        <f t="shared" si="109"/>
        <v>0</v>
      </c>
    </row>
    <row r="321" spans="1:77" ht="16" thickBot="1">
      <c r="A321" s="57"/>
      <c r="B321" s="65"/>
      <c r="C321" s="66"/>
      <c r="D321" s="42"/>
      <c r="E321" s="42"/>
      <c r="F321" s="42"/>
      <c r="G321" s="42"/>
      <c r="H321" s="42"/>
      <c r="I321" s="42"/>
      <c r="J321" s="42"/>
      <c r="K321" s="42"/>
      <c r="L321" s="42"/>
      <c r="M321" s="45">
        <f t="shared" si="111"/>
        <v>0</v>
      </c>
      <c r="N321" s="44"/>
      <c r="O321" s="44"/>
      <c r="P321" s="44"/>
      <c r="Q321" s="44"/>
      <c r="R321" s="44"/>
      <c r="S321" s="44"/>
      <c r="T321" s="44"/>
      <c r="U321" s="45">
        <f t="shared" si="96"/>
        <v>0</v>
      </c>
      <c r="V321" s="44"/>
      <c r="W321" s="44"/>
      <c r="X321" s="44"/>
      <c r="Y321" s="44"/>
      <c r="Z321" s="44"/>
      <c r="AA321" s="44"/>
      <c r="AB321" s="44"/>
      <c r="AC321" s="45">
        <f t="shared" si="97"/>
        <v>0</v>
      </c>
      <c r="AD321" s="44"/>
      <c r="AE321" s="44"/>
      <c r="AF321" s="44"/>
      <c r="AG321" s="44"/>
      <c r="AH321" s="44"/>
      <c r="AI321" s="44"/>
      <c r="AJ321" s="44"/>
      <c r="AK321" s="45">
        <f t="shared" si="98"/>
        <v>0</v>
      </c>
      <c r="AL321" s="44"/>
      <c r="AM321" s="44"/>
      <c r="AN321" s="44"/>
      <c r="AO321" s="44"/>
      <c r="AP321" s="44"/>
      <c r="AQ321" s="44"/>
      <c r="AR321" s="44"/>
      <c r="AS321" s="45">
        <f t="shared" si="99"/>
        <v>0</v>
      </c>
      <c r="AT321" s="44"/>
      <c r="AU321" s="44"/>
      <c r="AV321" s="44"/>
      <c r="AW321" s="44"/>
      <c r="AX321" s="44"/>
      <c r="AY321" s="44"/>
      <c r="AZ321" s="44"/>
      <c r="BA321" s="45">
        <f t="shared" si="100"/>
        <v>0</v>
      </c>
      <c r="BB321" s="44"/>
      <c r="BC321" s="44"/>
      <c r="BD321" s="44"/>
      <c r="BE321" s="44"/>
      <c r="BF321" s="44"/>
      <c r="BG321" s="44"/>
      <c r="BH321" s="44"/>
      <c r="BI321" s="110">
        <f t="shared" si="101"/>
        <v>0</v>
      </c>
      <c r="BJ321" s="109">
        <f t="shared" si="102"/>
        <v>0</v>
      </c>
      <c r="BK321" s="108">
        <f t="shared" si="103"/>
        <v>0</v>
      </c>
      <c r="BL321" s="108">
        <f t="shared" si="104"/>
        <v>0</v>
      </c>
      <c r="BM321" s="108">
        <f t="shared" si="105"/>
        <v>0</v>
      </c>
      <c r="BN321" s="108">
        <f t="shared" si="106"/>
        <v>0</v>
      </c>
      <c r="BO321" s="108">
        <f t="shared" si="107"/>
        <v>0</v>
      </c>
      <c r="BP321" s="108">
        <f t="shared" si="108"/>
        <v>0</v>
      </c>
      <c r="BQ321" s="72">
        <f t="shared" si="109"/>
        <v>0</v>
      </c>
      <c r="BR321" s="26"/>
      <c r="BS321" s="26"/>
      <c r="BT321" s="26"/>
      <c r="BU321" s="26"/>
      <c r="BV321" s="26"/>
      <c r="BW321" s="26"/>
      <c r="BX321" s="26"/>
      <c r="BY321" s="26"/>
    </row>
    <row r="322" spans="1:77" ht="16" thickBot="1">
      <c r="A322" s="57"/>
      <c r="B322" s="65"/>
      <c r="C322" s="66"/>
      <c r="D322" s="42"/>
      <c r="E322" s="42"/>
      <c r="F322" s="42"/>
      <c r="G322" s="42"/>
      <c r="H322" s="42"/>
      <c r="I322" s="42"/>
      <c r="J322" s="42"/>
      <c r="K322" s="42"/>
      <c r="L322" s="42"/>
      <c r="M322" s="45">
        <f t="shared" si="111"/>
        <v>0</v>
      </c>
      <c r="N322" s="44"/>
      <c r="O322" s="44"/>
      <c r="P322" s="44"/>
      <c r="Q322" s="44"/>
      <c r="R322" s="44"/>
      <c r="S322" s="44"/>
      <c r="T322" s="44"/>
      <c r="U322" s="45">
        <f t="shared" si="96"/>
        <v>0</v>
      </c>
      <c r="V322" s="44"/>
      <c r="W322" s="44"/>
      <c r="X322" s="44"/>
      <c r="Y322" s="44"/>
      <c r="Z322" s="44"/>
      <c r="AA322" s="44"/>
      <c r="AB322" s="44"/>
      <c r="AC322" s="45">
        <f t="shared" si="97"/>
        <v>0</v>
      </c>
      <c r="AD322" s="44"/>
      <c r="AE322" s="44"/>
      <c r="AF322" s="44"/>
      <c r="AG322" s="44"/>
      <c r="AH322" s="44"/>
      <c r="AI322" s="44"/>
      <c r="AJ322" s="44"/>
      <c r="AK322" s="45">
        <f t="shared" si="98"/>
        <v>0</v>
      </c>
      <c r="AL322" s="44"/>
      <c r="AM322" s="44"/>
      <c r="AN322" s="44"/>
      <c r="AO322" s="44"/>
      <c r="AP322" s="44"/>
      <c r="AQ322" s="44"/>
      <c r="AR322" s="44"/>
      <c r="AS322" s="45">
        <f t="shared" si="99"/>
        <v>0</v>
      </c>
      <c r="AT322" s="63"/>
      <c r="AU322" s="44"/>
      <c r="AV322" s="44"/>
      <c r="AW322" s="44"/>
      <c r="AX322" s="44"/>
      <c r="AY322" s="44"/>
      <c r="AZ322" s="44"/>
      <c r="BA322" s="45">
        <f t="shared" si="100"/>
        <v>0</v>
      </c>
      <c r="BB322" s="44"/>
      <c r="BC322" s="44"/>
      <c r="BD322" s="44"/>
      <c r="BE322" s="44"/>
      <c r="BF322" s="44"/>
      <c r="BG322" s="44"/>
      <c r="BH322" s="44"/>
      <c r="BI322" s="110">
        <f t="shared" si="101"/>
        <v>0</v>
      </c>
      <c r="BJ322" s="109">
        <f t="shared" si="102"/>
        <v>0</v>
      </c>
      <c r="BK322" s="108">
        <f t="shared" si="103"/>
        <v>0</v>
      </c>
      <c r="BL322" s="108">
        <f t="shared" si="104"/>
        <v>0</v>
      </c>
      <c r="BM322" s="108">
        <f t="shared" si="105"/>
        <v>0</v>
      </c>
      <c r="BN322" s="108">
        <f t="shared" si="106"/>
        <v>0</v>
      </c>
      <c r="BO322" s="108">
        <f t="shared" si="107"/>
        <v>0</v>
      </c>
      <c r="BP322" s="108">
        <f t="shared" si="108"/>
        <v>0</v>
      </c>
      <c r="BQ322" s="72">
        <f t="shared" si="109"/>
        <v>0</v>
      </c>
      <c r="BR322" s="56"/>
      <c r="BS322" s="56"/>
      <c r="BT322" s="56"/>
      <c r="BU322" s="56"/>
      <c r="BV322" s="56"/>
      <c r="BW322" s="56"/>
      <c r="BX322" s="56"/>
      <c r="BY322" s="56"/>
    </row>
    <row r="323" spans="1:77" ht="16" thickBot="1">
      <c r="A323" s="57"/>
      <c r="B323" s="69"/>
      <c r="C323" s="47"/>
      <c r="D323" s="40"/>
      <c r="E323" s="41"/>
      <c r="F323" s="40"/>
      <c r="G323" s="40"/>
      <c r="H323" s="40"/>
      <c r="I323" s="40"/>
      <c r="J323" s="40"/>
      <c r="K323" s="40"/>
      <c r="L323" s="40"/>
      <c r="M323" s="45">
        <f t="shared" si="111"/>
        <v>0</v>
      </c>
      <c r="N323" s="44"/>
      <c r="O323" s="44"/>
      <c r="P323" s="44"/>
      <c r="Q323" s="44"/>
      <c r="R323" s="44"/>
      <c r="S323" s="44"/>
      <c r="T323" s="44"/>
      <c r="U323" s="45">
        <f t="shared" ref="U323:U376" si="112">2*N323+5*O323+3*P323+5*Q323+5*R323+5*S323+5*T323</f>
        <v>0</v>
      </c>
      <c r="V323" s="44"/>
      <c r="W323" s="44"/>
      <c r="X323" s="44"/>
      <c r="Y323" s="44"/>
      <c r="Z323" s="44"/>
      <c r="AA323" s="44"/>
      <c r="AB323" s="44"/>
      <c r="AC323" s="45">
        <f t="shared" ref="AC323:AC376" si="113">2*V323+5*W323+3*X323+5*Y323+5*Z323+5*AA323+5*AB323</f>
        <v>0</v>
      </c>
      <c r="AD323" s="44"/>
      <c r="AE323" s="44"/>
      <c r="AF323" s="44"/>
      <c r="AG323" s="44"/>
      <c r="AH323" s="44"/>
      <c r="AI323" s="44"/>
      <c r="AJ323" s="44"/>
      <c r="AK323" s="45">
        <f t="shared" ref="AK323:AK376" si="114">2*AD323+5*AE323+3*AF323+5*AG323+5*AH323+5*AI323+5*AJ323</f>
        <v>0</v>
      </c>
      <c r="AL323" s="42"/>
      <c r="AM323" s="42"/>
      <c r="AN323" s="42"/>
      <c r="AO323" s="42"/>
      <c r="AP323" s="42"/>
      <c r="AQ323" s="42"/>
      <c r="AR323" s="42"/>
      <c r="AS323" s="45">
        <f t="shared" ref="AS323:AS376" si="115">2*AL323+5*AM323+3*AN323+5*AO323+5*AP323+5*AQ323+5*AR323</f>
        <v>0</v>
      </c>
      <c r="AT323" s="42"/>
      <c r="AU323" s="42"/>
      <c r="AV323" s="42"/>
      <c r="AW323" s="42"/>
      <c r="AX323" s="42"/>
      <c r="AY323" s="42"/>
      <c r="AZ323" s="42"/>
      <c r="BA323" s="45">
        <f t="shared" ref="BA323:BA376" si="116">2*AT323+5*AU323+3*AV323+5*AW323+5*AX323+5*AY323+5*AZ323</f>
        <v>0</v>
      </c>
      <c r="BB323" s="42"/>
      <c r="BC323" s="42"/>
      <c r="BD323" s="42"/>
      <c r="BE323" s="42"/>
      <c r="BF323" s="42"/>
      <c r="BG323" s="42"/>
      <c r="BH323" s="42"/>
      <c r="BI323" s="110">
        <f t="shared" ref="BI323:BI376" si="117">2*BB323+5*BC323+3*BD323+5*BE323+5*BF323+5*BG323+5*BH323</f>
        <v>0</v>
      </c>
      <c r="BJ323" s="109">
        <f t="shared" ref="BJ323:BJ376" si="118">F323+N323+V323+AD323+AL323+AT323+BB323</f>
        <v>0</v>
      </c>
      <c r="BK323" s="108">
        <f t="shared" ref="BK323:BK376" si="119">G323+O323+W323+AE323+AM323+AU323+BC323</f>
        <v>0</v>
      </c>
      <c r="BL323" s="108">
        <f t="shared" ref="BL323:BL376" si="120">H323+P323+X323+AF323+AN323+AV323+BD323</f>
        <v>0</v>
      </c>
      <c r="BM323" s="108">
        <f t="shared" ref="BM323:BM376" si="121">I323+Q323+Y323+AG323+AO323+AW323+BE323</f>
        <v>0</v>
      </c>
      <c r="BN323" s="108">
        <f t="shared" ref="BN323:BN376" si="122">J323+R323+Z323+AH323+AP323+AX323+BF323</f>
        <v>0</v>
      </c>
      <c r="BO323" s="108">
        <f t="shared" ref="BO323:BO376" si="123">K323+S323+AA323+AI323+AQ323+AY323+BG323</f>
        <v>0</v>
      </c>
      <c r="BP323" s="108">
        <f t="shared" ref="BP323:BP376" si="124">L323+T323+AB323+AJ323+AR323+AZ323+BH323</f>
        <v>0</v>
      </c>
      <c r="BQ323" s="72">
        <f t="shared" ref="BQ323:BQ376" si="125">M323+U323+AC323+AK323+AS323+BA323+BI323</f>
        <v>0</v>
      </c>
      <c r="BR323" s="9"/>
      <c r="BS323" s="9"/>
      <c r="BT323" s="9"/>
      <c r="BU323" s="9"/>
      <c r="BV323" s="9"/>
      <c r="BW323" s="9"/>
      <c r="BX323" s="9"/>
      <c r="BY323" s="9"/>
    </row>
    <row r="324" spans="1:77" ht="16" thickBot="1">
      <c r="A324" s="57"/>
      <c r="B324" s="67"/>
      <c r="C324" s="68"/>
      <c r="D324" s="40"/>
      <c r="E324" s="41"/>
      <c r="F324" s="40"/>
      <c r="G324" s="40"/>
      <c r="H324" s="40"/>
      <c r="I324" s="40"/>
      <c r="J324" s="40"/>
      <c r="K324" s="40"/>
      <c r="L324" s="40"/>
      <c r="M324" s="45">
        <f t="shared" si="111"/>
        <v>0</v>
      </c>
      <c r="N324" s="40"/>
      <c r="O324" s="40"/>
      <c r="P324" s="40"/>
      <c r="Q324" s="40"/>
      <c r="R324" s="40"/>
      <c r="S324" s="40"/>
      <c r="T324" s="40"/>
      <c r="U324" s="45">
        <f t="shared" si="112"/>
        <v>0</v>
      </c>
      <c r="V324" s="40"/>
      <c r="W324" s="40"/>
      <c r="X324" s="40"/>
      <c r="Y324" s="40"/>
      <c r="Z324" s="40"/>
      <c r="AA324" s="40"/>
      <c r="AB324" s="40"/>
      <c r="AC324" s="45">
        <f t="shared" si="113"/>
        <v>0</v>
      </c>
      <c r="AD324" s="40"/>
      <c r="AE324" s="40"/>
      <c r="AF324" s="40"/>
      <c r="AG324" s="40"/>
      <c r="AH324" s="40"/>
      <c r="AI324" s="40"/>
      <c r="AJ324" s="40"/>
      <c r="AK324" s="45">
        <f t="shared" si="114"/>
        <v>0</v>
      </c>
      <c r="AL324" s="42"/>
      <c r="AM324" s="42"/>
      <c r="AN324" s="42"/>
      <c r="AO324" s="42"/>
      <c r="AP324" s="42"/>
      <c r="AQ324" s="42"/>
      <c r="AR324" s="42"/>
      <c r="AS324" s="45">
        <f t="shared" si="115"/>
        <v>0</v>
      </c>
      <c r="AT324" s="42"/>
      <c r="AU324" s="42"/>
      <c r="AV324" s="42"/>
      <c r="AW324" s="42"/>
      <c r="AX324" s="42"/>
      <c r="AY324" s="42"/>
      <c r="AZ324" s="42"/>
      <c r="BA324" s="45">
        <f t="shared" si="116"/>
        <v>0</v>
      </c>
      <c r="BB324" s="42"/>
      <c r="BC324" s="42"/>
      <c r="BD324" s="42"/>
      <c r="BE324" s="42"/>
      <c r="BF324" s="42"/>
      <c r="BG324" s="42"/>
      <c r="BH324" s="42"/>
      <c r="BI324" s="110">
        <f t="shared" si="117"/>
        <v>0</v>
      </c>
      <c r="BJ324" s="109">
        <f t="shared" si="118"/>
        <v>0</v>
      </c>
      <c r="BK324" s="108">
        <f t="shared" si="119"/>
        <v>0</v>
      </c>
      <c r="BL324" s="108">
        <f t="shared" si="120"/>
        <v>0</v>
      </c>
      <c r="BM324" s="108">
        <f t="shared" si="121"/>
        <v>0</v>
      </c>
      <c r="BN324" s="108">
        <f t="shared" si="122"/>
        <v>0</v>
      </c>
      <c r="BO324" s="108">
        <f t="shared" si="123"/>
        <v>0</v>
      </c>
      <c r="BP324" s="108">
        <f t="shared" si="124"/>
        <v>0</v>
      </c>
      <c r="BQ324" s="72">
        <f t="shared" si="125"/>
        <v>0</v>
      </c>
      <c r="BR324" s="9"/>
      <c r="BS324" s="9"/>
      <c r="BT324" s="9"/>
      <c r="BU324" s="9"/>
      <c r="BV324" s="9"/>
      <c r="BW324" s="9"/>
      <c r="BX324" s="9"/>
      <c r="BY324" s="9"/>
    </row>
    <row r="325" spans="1:77" ht="16" thickBot="1">
      <c r="A325" s="57"/>
      <c r="B325" s="65"/>
      <c r="C325" s="66"/>
      <c r="D325" s="42"/>
      <c r="E325" s="42"/>
      <c r="F325" s="42"/>
      <c r="G325" s="42"/>
      <c r="H325" s="42"/>
      <c r="I325" s="42"/>
      <c r="J325" s="42"/>
      <c r="K325" s="42"/>
      <c r="L325" s="42"/>
      <c r="M325" s="45">
        <f t="shared" si="111"/>
        <v>0</v>
      </c>
      <c r="N325" s="42"/>
      <c r="O325" s="42"/>
      <c r="P325" s="42"/>
      <c r="Q325" s="42"/>
      <c r="R325" s="42"/>
      <c r="S325" s="42"/>
      <c r="T325" s="42"/>
      <c r="U325" s="45">
        <f t="shared" si="112"/>
        <v>0</v>
      </c>
      <c r="V325" s="42"/>
      <c r="W325" s="42"/>
      <c r="X325" s="42"/>
      <c r="Y325" s="42"/>
      <c r="Z325" s="42"/>
      <c r="AA325" s="42"/>
      <c r="AB325" s="42"/>
      <c r="AC325" s="45">
        <f t="shared" si="113"/>
        <v>0</v>
      </c>
      <c r="AD325" s="42"/>
      <c r="AE325" s="42"/>
      <c r="AF325" s="42"/>
      <c r="AG325" s="42"/>
      <c r="AH325" s="42"/>
      <c r="AI325" s="42"/>
      <c r="AJ325" s="42"/>
      <c r="AK325" s="45">
        <f t="shared" si="114"/>
        <v>0</v>
      </c>
      <c r="AL325" s="42"/>
      <c r="AM325" s="42"/>
      <c r="AN325" s="42"/>
      <c r="AO325" s="42"/>
      <c r="AP325" s="42"/>
      <c r="AQ325" s="42"/>
      <c r="AR325" s="42"/>
      <c r="AS325" s="45">
        <f t="shared" si="115"/>
        <v>0</v>
      </c>
      <c r="AT325" s="42"/>
      <c r="AU325" s="42"/>
      <c r="AV325" s="42"/>
      <c r="AW325" s="42"/>
      <c r="AX325" s="42"/>
      <c r="AY325" s="42"/>
      <c r="AZ325" s="42"/>
      <c r="BA325" s="45">
        <f t="shared" si="116"/>
        <v>0</v>
      </c>
      <c r="BB325" s="42"/>
      <c r="BC325" s="42"/>
      <c r="BD325" s="42"/>
      <c r="BE325" s="42"/>
      <c r="BF325" s="42"/>
      <c r="BG325" s="42"/>
      <c r="BH325" s="42"/>
      <c r="BI325" s="110">
        <f t="shared" si="117"/>
        <v>0</v>
      </c>
      <c r="BJ325" s="109">
        <f t="shared" si="118"/>
        <v>0</v>
      </c>
      <c r="BK325" s="108">
        <f t="shared" si="119"/>
        <v>0</v>
      </c>
      <c r="BL325" s="108">
        <f t="shared" si="120"/>
        <v>0</v>
      </c>
      <c r="BM325" s="108">
        <f t="shared" si="121"/>
        <v>0</v>
      </c>
      <c r="BN325" s="108">
        <f t="shared" si="122"/>
        <v>0</v>
      </c>
      <c r="BO325" s="108">
        <f t="shared" si="123"/>
        <v>0</v>
      </c>
      <c r="BP325" s="108">
        <f t="shared" si="124"/>
        <v>0</v>
      </c>
      <c r="BQ325" s="72">
        <f t="shared" si="125"/>
        <v>0</v>
      </c>
      <c r="BR325" s="9"/>
      <c r="BS325" s="9"/>
      <c r="BT325" s="9"/>
      <c r="BU325" s="9"/>
      <c r="BV325" s="9"/>
      <c r="BW325" s="9"/>
      <c r="BX325" s="9"/>
      <c r="BY325" s="9"/>
    </row>
    <row r="326" spans="1:77" ht="16" thickBot="1">
      <c r="A326" s="57"/>
      <c r="B326" s="65"/>
      <c r="C326" s="66"/>
      <c r="D326" s="42"/>
      <c r="E326" s="42"/>
      <c r="F326" s="42"/>
      <c r="G326" s="42"/>
      <c r="H326" s="42"/>
      <c r="I326" s="42"/>
      <c r="J326" s="42"/>
      <c r="K326" s="42"/>
      <c r="L326" s="42"/>
      <c r="M326" s="45">
        <f t="shared" si="111"/>
        <v>0</v>
      </c>
      <c r="N326" s="42"/>
      <c r="O326" s="42"/>
      <c r="P326" s="42"/>
      <c r="Q326" s="42"/>
      <c r="R326" s="42"/>
      <c r="S326" s="42"/>
      <c r="T326" s="42"/>
      <c r="U326" s="45">
        <f t="shared" si="112"/>
        <v>0</v>
      </c>
      <c r="V326" s="42"/>
      <c r="W326" s="42"/>
      <c r="X326" s="42"/>
      <c r="Y326" s="42"/>
      <c r="Z326" s="42"/>
      <c r="AA326" s="42"/>
      <c r="AB326" s="42"/>
      <c r="AC326" s="45">
        <f t="shared" si="113"/>
        <v>0</v>
      </c>
      <c r="AD326" s="42"/>
      <c r="AE326" s="42"/>
      <c r="AF326" s="42"/>
      <c r="AG326" s="42"/>
      <c r="AH326" s="42"/>
      <c r="AI326" s="42"/>
      <c r="AJ326" s="42"/>
      <c r="AK326" s="45">
        <f t="shared" si="114"/>
        <v>0</v>
      </c>
      <c r="AL326" s="42"/>
      <c r="AM326" s="42"/>
      <c r="AN326" s="42"/>
      <c r="AO326" s="42"/>
      <c r="AP326" s="42"/>
      <c r="AQ326" s="42"/>
      <c r="AR326" s="42"/>
      <c r="AS326" s="45">
        <f t="shared" si="115"/>
        <v>0</v>
      </c>
      <c r="AT326" s="42"/>
      <c r="AU326" s="42"/>
      <c r="AV326" s="42"/>
      <c r="AW326" s="42"/>
      <c r="AX326" s="42"/>
      <c r="AY326" s="42"/>
      <c r="AZ326" s="42"/>
      <c r="BA326" s="45">
        <f t="shared" si="116"/>
        <v>0</v>
      </c>
      <c r="BB326" s="42"/>
      <c r="BC326" s="42"/>
      <c r="BD326" s="42"/>
      <c r="BE326" s="42"/>
      <c r="BF326" s="42"/>
      <c r="BG326" s="42"/>
      <c r="BH326" s="42"/>
      <c r="BI326" s="110">
        <f t="shared" si="117"/>
        <v>0</v>
      </c>
      <c r="BJ326" s="109">
        <f t="shared" si="118"/>
        <v>0</v>
      </c>
      <c r="BK326" s="108">
        <f t="shared" si="119"/>
        <v>0</v>
      </c>
      <c r="BL326" s="108">
        <f t="shared" si="120"/>
        <v>0</v>
      </c>
      <c r="BM326" s="108">
        <f t="shared" si="121"/>
        <v>0</v>
      </c>
      <c r="BN326" s="108">
        <f t="shared" si="122"/>
        <v>0</v>
      </c>
      <c r="BO326" s="108">
        <f t="shared" si="123"/>
        <v>0</v>
      </c>
      <c r="BP326" s="108">
        <f t="shared" si="124"/>
        <v>0</v>
      </c>
      <c r="BQ326" s="72">
        <f t="shared" si="125"/>
        <v>0</v>
      </c>
      <c r="BR326" s="9"/>
      <c r="BS326" s="9"/>
      <c r="BT326" s="9"/>
      <c r="BU326" s="9"/>
      <c r="BV326" s="9"/>
      <c r="BW326" s="9"/>
      <c r="BX326" s="9"/>
      <c r="BY326" s="9"/>
    </row>
    <row r="327" spans="1:77" ht="16" thickBot="1">
      <c r="A327" s="57"/>
      <c r="B327" s="65"/>
      <c r="C327" s="66"/>
      <c r="D327" s="42"/>
      <c r="E327" s="42"/>
      <c r="F327" s="42"/>
      <c r="G327" s="42"/>
      <c r="H327" s="42"/>
      <c r="I327" s="42"/>
      <c r="J327" s="42"/>
      <c r="K327" s="42"/>
      <c r="L327" s="42"/>
      <c r="M327" s="45">
        <f t="shared" si="111"/>
        <v>0</v>
      </c>
      <c r="N327" s="44"/>
      <c r="O327" s="44"/>
      <c r="P327" s="44"/>
      <c r="Q327" s="44"/>
      <c r="R327" s="44"/>
      <c r="S327" s="44"/>
      <c r="T327" s="44"/>
      <c r="U327" s="45">
        <f t="shared" si="112"/>
        <v>0</v>
      </c>
      <c r="V327" s="44"/>
      <c r="W327" s="44"/>
      <c r="X327" s="44"/>
      <c r="Y327" s="44"/>
      <c r="Z327" s="44"/>
      <c r="AA327" s="44"/>
      <c r="AB327" s="44"/>
      <c r="AC327" s="45">
        <f t="shared" si="113"/>
        <v>0</v>
      </c>
      <c r="AD327" s="44"/>
      <c r="AE327" s="44"/>
      <c r="AF327" s="44"/>
      <c r="AG327" s="44"/>
      <c r="AH327" s="44"/>
      <c r="AI327" s="44"/>
      <c r="AJ327" s="44"/>
      <c r="AK327" s="45">
        <f t="shared" si="114"/>
        <v>0</v>
      </c>
      <c r="AL327" s="42"/>
      <c r="AM327" s="42"/>
      <c r="AN327" s="42"/>
      <c r="AO327" s="42"/>
      <c r="AP327" s="42"/>
      <c r="AQ327" s="42"/>
      <c r="AR327" s="42"/>
      <c r="AS327" s="45">
        <f t="shared" si="115"/>
        <v>0</v>
      </c>
      <c r="AT327" s="42"/>
      <c r="AU327" s="42"/>
      <c r="AV327" s="42"/>
      <c r="AW327" s="42"/>
      <c r="AX327" s="42"/>
      <c r="AY327" s="42"/>
      <c r="AZ327" s="42"/>
      <c r="BA327" s="45">
        <f t="shared" si="116"/>
        <v>0</v>
      </c>
      <c r="BB327" s="42"/>
      <c r="BC327" s="42"/>
      <c r="BD327" s="42"/>
      <c r="BE327" s="42"/>
      <c r="BF327" s="42"/>
      <c r="BG327" s="42"/>
      <c r="BH327" s="42"/>
      <c r="BI327" s="110">
        <f t="shared" si="117"/>
        <v>0</v>
      </c>
      <c r="BJ327" s="109">
        <f t="shared" si="118"/>
        <v>0</v>
      </c>
      <c r="BK327" s="108">
        <f t="shared" si="119"/>
        <v>0</v>
      </c>
      <c r="BL327" s="108">
        <f t="shared" si="120"/>
        <v>0</v>
      </c>
      <c r="BM327" s="108">
        <f t="shared" si="121"/>
        <v>0</v>
      </c>
      <c r="BN327" s="108">
        <f t="shared" si="122"/>
        <v>0</v>
      </c>
      <c r="BO327" s="108">
        <f t="shared" si="123"/>
        <v>0</v>
      </c>
      <c r="BP327" s="108">
        <f t="shared" si="124"/>
        <v>0</v>
      </c>
      <c r="BQ327" s="72">
        <f t="shared" si="125"/>
        <v>0</v>
      </c>
      <c r="BR327" s="9"/>
      <c r="BS327" s="9"/>
      <c r="BT327" s="9"/>
      <c r="BU327" s="9"/>
      <c r="BV327" s="9"/>
      <c r="BW327" s="9"/>
      <c r="BX327" s="9"/>
      <c r="BY327" s="9"/>
    </row>
    <row r="328" spans="1:77" ht="16" thickBot="1">
      <c r="A328" s="57"/>
      <c r="B328" s="65"/>
      <c r="C328" s="66"/>
      <c r="D328" s="42"/>
      <c r="E328" s="42"/>
      <c r="F328" s="42"/>
      <c r="G328" s="42"/>
      <c r="H328" s="42"/>
      <c r="I328" s="42"/>
      <c r="J328" s="42"/>
      <c r="K328" s="42"/>
      <c r="L328" s="42"/>
      <c r="M328" s="45">
        <f t="shared" si="111"/>
        <v>0</v>
      </c>
      <c r="N328" s="42"/>
      <c r="O328" s="42"/>
      <c r="P328" s="42"/>
      <c r="Q328" s="42"/>
      <c r="R328" s="42"/>
      <c r="S328" s="42"/>
      <c r="T328" s="42"/>
      <c r="U328" s="45">
        <f t="shared" si="112"/>
        <v>0</v>
      </c>
      <c r="V328" s="44"/>
      <c r="W328" s="44"/>
      <c r="X328" s="44"/>
      <c r="Y328" s="44"/>
      <c r="Z328" s="44"/>
      <c r="AA328" s="44"/>
      <c r="AB328" s="44"/>
      <c r="AC328" s="45">
        <f t="shared" si="113"/>
        <v>0</v>
      </c>
      <c r="AD328" s="44"/>
      <c r="AE328" s="44"/>
      <c r="AF328" s="44"/>
      <c r="AG328" s="44"/>
      <c r="AH328" s="44"/>
      <c r="AI328" s="44"/>
      <c r="AJ328" s="44"/>
      <c r="AK328" s="45">
        <f t="shared" si="114"/>
        <v>0</v>
      </c>
      <c r="AL328" s="42"/>
      <c r="AM328" s="42"/>
      <c r="AN328" s="42"/>
      <c r="AO328" s="42"/>
      <c r="AP328" s="42"/>
      <c r="AQ328" s="42"/>
      <c r="AR328" s="42"/>
      <c r="AS328" s="45">
        <f t="shared" si="115"/>
        <v>0</v>
      </c>
      <c r="AT328" s="42"/>
      <c r="AU328" s="42"/>
      <c r="AV328" s="42"/>
      <c r="AW328" s="42"/>
      <c r="AX328" s="42"/>
      <c r="AY328" s="42"/>
      <c r="AZ328" s="42"/>
      <c r="BA328" s="45">
        <f t="shared" si="116"/>
        <v>0</v>
      </c>
      <c r="BB328" s="42"/>
      <c r="BC328" s="42"/>
      <c r="BD328" s="42"/>
      <c r="BE328" s="42"/>
      <c r="BF328" s="42"/>
      <c r="BG328" s="42"/>
      <c r="BH328" s="42"/>
      <c r="BI328" s="110">
        <f t="shared" si="117"/>
        <v>0</v>
      </c>
      <c r="BJ328" s="109">
        <f t="shared" si="118"/>
        <v>0</v>
      </c>
      <c r="BK328" s="108">
        <f t="shared" si="119"/>
        <v>0</v>
      </c>
      <c r="BL328" s="108">
        <f t="shared" si="120"/>
        <v>0</v>
      </c>
      <c r="BM328" s="108">
        <f t="shared" si="121"/>
        <v>0</v>
      </c>
      <c r="BN328" s="108">
        <f t="shared" si="122"/>
        <v>0</v>
      </c>
      <c r="BO328" s="108">
        <f t="shared" si="123"/>
        <v>0</v>
      </c>
      <c r="BP328" s="108">
        <f t="shared" si="124"/>
        <v>0</v>
      </c>
      <c r="BQ328" s="72">
        <f t="shared" si="125"/>
        <v>0</v>
      </c>
      <c r="BR328" s="9"/>
      <c r="BS328" s="9"/>
      <c r="BT328" s="9"/>
      <c r="BU328" s="9"/>
      <c r="BV328" s="9"/>
      <c r="BW328" s="9"/>
      <c r="BX328" s="9"/>
      <c r="BY328" s="9"/>
    </row>
    <row r="329" spans="1:77" ht="16" thickBot="1">
      <c r="A329" s="57"/>
      <c r="B329" s="65"/>
      <c r="C329" s="66"/>
      <c r="D329" s="42"/>
      <c r="E329" s="42"/>
      <c r="F329" s="42"/>
      <c r="G329" s="42"/>
      <c r="H329" s="42"/>
      <c r="I329" s="42"/>
      <c r="J329" s="42"/>
      <c r="K329" s="42"/>
      <c r="L329" s="42"/>
      <c r="M329" s="45">
        <f t="shared" si="111"/>
        <v>0</v>
      </c>
      <c r="N329" s="42"/>
      <c r="O329" s="42"/>
      <c r="P329" s="42"/>
      <c r="Q329" s="42"/>
      <c r="R329" s="42"/>
      <c r="S329" s="42"/>
      <c r="T329" s="42"/>
      <c r="U329" s="45">
        <f t="shared" si="112"/>
        <v>0</v>
      </c>
      <c r="V329" s="44"/>
      <c r="W329" s="44"/>
      <c r="X329" s="44"/>
      <c r="Y329" s="44"/>
      <c r="Z329" s="44"/>
      <c r="AA329" s="44"/>
      <c r="AB329" s="44"/>
      <c r="AC329" s="45">
        <f t="shared" si="113"/>
        <v>0</v>
      </c>
      <c r="AD329" s="44"/>
      <c r="AE329" s="44"/>
      <c r="AF329" s="44"/>
      <c r="AG329" s="44"/>
      <c r="AH329" s="44"/>
      <c r="AI329" s="44"/>
      <c r="AJ329" s="44"/>
      <c r="AK329" s="45">
        <f t="shared" si="114"/>
        <v>0</v>
      </c>
      <c r="AL329" s="42"/>
      <c r="AM329" s="42"/>
      <c r="AN329" s="42"/>
      <c r="AO329" s="42"/>
      <c r="AP329" s="42"/>
      <c r="AQ329" s="42"/>
      <c r="AR329" s="42"/>
      <c r="AS329" s="45">
        <f t="shared" si="115"/>
        <v>0</v>
      </c>
      <c r="AT329" s="42"/>
      <c r="AU329" s="42"/>
      <c r="AV329" s="42"/>
      <c r="AW329" s="42"/>
      <c r="AX329" s="42"/>
      <c r="AY329" s="42"/>
      <c r="AZ329" s="42"/>
      <c r="BA329" s="45">
        <f t="shared" si="116"/>
        <v>0</v>
      </c>
      <c r="BB329" s="42"/>
      <c r="BC329" s="42"/>
      <c r="BD329" s="42"/>
      <c r="BE329" s="42"/>
      <c r="BF329" s="42"/>
      <c r="BG329" s="42"/>
      <c r="BH329" s="42"/>
      <c r="BI329" s="110">
        <f t="shared" si="117"/>
        <v>0</v>
      </c>
      <c r="BJ329" s="109">
        <f t="shared" si="118"/>
        <v>0</v>
      </c>
      <c r="BK329" s="108">
        <f t="shared" si="119"/>
        <v>0</v>
      </c>
      <c r="BL329" s="108">
        <f t="shared" si="120"/>
        <v>0</v>
      </c>
      <c r="BM329" s="108">
        <f t="shared" si="121"/>
        <v>0</v>
      </c>
      <c r="BN329" s="108">
        <f t="shared" si="122"/>
        <v>0</v>
      </c>
      <c r="BO329" s="108">
        <f t="shared" si="123"/>
        <v>0</v>
      </c>
      <c r="BP329" s="108">
        <f t="shared" si="124"/>
        <v>0</v>
      </c>
      <c r="BQ329" s="72">
        <f t="shared" si="125"/>
        <v>0</v>
      </c>
      <c r="BR329" s="9"/>
      <c r="BS329" s="9"/>
      <c r="BT329" s="9"/>
      <c r="BU329" s="9"/>
      <c r="BV329" s="9"/>
      <c r="BW329" s="9"/>
      <c r="BX329" s="9"/>
      <c r="BY329" s="9"/>
    </row>
    <row r="330" spans="1:77" ht="16" thickBot="1">
      <c r="A330" s="57"/>
      <c r="B330" s="65"/>
      <c r="C330" s="66"/>
      <c r="D330" s="42"/>
      <c r="E330" s="42"/>
      <c r="F330" s="42"/>
      <c r="G330" s="42"/>
      <c r="H330" s="42"/>
      <c r="I330" s="42"/>
      <c r="J330" s="42"/>
      <c r="K330" s="42"/>
      <c r="L330" s="42"/>
      <c r="M330" s="45">
        <f t="shared" si="111"/>
        <v>0</v>
      </c>
      <c r="N330" s="42"/>
      <c r="O330" s="42"/>
      <c r="P330" s="42"/>
      <c r="Q330" s="42"/>
      <c r="R330" s="42"/>
      <c r="S330" s="42"/>
      <c r="T330" s="42"/>
      <c r="U330" s="45">
        <f t="shared" si="112"/>
        <v>0</v>
      </c>
      <c r="V330" s="44"/>
      <c r="W330" s="44"/>
      <c r="X330" s="44"/>
      <c r="Y330" s="44"/>
      <c r="Z330" s="44"/>
      <c r="AA330" s="44"/>
      <c r="AB330" s="44"/>
      <c r="AC330" s="45">
        <f t="shared" si="113"/>
        <v>0</v>
      </c>
      <c r="AD330" s="44"/>
      <c r="AE330" s="44"/>
      <c r="AF330" s="44"/>
      <c r="AG330" s="44"/>
      <c r="AH330" s="44"/>
      <c r="AI330" s="44"/>
      <c r="AJ330" s="44"/>
      <c r="AK330" s="45">
        <f t="shared" si="114"/>
        <v>0</v>
      </c>
      <c r="AL330" s="42"/>
      <c r="AM330" s="42"/>
      <c r="AN330" s="42"/>
      <c r="AO330" s="42"/>
      <c r="AP330" s="42"/>
      <c r="AQ330" s="42"/>
      <c r="AR330" s="42"/>
      <c r="AS330" s="45">
        <f t="shared" si="115"/>
        <v>0</v>
      </c>
      <c r="AT330" s="42"/>
      <c r="AU330" s="42"/>
      <c r="AV330" s="42"/>
      <c r="AW330" s="42"/>
      <c r="AX330" s="42"/>
      <c r="AY330" s="42"/>
      <c r="AZ330" s="42"/>
      <c r="BA330" s="45">
        <f t="shared" si="116"/>
        <v>0</v>
      </c>
      <c r="BB330" s="42"/>
      <c r="BC330" s="42"/>
      <c r="BD330" s="42"/>
      <c r="BE330" s="42"/>
      <c r="BF330" s="42"/>
      <c r="BG330" s="42"/>
      <c r="BH330" s="42"/>
      <c r="BI330" s="110">
        <f t="shared" si="117"/>
        <v>0</v>
      </c>
      <c r="BJ330" s="109">
        <f t="shared" si="118"/>
        <v>0</v>
      </c>
      <c r="BK330" s="108">
        <f t="shared" si="119"/>
        <v>0</v>
      </c>
      <c r="BL330" s="108">
        <f t="shared" si="120"/>
        <v>0</v>
      </c>
      <c r="BM330" s="108">
        <f t="shared" si="121"/>
        <v>0</v>
      </c>
      <c r="BN330" s="108">
        <f t="shared" si="122"/>
        <v>0</v>
      </c>
      <c r="BO330" s="108">
        <f t="shared" si="123"/>
        <v>0</v>
      </c>
      <c r="BP330" s="108">
        <f t="shared" si="124"/>
        <v>0</v>
      </c>
      <c r="BQ330" s="72">
        <f t="shared" si="125"/>
        <v>0</v>
      </c>
      <c r="BR330" s="9"/>
      <c r="BS330" s="9"/>
      <c r="BT330" s="9"/>
      <c r="BU330" s="9"/>
      <c r="BV330" s="9"/>
      <c r="BW330" s="9"/>
      <c r="BX330" s="9"/>
      <c r="BY330" s="9"/>
    </row>
    <row r="331" spans="1:77" ht="16" thickBot="1">
      <c r="A331" s="57"/>
      <c r="B331" s="67"/>
      <c r="C331" s="68"/>
      <c r="D331" s="40"/>
      <c r="E331" s="40"/>
      <c r="F331" s="40"/>
      <c r="G331" s="40"/>
      <c r="H331" s="40"/>
      <c r="I331" s="40"/>
      <c r="J331" s="40"/>
      <c r="K331" s="40"/>
      <c r="L331" s="40"/>
      <c r="M331" s="45">
        <f t="shared" si="111"/>
        <v>0</v>
      </c>
      <c r="N331" s="40"/>
      <c r="O331" s="40"/>
      <c r="P331" s="40"/>
      <c r="Q331" s="40"/>
      <c r="R331" s="40"/>
      <c r="S331" s="40"/>
      <c r="T331" s="40"/>
      <c r="U331" s="45">
        <f t="shared" si="112"/>
        <v>0</v>
      </c>
      <c r="V331" s="40"/>
      <c r="W331" s="40"/>
      <c r="X331" s="40"/>
      <c r="Y331" s="40"/>
      <c r="Z331" s="40"/>
      <c r="AA331" s="40"/>
      <c r="AB331" s="40"/>
      <c r="AC331" s="45">
        <f t="shared" si="113"/>
        <v>0</v>
      </c>
      <c r="AD331" s="40"/>
      <c r="AE331" s="40"/>
      <c r="AF331" s="40"/>
      <c r="AG331" s="40"/>
      <c r="AH331" s="40"/>
      <c r="AI331" s="40"/>
      <c r="AJ331" s="40"/>
      <c r="AK331" s="45">
        <f t="shared" si="114"/>
        <v>0</v>
      </c>
      <c r="AL331" s="40"/>
      <c r="AM331" s="40"/>
      <c r="AN331" s="40"/>
      <c r="AO331" s="40"/>
      <c r="AP331" s="40"/>
      <c r="AQ331" s="40"/>
      <c r="AR331" s="40"/>
      <c r="AS331" s="45">
        <f t="shared" si="115"/>
        <v>0</v>
      </c>
      <c r="AT331" s="40"/>
      <c r="AU331" s="40"/>
      <c r="AV331" s="40"/>
      <c r="AW331" s="40"/>
      <c r="AX331" s="40"/>
      <c r="AY331" s="40"/>
      <c r="AZ331" s="40"/>
      <c r="BA331" s="45">
        <f t="shared" si="116"/>
        <v>0</v>
      </c>
      <c r="BB331" s="40"/>
      <c r="BC331" s="40"/>
      <c r="BD331" s="40"/>
      <c r="BE331" s="40"/>
      <c r="BF331" s="40"/>
      <c r="BG331" s="40"/>
      <c r="BH331" s="40"/>
      <c r="BI331" s="110">
        <f t="shared" si="117"/>
        <v>0</v>
      </c>
      <c r="BJ331" s="109">
        <f t="shared" si="118"/>
        <v>0</v>
      </c>
      <c r="BK331" s="108">
        <f t="shared" si="119"/>
        <v>0</v>
      </c>
      <c r="BL331" s="108">
        <f t="shared" si="120"/>
        <v>0</v>
      </c>
      <c r="BM331" s="108">
        <f t="shared" si="121"/>
        <v>0</v>
      </c>
      <c r="BN331" s="108">
        <f t="shared" si="122"/>
        <v>0</v>
      </c>
      <c r="BO331" s="108">
        <f t="shared" si="123"/>
        <v>0</v>
      </c>
      <c r="BP331" s="108">
        <f t="shared" si="124"/>
        <v>0</v>
      </c>
      <c r="BQ331" s="72">
        <f t="shared" si="125"/>
        <v>0</v>
      </c>
      <c r="BR331" s="9"/>
      <c r="BS331" s="9"/>
      <c r="BT331" s="9"/>
      <c r="BU331" s="9"/>
      <c r="BV331" s="9"/>
      <c r="BW331" s="9"/>
      <c r="BX331" s="9"/>
      <c r="BY331" s="9"/>
    </row>
    <row r="332" spans="1:77" ht="16" thickBot="1">
      <c r="A332" s="57"/>
      <c r="B332" s="67"/>
      <c r="C332" s="68"/>
      <c r="D332" s="40"/>
      <c r="E332" s="40"/>
      <c r="F332" s="40"/>
      <c r="G332" s="40"/>
      <c r="H332" s="40"/>
      <c r="I332" s="40"/>
      <c r="J332" s="40"/>
      <c r="K332" s="40"/>
      <c r="L332" s="40"/>
      <c r="M332" s="45">
        <f t="shared" si="111"/>
        <v>0</v>
      </c>
      <c r="N332" s="40"/>
      <c r="O332" s="40"/>
      <c r="P332" s="40"/>
      <c r="Q332" s="40"/>
      <c r="R332" s="40"/>
      <c r="S332" s="40"/>
      <c r="T332" s="40"/>
      <c r="U332" s="45">
        <f t="shared" si="112"/>
        <v>0</v>
      </c>
      <c r="V332" s="40"/>
      <c r="W332" s="40"/>
      <c r="X332" s="40"/>
      <c r="Y332" s="40"/>
      <c r="Z332" s="40"/>
      <c r="AA332" s="40"/>
      <c r="AB332" s="40"/>
      <c r="AC332" s="45">
        <f t="shared" si="113"/>
        <v>0</v>
      </c>
      <c r="AD332" s="40"/>
      <c r="AE332" s="40"/>
      <c r="AF332" s="44"/>
      <c r="AG332" s="44"/>
      <c r="AH332" s="44"/>
      <c r="AI332" s="44"/>
      <c r="AJ332" s="44"/>
      <c r="AK332" s="45">
        <f t="shared" si="114"/>
        <v>0</v>
      </c>
      <c r="AL332" s="42"/>
      <c r="AM332" s="42"/>
      <c r="AN332" s="42"/>
      <c r="AO332" s="42"/>
      <c r="AP332" s="42"/>
      <c r="AQ332" s="42"/>
      <c r="AR332" s="42"/>
      <c r="AS332" s="45">
        <f t="shared" si="115"/>
        <v>0</v>
      </c>
      <c r="AT332" s="42"/>
      <c r="AU332" s="42"/>
      <c r="AV332" s="42"/>
      <c r="AW332" s="42"/>
      <c r="AX332" s="42"/>
      <c r="AY332" s="42"/>
      <c r="AZ332" s="42"/>
      <c r="BA332" s="45">
        <f t="shared" si="116"/>
        <v>0</v>
      </c>
      <c r="BB332" s="42"/>
      <c r="BC332" s="42"/>
      <c r="BD332" s="42"/>
      <c r="BE332" s="42"/>
      <c r="BF332" s="42"/>
      <c r="BG332" s="42"/>
      <c r="BH332" s="42"/>
      <c r="BI332" s="110">
        <f t="shared" si="117"/>
        <v>0</v>
      </c>
      <c r="BJ332" s="109">
        <f t="shared" si="118"/>
        <v>0</v>
      </c>
      <c r="BK332" s="108">
        <f t="shared" si="119"/>
        <v>0</v>
      </c>
      <c r="BL332" s="108">
        <f t="shared" si="120"/>
        <v>0</v>
      </c>
      <c r="BM332" s="108">
        <f t="shared" si="121"/>
        <v>0</v>
      </c>
      <c r="BN332" s="108">
        <f t="shared" si="122"/>
        <v>0</v>
      </c>
      <c r="BO332" s="108">
        <f t="shared" si="123"/>
        <v>0</v>
      </c>
      <c r="BP332" s="108">
        <f t="shared" si="124"/>
        <v>0</v>
      </c>
      <c r="BQ332" s="72">
        <f t="shared" si="125"/>
        <v>0</v>
      </c>
      <c r="BR332" s="9"/>
      <c r="BS332" s="9"/>
      <c r="BT332" s="9"/>
      <c r="BU332" s="9"/>
      <c r="BV332" s="9"/>
      <c r="BW332" s="9"/>
      <c r="BX332" s="9"/>
      <c r="BY332" s="9"/>
    </row>
    <row r="333" spans="1:77" ht="16" thickBot="1">
      <c r="A333" s="57"/>
      <c r="B333" s="67"/>
      <c r="C333" s="68"/>
      <c r="D333" s="40"/>
      <c r="E333" s="40"/>
      <c r="F333" s="40"/>
      <c r="G333" s="40"/>
      <c r="H333" s="40"/>
      <c r="I333" s="40"/>
      <c r="J333" s="40"/>
      <c r="K333" s="40"/>
      <c r="L333" s="40"/>
      <c r="M333" s="45">
        <f t="shared" si="111"/>
        <v>0</v>
      </c>
      <c r="N333" s="40"/>
      <c r="O333" s="40"/>
      <c r="P333" s="40"/>
      <c r="Q333" s="40"/>
      <c r="R333" s="40"/>
      <c r="S333" s="40"/>
      <c r="T333" s="40"/>
      <c r="U333" s="45">
        <f t="shared" si="112"/>
        <v>0</v>
      </c>
      <c r="V333" s="40"/>
      <c r="W333" s="40"/>
      <c r="X333" s="40"/>
      <c r="Y333" s="40"/>
      <c r="Z333" s="40"/>
      <c r="AA333" s="40"/>
      <c r="AB333" s="40"/>
      <c r="AC333" s="45">
        <f t="shared" si="113"/>
        <v>0</v>
      </c>
      <c r="AD333" s="40"/>
      <c r="AE333" s="40"/>
      <c r="AF333" s="44"/>
      <c r="AG333" s="44"/>
      <c r="AH333" s="44"/>
      <c r="AI333" s="44"/>
      <c r="AJ333" s="44"/>
      <c r="AK333" s="45">
        <f t="shared" si="114"/>
        <v>0</v>
      </c>
      <c r="AL333" s="42"/>
      <c r="AM333" s="42"/>
      <c r="AN333" s="42"/>
      <c r="AO333" s="42"/>
      <c r="AP333" s="42"/>
      <c r="AQ333" s="42"/>
      <c r="AR333" s="42"/>
      <c r="AS333" s="45">
        <f t="shared" si="115"/>
        <v>0</v>
      </c>
      <c r="AT333" s="42"/>
      <c r="AU333" s="42"/>
      <c r="AV333" s="42"/>
      <c r="AW333" s="42"/>
      <c r="AX333" s="42"/>
      <c r="AY333" s="42"/>
      <c r="AZ333" s="42"/>
      <c r="BA333" s="45">
        <f t="shared" si="116"/>
        <v>0</v>
      </c>
      <c r="BB333" s="42"/>
      <c r="BC333" s="42"/>
      <c r="BD333" s="42"/>
      <c r="BE333" s="42"/>
      <c r="BF333" s="42"/>
      <c r="BG333" s="42"/>
      <c r="BH333" s="42"/>
      <c r="BI333" s="110">
        <f t="shared" si="117"/>
        <v>0</v>
      </c>
      <c r="BJ333" s="109">
        <f t="shared" si="118"/>
        <v>0</v>
      </c>
      <c r="BK333" s="108">
        <f t="shared" si="119"/>
        <v>0</v>
      </c>
      <c r="BL333" s="108">
        <f t="shared" si="120"/>
        <v>0</v>
      </c>
      <c r="BM333" s="108">
        <f t="shared" si="121"/>
        <v>0</v>
      </c>
      <c r="BN333" s="108">
        <f t="shared" si="122"/>
        <v>0</v>
      </c>
      <c r="BO333" s="108">
        <f t="shared" si="123"/>
        <v>0</v>
      </c>
      <c r="BP333" s="108">
        <f t="shared" si="124"/>
        <v>0</v>
      </c>
      <c r="BQ333" s="72">
        <f t="shared" si="125"/>
        <v>0</v>
      </c>
      <c r="BR333" s="9"/>
      <c r="BS333" s="9"/>
      <c r="BT333" s="9"/>
      <c r="BU333" s="9"/>
      <c r="BV333" s="9"/>
      <c r="BW333" s="9"/>
      <c r="BX333" s="9"/>
      <c r="BY333" s="9"/>
    </row>
    <row r="334" spans="1:77" ht="16" thickBot="1">
      <c r="A334" s="57"/>
      <c r="B334" s="67"/>
      <c r="C334" s="68"/>
      <c r="D334" s="40"/>
      <c r="E334" s="40"/>
      <c r="F334" s="40"/>
      <c r="G334" s="40"/>
      <c r="H334" s="40"/>
      <c r="I334" s="40"/>
      <c r="J334" s="40"/>
      <c r="K334" s="40"/>
      <c r="L334" s="40"/>
      <c r="M334" s="45">
        <f t="shared" si="111"/>
        <v>0</v>
      </c>
      <c r="N334" s="40"/>
      <c r="O334" s="40"/>
      <c r="P334" s="40"/>
      <c r="Q334" s="40"/>
      <c r="R334" s="40"/>
      <c r="S334" s="40"/>
      <c r="T334" s="40"/>
      <c r="U334" s="45">
        <f t="shared" si="112"/>
        <v>0</v>
      </c>
      <c r="V334" s="40"/>
      <c r="W334" s="40"/>
      <c r="X334" s="40"/>
      <c r="Y334" s="40"/>
      <c r="Z334" s="40"/>
      <c r="AA334" s="40"/>
      <c r="AB334" s="40"/>
      <c r="AC334" s="45">
        <f t="shared" si="113"/>
        <v>0</v>
      </c>
      <c r="AD334" s="40"/>
      <c r="AE334" s="40"/>
      <c r="AF334" s="44"/>
      <c r="AG334" s="44"/>
      <c r="AH334" s="44"/>
      <c r="AI334" s="44"/>
      <c r="AJ334" s="44"/>
      <c r="AK334" s="45">
        <f t="shared" si="114"/>
        <v>0</v>
      </c>
      <c r="AL334" s="42"/>
      <c r="AM334" s="42"/>
      <c r="AN334" s="42"/>
      <c r="AO334" s="42"/>
      <c r="AP334" s="42"/>
      <c r="AQ334" s="42"/>
      <c r="AR334" s="42"/>
      <c r="AS334" s="45">
        <f t="shared" si="115"/>
        <v>0</v>
      </c>
      <c r="AT334" s="42"/>
      <c r="AU334" s="42"/>
      <c r="AV334" s="42"/>
      <c r="AW334" s="42"/>
      <c r="AX334" s="42"/>
      <c r="AY334" s="42"/>
      <c r="AZ334" s="42"/>
      <c r="BA334" s="45">
        <f t="shared" si="116"/>
        <v>0</v>
      </c>
      <c r="BB334" s="42"/>
      <c r="BC334" s="42"/>
      <c r="BD334" s="42"/>
      <c r="BE334" s="42"/>
      <c r="BF334" s="42"/>
      <c r="BG334" s="42"/>
      <c r="BH334" s="42"/>
      <c r="BI334" s="110">
        <f t="shared" si="117"/>
        <v>0</v>
      </c>
      <c r="BJ334" s="109">
        <f t="shared" si="118"/>
        <v>0</v>
      </c>
      <c r="BK334" s="108">
        <f t="shared" si="119"/>
        <v>0</v>
      </c>
      <c r="BL334" s="108">
        <f t="shared" si="120"/>
        <v>0</v>
      </c>
      <c r="BM334" s="108">
        <f t="shared" si="121"/>
        <v>0</v>
      </c>
      <c r="BN334" s="108">
        <f t="shared" si="122"/>
        <v>0</v>
      </c>
      <c r="BO334" s="108">
        <f t="shared" si="123"/>
        <v>0</v>
      </c>
      <c r="BP334" s="108">
        <f t="shared" si="124"/>
        <v>0</v>
      </c>
      <c r="BQ334" s="72">
        <f t="shared" si="125"/>
        <v>0</v>
      </c>
      <c r="BR334" s="9"/>
      <c r="BS334" s="9"/>
      <c r="BT334" s="9"/>
      <c r="BU334" s="9"/>
      <c r="BV334" s="9"/>
      <c r="BW334" s="9"/>
      <c r="BX334" s="9"/>
      <c r="BY334" s="9"/>
    </row>
    <row r="335" spans="1:77" ht="16" thickBot="1">
      <c r="A335" s="57"/>
      <c r="B335" s="67"/>
      <c r="C335" s="68"/>
      <c r="D335" s="40"/>
      <c r="E335" s="40"/>
      <c r="F335" s="40"/>
      <c r="G335" s="40"/>
      <c r="H335" s="40"/>
      <c r="I335" s="40"/>
      <c r="J335" s="40"/>
      <c r="K335" s="40"/>
      <c r="L335" s="40"/>
      <c r="M335" s="45">
        <f t="shared" si="111"/>
        <v>0</v>
      </c>
      <c r="N335" s="40"/>
      <c r="O335" s="40"/>
      <c r="P335" s="40"/>
      <c r="Q335" s="40"/>
      <c r="R335" s="40"/>
      <c r="S335" s="40"/>
      <c r="T335" s="40"/>
      <c r="U335" s="45">
        <f t="shared" si="112"/>
        <v>0</v>
      </c>
      <c r="V335" s="40"/>
      <c r="W335" s="44"/>
      <c r="X335" s="44"/>
      <c r="Y335" s="44"/>
      <c r="Z335" s="44"/>
      <c r="AA335" s="44"/>
      <c r="AB335" s="44"/>
      <c r="AC335" s="45">
        <f t="shared" si="113"/>
        <v>0</v>
      </c>
      <c r="AD335" s="44"/>
      <c r="AE335" s="44"/>
      <c r="AF335" s="44"/>
      <c r="AG335" s="44"/>
      <c r="AH335" s="44"/>
      <c r="AI335" s="44"/>
      <c r="AJ335" s="44"/>
      <c r="AK335" s="45">
        <f t="shared" si="114"/>
        <v>0</v>
      </c>
      <c r="AL335" s="42"/>
      <c r="AM335" s="42"/>
      <c r="AN335" s="42"/>
      <c r="AO335" s="42"/>
      <c r="AP335" s="42"/>
      <c r="AQ335" s="42"/>
      <c r="AR335" s="42"/>
      <c r="AS335" s="45">
        <f t="shared" si="115"/>
        <v>0</v>
      </c>
      <c r="AT335" s="42"/>
      <c r="AU335" s="42"/>
      <c r="AV335" s="42"/>
      <c r="AW335" s="42"/>
      <c r="AX335" s="42"/>
      <c r="AY335" s="42"/>
      <c r="AZ335" s="42"/>
      <c r="BA335" s="45">
        <f t="shared" si="116"/>
        <v>0</v>
      </c>
      <c r="BB335" s="42"/>
      <c r="BC335" s="42"/>
      <c r="BD335" s="42"/>
      <c r="BE335" s="42"/>
      <c r="BF335" s="42"/>
      <c r="BG335" s="42"/>
      <c r="BH335" s="42"/>
      <c r="BI335" s="110">
        <f t="shared" si="117"/>
        <v>0</v>
      </c>
      <c r="BJ335" s="109">
        <f t="shared" si="118"/>
        <v>0</v>
      </c>
      <c r="BK335" s="108">
        <f t="shared" si="119"/>
        <v>0</v>
      </c>
      <c r="BL335" s="108">
        <f t="shared" si="120"/>
        <v>0</v>
      </c>
      <c r="BM335" s="108">
        <f t="shared" si="121"/>
        <v>0</v>
      </c>
      <c r="BN335" s="108">
        <f t="shared" si="122"/>
        <v>0</v>
      </c>
      <c r="BO335" s="108">
        <f t="shared" si="123"/>
        <v>0</v>
      </c>
      <c r="BP335" s="108">
        <f t="shared" si="124"/>
        <v>0</v>
      </c>
      <c r="BQ335" s="72">
        <f t="shared" si="125"/>
        <v>0</v>
      </c>
      <c r="BR335" s="9"/>
      <c r="BS335" s="9"/>
      <c r="BT335" s="9"/>
      <c r="BU335" s="9"/>
      <c r="BV335" s="9"/>
      <c r="BW335" s="9"/>
      <c r="BX335" s="9"/>
      <c r="BY335" s="9"/>
    </row>
    <row r="336" spans="1:77" ht="16" thickBot="1">
      <c r="A336" s="57"/>
      <c r="B336" s="67"/>
      <c r="C336" s="68"/>
      <c r="D336" s="40"/>
      <c r="E336" s="41"/>
      <c r="F336" s="40"/>
      <c r="G336" s="40"/>
      <c r="H336" s="40"/>
      <c r="I336" s="40"/>
      <c r="J336" s="40"/>
      <c r="K336" s="40"/>
      <c r="L336" s="40"/>
      <c r="M336" s="45">
        <f t="shared" si="111"/>
        <v>0</v>
      </c>
      <c r="N336" s="40"/>
      <c r="O336" s="40"/>
      <c r="P336" s="40"/>
      <c r="Q336" s="40"/>
      <c r="R336" s="40"/>
      <c r="S336" s="40"/>
      <c r="T336" s="40"/>
      <c r="U336" s="45">
        <f t="shared" si="112"/>
        <v>0</v>
      </c>
      <c r="V336" s="44"/>
      <c r="W336" s="44"/>
      <c r="X336" s="44"/>
      <c r="Y336" s="44"/>
      <c r="Z336" s="44"/>
      <c r="AA336" s="44"/>
      <c r="AB336" s="44"/>
      <c r="AC336" s="45">
        <f t="shared" si="113"/>
        <v>0</v>
      </c>
      <c r="AD336" s="44"/>
      <c r="AE336" s="44"/>
      <c r="AF336" s="44"/>
      <c r="AG336" s="44"/>
      <c r="AH336" s="44"/>
      <c r="AI336" s="44"/>
      <c r="AJ336" s="44"/>
      <c r="AK336" s="45">
        <f t="shared" si="114"/>
        <v>0</v>
      </c>
      <c r="AL336" s="42"/>
      <c r="AM336" s="42"/>
      <c r="AN336" s="42"/>
      <c r="AO336" s="42"/>
      <c r="AP336" s="42"/>
      <c r="AQ336" s="42"/>
      <c r="AR336" s="42"/>
      <c r="AS336" s="45">
        <f t="shared" si="115"/>
        <v>0</v>
      </c>
      <c r="AT336" s="42"/>
      <c r="AU336" s="42"/>
      <c r="AV336" s="42"/>
      <c r="AW336" s="42"/>
      <c r="AX336" s="42"/>
      <c r="AY336" s="42"/>
      <c r="AZ336" s="42"/>
      <c r="BA336" s="45">
        <f t="shared" si="116"/>
        <v>0</v>
      </c>
      <c r="BB336" s="42"/>
      <c r="BC336" s="42"/>
      <c r="BD336" s="42"/>
      <c r="BE336" s="42"/>
      <c r="BF336" s="42"/>
      <c r="BG336" s="42"/>
      <c r="BH336" s="42"/>
      <c r="BI336" s="110">
        <f t="shared" si="117"/>
        <v>0</v>
      </c>
      <c r="BJ336" s="109">
        <f t="shared" si="118"/>
        <v>0</v>
      </c>
      <c r="BK336" s="108">
        <f t="shared" si="119"/>
        <v>0</v>
      </c>
      <c r="BL336" s="108">
        <f t="shared" si="120"/>
        <v>0</v>
      </c>
      <c r="BM336" s="108">
        <f t="shared" si="121"/>
        <v>0</v>
      </c>
      <c r="BN336" s="108">
        <f t="shared" si="122"/>
        <v>0</v>
      </c>
      <c r="BO336" s="108">
        <f t="shared" si="123"/>
        <v>0</v>
      </c>
      <c r="BP336" s="108">
        <f t="shared" si="124"/>
        <v>0</v>
      </c>
      <c r="BQ336" s="72">
        <f t="shared" si="125"/>
        <v>0</v>
      </c>
      <c r="BR336" s="9"/>
      <c r="BS336" s="9"/>
      <c r="BT336" s="9"/>
      <c r="BU336" s="9"/>
      <c r="BV336" s="9"/>
      <c r="BW336" s="9"/>
      <c r="BX336" s="9"/>
      <c r="BY336" s="9"/>
    </row>
    <row r="337" spans="1:77" ht="16" thickBot="1">
      <c r="A337" s="57"/>
      <c r="B337" s="67"/>
      <c r="C337" s="68"/>
      <c r="D337" s="40"/>
      <c r="E337" s="40"/>
      <c r="F337" s="40"/>
      <c r="G337" s="40"/>
      <c r="H337" s="40"/>
      <c r="I337" s="40"/>
      <c r="J337" s="40"/>
      <c r="K337" s="40"/>
      <c r="L337" s="40"/>
      <c r="M337" s="45">
        <f t="shared" si="111"/>
        <v>0</v>
      </c>
      <c r="N337" s="43"/>
      <c r="O337" s="43"/>
      <c r="P337" s="43"/>
      <c r="Q337" s="43"/>
      <c r="R337" s="43"/>
      <c r="S337" s="43"/>
      <c r="T337" s="43"/>
      <c r="U337" s="45">
        <f t="shared" si="112"/>
        <v>0</v>
      </c>
      <c r="V337" s="43"/>
      <c r="W337" s="43"/>
      <c r="X337" s="43"/>
      <c r="Y337" s="43"/>
      <c r="Z337" s="43"/>
      <c r="AA337" s="43"/>
      <c r="AB337" s="43"/>
      <c r="AC337" s="45">
        <f t="shared" si="113"/>
        <v>0</v>
      </c>
      <c r="AD337" s="43"/>
      <c r="AE337" s="43"/>
      <c r="AF337" s="43"/>
      <c r="AG337" s="43"/>
      <c r="AH337" s="43"/>
      <c r="AI337" s="43"/>
      <c r="AJ337" s="43"/>
      <c r="AK337" s="45">
        <f t="shared" si="114"/>
        <v>0</v>
      </c>
      <c r="AL337" s="42"/>
      <c r="AM337" s="42"/>
      <c r="AN337" s="42"/>
      <c r="AO337" s="42"/>
      <c r="AP337" s="42"/>
      <c r="AQ337" s="42"/>
      <c r="AR337" s="42"/>
      <c r="AS337" s="45">
        <f t="shared" si="115"/>
        <v>0</v>
      </c>
      <c r="AT337" s="42"/>
      <c r="AU337" s="42"/>
      <c r="AV337" s="42"/>
      <c r="AW337" s="42"/>
      <c r="AX337" s="42"/>
      <c r="AY337" s="42"/>
      <c r="AZ337" s="42"/>
      <c r="BA337" s="45">
        <f t="shared" si="116"/>
        <v>0</v>
      </c>
      <c r="BB337" s="42"/>
      <c r="BC337" s="42"/>
      <c r="BD337" s="42"/>
      <c r="BE337" s="42"/>
      <c r="BF337" s="42"/>
      <c r="BG337" s="42"/>
      <c r="BH337" s="42"/>
      <c r="BI337" s="110">
        <f t="shared" si="117"/>
        <v>0</v>
      </c>
      <c r="BJ337" s="109">
        <f t="shared" si="118"/>
        <v>0</v>
      </c>
      <c r="BK337" s="108">
        <f t="shared" si="119"/>
        <v>0</v>
      </c>
      <c r="BL337" s="108">
        <f t="shared" si="120"/>
        <v>0</v>
      </c>
      <c r="BM337" s="108">
        <f t="shared" si="121"/>
        <v>0</v>
      </c>
      <c r="BN337" s="108">
        <f t="shared" si="122"/>
        <v>0</v>
      </c>
      <c r="BO337" s="108">
        <f t="shared" si="123"/>
        <v>0</v>
      </c>
      <c r="BP337" s="108">
        <f t="shared" si="124"/>
        <v>0</v>
      </c>
      <c r="BQ337" s="72">
        <f t="shared" si="125"/>
        <v>0</v>
      </c>
      <c r="BR337" s="9"/>
      <c r="BS337" s="9"/>
      <c r="BT337" s="9"/>
      <c r="BU337" s="9"/>
      <c r="BV337" s="9"/>
      <c r="BW337" s="9"/>
      <c r="BX337" s="9"/>
      <c r="BY337" s="9"/>
    </row>
    <row r="338" spans="1:77" ht="16" thickBot="1">
      <c r="A338" s="57"/>
      <c r="B338" s="69"/>
      <c r="C338" s="47"/>
      <c r="D338" s="40"/>
      <c r="E338" s="41"/>
      <c r="F338" s="40"/>
      <c r="G338" s="40"/>
      <c r="H338" s="40"/>
      <c r="I338" s="40"/>
      <c r="J338" s="40"/>
      <c r="K338" s="40"/>
      <c r="L338" s="40"/>
      <c r="M338" s="45">
        <f t="shared" si="111"/>
        <v>0</v>
      </c>
      <c r="N338" s="40"/>
      <c r="O338" s="40"/>
      <c r="P338" s="40"/>
      <c r="Q338" s="40"/>
      <c r="R338" s="40"/>
      <c r="S338" s="40"/>
      <c r="T338" s="40"/>
      <c r="U338" s="45">
        <f t="shared" si="112"/>
        <v>0</v>
      </c>
      <c r="V338" s="40"/>
      <c r="W338" s="40"/>
      <c r="X338" s="40"/>
      <c r="Y338" s="44"/>
      <c r="Z338" s="44"/>
      <c r="AA338" s="44"/>
      <c r="AB338" s="44"/>
      <c r="AC338" s="45">
        <f t="shared" si="113"/>
        <v>0</v>
      </c>
      <c r="AD338" s="44"/>
      <c r="AE338" s="44"/>
      <c r="AF338" s="44"/>
      <c r="AG338" s="44"/>
      <c r="AH338" s="44"/>
      <c r="AI338" s="44"/>
      <c r="AJ338" s="44"/>
      <c r="AK338" s="45">
        <f t="shared" si="114"/>
        <v>0</v>
      </c>
      <c r="AL338" s="42"/>
      <c r="AM338" s="42"/>
      <c r="AN338" s="42"/>
      <c r="AO338" s="42"/>
      <c r="AP338" s="42"/>
      <c r="AQ338" s="42"/>
      <c r="AR338" s="42"/>
      <c r="AS338" s="45">
        <f t="shared" si="115"/>
        <v>0</v>
      </c>
      <c r="AT338" s="42"/>
      <c r="AU338" s="42"/>
      <c r="AV338" s="42"/>
      <c r="AW338" s="42"/>
      <c r="AX338" s="42"/>
      <c r="AY338" s="42"/>
      <c r="AZ338" s="42"/>
      <c r="BA338" s="45">
        <f t="shared" si="116"/>
        <v>0</v>
      </c>
      <c r="BB338" s="42"/>
      <c r="BC338" s="42"/>
      <c r="BD338" s="42"/>
      <c r="BE338" s="42"/>
      <c r="BF338" s="42"/>
      <c r="BG338" s="42"/>
      <c r="BH338" s="42"/>
      <c r="BI338" s="110">
        <f t="shared" si="117"/>
        <v>0</v>
      </c>
      <c r="BJ338" s="109">
        <f t="shared" si="118"/>
        <v>0</v>
      </c>
      <c r="BK338" s="108">
        <f t="shared" si="119"/>
        <v>0</v>
      </c>
      <c r="BL338" s="108">
        <f t="shared" si="120"/>
        <v>0</v>
      </c>
      <c r="BM338" s="108">
        <f t="shared" si="121"/>
        <v>0</v>
      </c>
      <c r="BN338" s="108">
        <f t="shared" si="122"/>
        <v>0</v>
      </c>
      <c r="BO338" s="108">
        <f t="shared" si="123"/>
        <v>0</v>
      </c>
      <c r="BP338" s="108">
        <f t="shared" si="124"/>
        <v>0</v>
      </c>
      <c r="BQ338" s="72">
        <f t="shared" si="125"/>
        <v>0</v>
      </c>
      <c r="BR338" s="9"/>
      <c r="BS338" s="9"/>
      <c r="BT338" s="9"/>
      <c r="BU338" s="9"/>
      <c r="BV338" s="9"/>
      <c r="BW338" s="9"/>
      <c r="BX338" s="9"/>
      <c r="BY338" s="9"/>
    </row>
    <row r="339" spans="1:77" ht="16" thickBot="1">
      <c r="A339" s="57"/>
      <c r="B339" s="69"/>
      <c r="C339" s="47"/>
      <c r="D339" s="40"/>
      <c r="E339" s="41"/>
      <c r="F339" s="40"/>
      <c r="G339" s="40"/>
      <c r="H339" s="40"/>
      <c r="I339" s="40"/>
      <c r="J339" s="40"/>
      <c r="K339" s="40"/>
      <c r="L339" s="40"/>
      <c r="M339" s="45">
        <f t="shared" si="111"/>
        <v>0</v>
      </c>
      <c r="N339" s="40"/>
      <c r="O339" s="40"/>
      <c r="P339" s="40"/>
      <c r="Q339" s="40"/>
      <c r="R339" s="40"/>
      <c r="S339" s="40"/>
      <c r="T339" s="40"/>
      <c r="U339" s="45">
        <f t="shared" si="112"/>
        <v>0</v>
      </c>
      <c r="V339" s="40"/>
      <c r="W339" s="40"/>
      <c r="X339" s="40"/>
      <c r="Y339" s="44"/>
      <c r="Z339" s="44"/>
      <c r="AA339" s="44"/>
      <c r="AB339" s="44"/>
      <c r="AC339" s="45">
        <f t="shared" si="113"/>
        <v>0</v>
      </c>
      <c r="AD339" s="44"/>
      <c r="AE339" s="44"/>
      <c r="AF339" s="44"/>
      <c r="AG339" s="44"/>
      <c r="AH339" s="44"/>
      <c r="AI339" s="44"/>
      <c r="AJ339" s="44"/>
      <c r="AK339" s="45">
        <f t="shared" si="114"/>
        <v>0</v>
      </c>
      <c r="AL339" s="42"/>
      <c r="AM339" s="42"/>
      <c r="AN339" s="42"/>
      <c r="AO339" s="42"/>
      <c r="AP339" s="42"/>
      <c r="AQ339" s="42"/>
      <c r="AR339" s="42"/>
      <c r="AS339" s="45">
        <f t="shared" si="115"/>
        <v>0</v>
      </c>
      <c r="AT339" s="42"/>
      <c r="AU339" s="42"/>
      <c r="AV339" s="42"/>
      <c r="AW339" s="42"/>
      <c r="AX339" s="42"/>
      <c r="AY339" s="42"/>
      <c r="AZ339" s="42"/>
      <c r="BA339" s="45">
        <f t="shared" si="116"/>
        <v>0</v>
      </c>
      <c r="BB339" s="42"/>
      <c r="BC339" s="42"/>
      <c r="BD339" s="42"/>
      <c r="BE339" s="42"/>
      <c r="BF339" s="42"/>
      <c r="BG339" s="42"/>
      <c r="BH339" s="42"/>
      <c r="BI339" s="110">
        <f t="shared" si="117"/>
        <v>0</v>
      </c>
      <c r="BJ339" s="109">
        <f t="shared" si="118"/>
        <v>0</v>
      </c>
      <c r="BK339" s="108">
        <f t="shared" si="119"/>
        <v>0</v>
      </c>
      <c r="BL339" s="108">
        <f t="shared" si="120"/>
        <v>0</v>
      </c>
      <c r="BM339" s="108">
        <f t="shared" si="121"/>
        <v>0</v>
      </c>
      <c r="BN339" s="108">
        <f t="shared" si="122"/>
        <v>0</v>
      </c>
      <c r="BO339" s="108">
        <f t="shared" si="123"/>
        <v>0</v>
      </c>
      <c r="BP339" s="108">
        <f t="shared" si="124"/>
        <v>0</v>
      </c>
      <c r="BQ339" s="72">
        <f t="shared" si="125"/>
        <v>0</v>
      </c>
      <c r="BR339" s="9"/>
      <c r="BS339" s="9"/>
      <c r="BT339" s="9"/>
      <c r="BU339" s="9"/>
      <c r="BV339" s="9"/>
      <c r="BW339" s="9"/>
      <c r="BX339" s="9"/>
      <c r="BY339" s="9"/>
    </row>
    <row r="340" spans="1:77" ht="16" thickBot="1">
      <c r="A340" s="57"/>
      <c r="B340" s="69"/>
      <c r="C340" s="47"/>
      <c r="D340" s="40"/>
      <c r="E340" s="41"/>
      <c r="F340" s="40"/>
      <c r="G340" s="40"/>
      <c r="H340" s="40"/>
      <c r="I340" s="40"/>
      <c r="J340" s="40"/>
      <c r="K340" s="40"/>
      <c r="L340" s="40"/>
      <c r="M340" s="45">
        <f t="shared" ref="M340:M371" si="126">2*F340+5*G340+3*H340+5*I340+5*J340+5*K340+5*L340</f>
        <v>0</v>
      </c>
      <c r="N340" s="40"/>
      <c r="O340" s="40"/>
      <c r="P340" s="40"/>
      <c r="Q340" s="40"/>
      <c r="R340" s="40"/>
      <c r="S340" s="40"/>
      <c r="T340" s="40"/>
      <c r="U340" s="45">
        <f t="shared" si="112"/>
        <v>0</v>
      </c>
      <c r="V340" s="40"/>
      <c r="W340" s="40"/>
      <c r="X340" s="40"/>
      <c r="Y340" s="44"/>
      <c r="Z340" s="44"/>
      <c r="AA340" s="44"/>
      <c r="AB340" s="44"/>
      <c r="AC340" s="45">
        <f t="shared" si="113"/>
        <v>0</v>
      </c>
      <c r="AD340" s="44"/>
      <c r="AE340" s="44"/>
      <c r="AF340" s="44"/>
      <c r="AG340" s="44"/>
      <c r="AH340" s="44"/>
      <c r="AI340" s="44"/>
      <c r="AJ340" s="44"/>
      <c r="AK340" s="45">
        <f t="shared" si="114"/>
        <v>0</v>
      </c>
      <c r="AL340" s="42"/>
      <c r="AM340" s="42"/>
      <c r="AN340" s="42"/>
      <c r="AO340" s="42"/>
      <c r="AP340" s="42"/>
      <c r="AQ340" s="42"/>
      <c r="AR340" s="42"/>
      <c r="AS340" s="45">
        <f t="shared" si="115"/>
        <v>0</v>
      </c>
      <c r="AT340" s="42"/>
      <c r="AU340" s="42"/>
      <c r="AV340" s="42"/>
      <c r="AW340" s="42"/>
      <c r="AX340" s="42"/>
      <c r="AY340" s="42"/>
      <c r="AZ340" s="42"/>
      <c r="BA340" s="45">
        <f t="shared" si="116"/>
        <v>0</v>
      </c>
      <c r="BB340" s="42"/>
      <c r="BC340" s="42"/>
      <c r="BD340" s="42"/>
      <c r="BE340" s="42"/>
      <c r="BF340" s="42"/>
      <c r="BG340" s="42"/>
      <c r="BH340" s="42"/>
      <c r="BI340" s="110">
        <f t="shared" si="117"/>
        <v>0</v>
      </c>
      <c r="BJ340" s="109">
        <f t="shared" si="118"/>
        <v>0</v>
      </c>
      <c r="BK340" s="108">
        <f t="shared" si="119"/>
        <v>0</v>
      </c>
      <c r="BL340" s="108">
        <f t="shared" si="120"/>
        <v>0</v>
      </c>
      <c r="BM340" s="108">
        <f t="shared" si="121"/>
        <v>0</v>
      </c>
      <c r="BN340" s="108">
        <f t="shared" si="122"/>
        <v>0</v>
      </c>
      <c r="BO340" s="108">
        <f t="shared" si="123"/>
        <v>0</v>
      </c>
      <c r="BP340" s="108">
        <f t="shared" si="124"/>
        <v>0</v>
      </c>
      <c r="BQ340" s="72">
        <f t="shared" si="125"/>
        <v>0</v>
      </c>
      <c r="BR340" s="9"/>
      <c r="BS340" s="9"/>
      <c r="BT340" s="9"/>
      <c r="BU340" s="9"/>
      <c r="BV340" s="9"/>
      <c r="BW340" s="9"/>
      <c r="BX340" s="9"/>
      <c r="BY340" s="9"/>
    </row>
    <row r="341" spans="1:77" ht="16" thickBot="1">
      <c r="A341" s="57"/>
      <c r="B341" s="69"/>
      <c r="C341" s="47"/>
      <c r="D341" s="40"/>
      <c r="E341" s="41"/>
      <c r="F341" s="40"/>
      <c r="G341" s="40"/>
      <c r="H341" s="40"/>
      <c r="I341" s="40"/>
      <c r="J341" s="40"/>
      <c r="K341" s="40"/>
      <c r="L341" s="40"/>
      <c r="M341" s="45">
        <f t="shared" si="126"/>
        <v>0</v>
      </c>
      <c r="N341" s="40"/>
      <c r="O341" s="43"/>
      <c r="P341" s="43"/>
      <c r="Q341" s="43"/>
      <c r="R341" s="43"/>
      <c r="S341" s="43"/>
      <c r="T341" s="43"/>
      <c r="U341" s="45">
        <f t="shared" si="112"/>
        <v>0</v>
      </c>
      <c r="V341" s="43"/>
      <c r="W341" s="43"/>
      <c r="X341" s="43"/>
      <c r="Y341" s="44"/>
      <c r="Z341" s="44"/>
      <c r="AA341" s="44"/>
      <c r="AB341" s="44"/>
      <c r="AC341" s="45">
        <f t="shared" si="113"/>
        <v>0</v>
      </c>
      <c r="AD341" s="44"/>
      <c r="AE341" s="44"/>
      <c r="AF341" s="44"/>
      <c r="AG341" s="44"/>
      <c r="AH341" s="44"/>
      <c r="AI341" s="44"/>
      <c r="AJ341" s="44"/>
      <c r="AK341" s="45">
        <f t="shared" si="114"/>
        <v>0</v>
      </c>
      <c r="AL341" s="42"/>
      <c r="AM341" s="42"/>
      <c r="AN341" s="42"/>
      <c r="AO341" s="42"/>
      <c r="AP341" s="42"/>
      <c r="AQ341" s="42"/>
      <c r="AR341" s="42"/>
      <c r="AS341" s="45">
        <f t="shared" si="115"/>
        <v>0</v>
      </c>
      <c r="AT341" s="42"/>
      <c r="AU341" s="42"/>
      <c r="AV341" s="42"/>
      <c r="AW341" s="42"/>
      <c r="AX341" s="42"/>
      <c r="AY341" s="42"/>
      <c r="AZ341" s="42"/>
      <c r="BA341" s="45">
        <f t="shared" si="116"/>
        <v>0</v>
      </c>
      <c r="BB341" s="42"/>
      <c r="BC341" s="42"/>
      <c r="BD341" s="42"/>
      <c r="BE341" s="42"/>
      <c r="BF341" s="42"/>
      <c r="BG341" s="42"/>
      <c r="BH341" s="42"/>
      <c r="BI341" s="110">
        <f t="shared" si="117"/>
        <v>0</v>
      </c>
      <c r="BJ341" s="109">
        <f t="shared" si="118"/>
        <v>0</v>
      </c>
      <c r="BK341" s="108">
        <f t="shared" si="119"/>
        <v>0</v>
      </c>
      <c r="BL341" s="108">
        <f t="shared" si="120"/>
        <v>0</v>
      </c>
      <c r="BM341" s="108">
        <f t="shared" si="121"/>
        <v>0</v>
      </c>
      <c r="BN341" s="108">
        <f t="shared" si="122"/>
        <v>0</v>
      </c>
      <c r="BO341" s="108">
        <f t="shared" si="123"/>
        <v>0</v>
      </c>
      <c r="BP341" s="108">
        <f t="shared" si="124"/>
        <v>0</v>
      </c>
      <c r="BQ341" s="72">
        <f t="shared" si="125"/>
        <v>0</v>
      </c>
      <c r="BR341" s="9"/>
      <c r="BS341" s="9"/>
      <c r="BT341" s="9"/>
      <c r="BU341" s="9"/>
      <c r="BV341" s="9"/>
      <c r="BW341" s="9"/>
      <c r="BX341" s="9"/>
      <c r="BY341" s="9"/>
    </row>
    <row r="342" spans="1:77" ht="16" thickBot="1">
      <c r="A342" s="57"/>
      <c r="B342" s="69"/>
      <c r="C342" s="68"/>
      <c r="D342" s="40"/>
      <c r="E342" s="40"/>
      <c r="F342" s="40"/>
      <c r="G342" s="40"/>
      <c r="H342" s="40"/>
      <c r="I342" s="40"/>
      <c r="J342" s="40"/>
      <c r="K342" s="40"/>
      <c r="L342" s="40"/>
      <c r="M342" s="45">
        <f t="shared" si="126"/>
        <v>0</v>
      </c>
      <c r="N342" s="43"/>
      <c r="O342" s="43"/>
      <c r="P342" s="43"/>
      <c r="Q342" s="43"/>
      <c r="R342" s="43"/>
      <c r="S342" s="43"/>
      <c r="T342" s="43"/>
      <c r="U342" s="45">
        <f t="shared" si="112"/>
        <v>0</v>
      </c>
      <c r="V342" s="43"/>
      <c r="W342" s="43"/>
      <c r="X342" s="43"/>
      <c r="Y342" s="44"/>
      <c r="Z342" s="44"/>
      <c r="AA342" s="44"/>
      <c r="AB342" s="44"/>
      <c r="AC342" s="45">
        <f t="shared" si="113"/>
        <v>0</v>
      </c>
      <c r="AD342" s="44"/>
      <c r="AE342" s="44"/>
      <c r="AF342" s="44"/>
      <c r="AG342" s="44"/>
      <c r="AH342" s="44"/>
      <c r="AI342" s="44"/>
      <c r="AJ342" s="44"/>
      <c r="AK342" s="45">
        <f t="shared" si="114"/>
        <v>0</v>
      </c>
      <c r="AL342" s="42"/>
      <c r="AM342" s="42"/>
      <c r="AN342" s="42"/>
      <c r="AO342" s="42"/>
      <c r="AP342" s="42"/>
      <c r="AQ342" s="42"/>
      <c r="AR342" s="42"/>
      <c r="AS342" s="45">
        <f t="shared" si="115"/>
        <v>0</v>
      </c>
      <c r="AT342" s="42"/>
      <c r="AU342" s="42"/>
      <c r="AV342" s="42"/>
      <c r="AW342" s="42"/>
      <c r="AX342" s="42"/>
      <c r="AY342" s="42"/>
      <c r="AZ342" s="42"/>
      <c r="BA342" s="45">
        <f t="shared" si="116"/>
        <v>0</v>
      </c>
      <c r="BB342" s="42"/>
      <c r="BC342" s="42"/>
      <c r="BD342" s="42"/>
      <c r="BE342" s="42"/>
      <c r="BF342" s="42"/>
      <c r="BG342" s="42"/>
      <c r="BH342" s="42"/>
      <c r="BI342" s="110">
        <f t="shared" si="117"/>
        <v>0</v>
      </c>
      <c r="BJ342" s="109">
        <f t="shared" si="118"/>
        <v>0</v>
      </c>
      <c r="BK342" s="108">
        <f t="shared" si="119"/>
        <v>0</v>
      </c>
      <c r="BL342" s="108">
        <f t="shared" si="120"/>
        <v>0</v>
      </c>
      <c r="BM342" s="108">
        <f t="shared" si="121"/>
        <v>0</v>
      </c>
      <c r="BN342" s="108">
        <f t="shared" si="122"/>
        <v>0</v>
      </c>
      <c r="BO342" s="108">
        <f t="shared" si="123"/>
        <v>0</v>
      </c>
      <c r="BP342" s="108">
        <f t="shared" si="124"/>
        <v>0</v>
      </c>
      <c r="BQ342" s="72">
        <f t="shared" si="125"/>
        <v>0</v>
      </c>
      <c r="BR342" s="9"/>
      <c r="BS342" s="9"/>
      <c r="BT342" s="9"/>
      <c r="BU342" s="9"/>
      <c r="BV342" s="9"/>
      <c r="BW342" s="9"/>
      <c r="BX342" s="9"/>
      <c r="BY342" s="9"/>
    </row>
    <row r="343" spans="1:77" ht="16" thickBot="1">
      <c r="A343" s="57"/>
      <c r="B343" s="67"/>
      <c r="C343" s="68"/>
      <c r="D343" s="40"/>
      <c r="E343" s="40"/>
      <c r="F343" s="40"/>
      <c r="G343" s="40"/>
      <c r="H343" s="40"/>
      <c r="I343" s="40"/>
      <c r="J343" s="40"/>
      <c r="K343" s="40"/>
      <c r="L343" s="40"/>
      <c r="M343" s="45">
        <f t="shared" si="126"/>
        <v>0</v>
      </c>
      <c r="N343" s="43"/>
      <c r="O343" s="43"/>
      <c r="P343" s="43"/>
      <c r="Q343" s="43"/>
      <c r="R343" s="43"/>
      <c r="S343" s="43"/>
      <c r="T343" s="43"/>
      <c r="U343" s="45">
        <f t="shared" si="112"/>
        <v>0</v>
      </c>
      <c r="V343" s="43"/>
      <c r="W343" s="43"/>
      <c r="X343" s="43"/>
      <c r="Y343" s="44"/>
      <c r="Z343" s="44"/>
      <c r="AA343" s="44"/>
      <c r="AB343" s="44"/>
      <c r="AC343" s="45">
        <f t="shared" si="113"/>
        <v>0</v>
      </c>
      <c r="AD343" s="44"/>
      <c r="AE343" s="44"/>
      <c r="AF343" s="44"/>
      <c r="AG343" s="44"/>
      <c r="AH343" s="44"/>
      <c r="AI343" s="44"/>
      <c r="AJ343" s="44"/>
      <c r="AK343" s="45">
        <f t="shared" si="114"/>
        <v>0</v>
      </c>
      <c r="AL343" s="42"/>
      <c r="AM343" s="42"/>
      <c r="AN343" s="42"/>
      <c r="AO343" s="42"/>
      <c r="AP343" s="42"/>
      <c r="AQ343" s="42"/>
      <c r="AR343" s="42"/>
      <c r="AS343" s="45">
        <f t="shared" si="115"/>
        <v>0</v>
      </c>
      <c r="AT343" s="42"/>
      <c r="AU343" s="42"/>
      <c r="AV343" s="42"/>
      <c r="AW343" s="42"/>
      <c r="AX343" s="42"/>
      <c r="AY343" s="42"/>
      <c r="AZ343" s="42"/>
      <c r="BA343" s="45">
        <f t="shared" si="116"/>
        <v>0</v>
      </c>
      <c r="BB343" s="42"/>
      <c r="BC343" s="42"/>
      <c r="BD343" s="42"/>
      <c r="BE343" s="42"/>
      <c r="BF343" s="42"/>
      <c r="BG343" s="42"/>
      <c r="BH343" s="42"/>
      <c r="BI343" s="110">
        <f t="shared" si="117"/>
        <v>0</v>
      </c>
      <c r="BJ343" s="109">
        <f t="shared" si="118"/>
        <v>0</v>
      </c>
      <c r="BK343" s="108">
        <f t="shared" si="119"/>
        <v>0</v>
      </c>
      <c r="BL343" s="108">
        <f t="shared" si="120"/>
        <v>0</v>
      </c>
      <c r="BM343" s="108">
        <f t="shared" si="121"/>
        <v>0</v>
      </c>
      <c r="BN343" s="108">
        <f t="shared" si="122"/>
        <v>0</v>
      </c>
      <c r="BO343" s="108">
        <f t="shared" si="123"/>
        <v>0</v>
      </c>
      <c r="BP343" s="108">
        <f t="shared" si="124"/>
        <v>0</v>
      </c>
      <c r="BQ343" s="72">
        <f t="shared" si="125"/>
        <v>0</v>
      </c>
      <c r="BR343" s="9"/>
      <c r="BS343" s="9"/>
      <c r="BT343" s="9"/>
      <c r="BU343" s="9"/>
      <c r="BV343" s="9"/>
      <c r="BW343" s="9"/>
      <c r="BX343" s="9"/>
      <c r="BY343" s="9"/>
    </row>
    <row r="344" spans="1:77" ht="16" thickBot="1">
      <c r="A344" s="57"/>
      <c r="B344" s="67"/>
      <c r="C344" s="68"/>
      <c r="D344" s="40"/>
      <c r="E344" s="40"/>
      <c r="F344" s="40"/>
      <c r="G344" s="40"/>
      <c r="H344" s="40"/>
      <c r="I344" s="40"/>
      <c r="J344" s="40"/>
      <c r="K344" s="40"/>
      <c r="L344" s="40"/>
      <c r="M344" s="45">
        <f t="shared" si="126"/>
        <v>0</v>
      </c>
      <c r="N344" s="43"/>
      <c r="O344" s="43"/>
      <c r="P344" s="43"/>
      <c r="Q344" s="43"/>
      <c r="R344" s="43"/>
      <c r="S344" s="43"/>
      <c r="T344" s="43"/>
      <c r="U344" s="45">
        <f t="shared" si="112"/>
        <v>0</v>
      </c>
      <c r="V344" s="43"/>
      <c r="W344" s="43"/>
      <c r="X344" s="43"/>
      <c r="Y344" s="43"/>
      <c r="Z344" s="43"/>
      <c r="AA344" s="43"/>
      <c r="AB344" s="43"/>
      <c r="AC344" s="45">
        <f t="shared" si="113"/>
        <v>0</v>
      </c>
      <c r="AD344" s="43"/>
      <c r="AE344" s="43"/>
      <c r="AF344" s="43"/>
      <c r="AG344" s="44"/>
      <c r="AH344" s="44"/>
      <c r="AI344" s="44"/>
      <c r="AJ344" s="44"/>
      <c r="AK344" s="45">
        <f t="shared" si="114"/>
        <v>0</v>
      </c>
      <c r="AL344" s="42"/>
      <c r="AM344" s="42"/>
      <c r="AN344" s="42"/>
      <c r="AO344" s="42"/>
      <c r="AP344" s="42"/>
      <c r="AQ344" s="42"/>
      <c r="AR344" s="42"/>
      <c r="AS344" s="45">
        <f t="shared" si="115"/>
        <v>0</v>
      </c>
      <c r="AT344" s="42"/>
      <c r="AU344" s="42"/>
      <c r="AV344" s="42"/>
      <c r="AW344" s="42"/>
      <c r="AX344" s="42"/>
      <c r="AY344" s="42"/>
      <c r="AZ344" s="42"/>
      <c r="BA344" s="45">
        <f t="shared" si="116"/>
        <v>0</v>
      </c>
      <c r="BB344" s="42"/>
      <c r="BC344" s="42"/>
      <c r="BD344" s="42"/>
      <c r="BE344" s="42"/>
      <c r="BF344" s="42"/>
      <c r="BG344" s="42"/>
      <c r="BH344" s="42"/>
      <c r="BI344" s="110">
        <f t="shared" si="117"/>
        <v>0</v>
      </c>
      <c r="BJ344" s="109">
        <f t="shared" si="118"/>
        <v>0</v>
      </c>
      <c r="BK344" s="108">
        <f t="shared" si="119"/>
        <v>0</v>
      </c>
      <c r="BL344" s="108">
        <f t="shared" si="120"/>
        <v>0</v>
      </c>
      <c r="BM344" s="108">
        <f t="shared" si="121"/>
        <v>0</v>
      </c>
      <c r="BN344" s="108">
        <f t="shared" si="122"/>
        <v>0</v>
      </c>
      <c r="BO344" s="108">
        <f t="shared" si="123"/>
        <v>0</v>
      </c>
      <c r="BP344" s="108">
        <f t="shared" si="124"/>
        <v>0</v>
      </c>
      <c r="BQ344" s="72">
        <f t="shared" si="125"/>
        <v>0</v>
      </c>
      <c r="BR344" s="9"/>
      <c r="BS344" s="9"/>
      <c r="BT344" s="9"/>
      <c r="BU344" s="9"/>
      <c r="BV344" s="9"/>
      <c r="BW344" s="9"/>
      <c r="BX344" s="9"/>
      <c r="BY344" s="9"/>
    </row>
    <row r="345" spans="1:77" ht="16" thickBot="1">
      <c r="A345" s="57"/>
      <c r="B345" s="67"/>
      <c r="C345" s="68"/>
      <c r="D345" s="40"/>
      <c r="E345" s="40"/>
      <c r="F345" s="40"/>
      <c r="G345" s="40"/>
      <c r="H345" s="40"/>
      <c r="I345" s="40"/>
      <c r="J345" s="40"/>
      <c r="K345" s="40"/>
      <c r="L345" s="40"/>
      <c r="M345" s="45">
        <f t="shared" si="126"/>
        <v>0</v>
      </c>
      <c r="N345" s="43"/>
      <c r="O345" s="43"/>
      <c r="P345" s="43"/>
      <c r="Q345" s="43"/>
      <c r="R345" s="43"/>
      <c r="S345" s="43"/>
      <c r="T345" s="43"/>
      <c r="U345" s="45">
        <f t="shared" si="112"/>
        <v>0</v>
      </c>
      <c r="V345" s="43"/>
      <c r="W345" s="43"/>
      <c r="X345" s="43"/>
      <c r="Y345" s="43"/>
      <c r="Z345" s="43"/>
      <c r="AA345" s="43"/>
      <c r="AB345" s="43"/>
      <c r="AC345" s="45">
        <f t="shared" si="113"/>
        <v>0</v>
      </c>
      <c r="AD345" s="43"/>
      <c r="AE345" s="43"/>
      <c r="AF345" s="43"/>
      <c r="AG345" s="44"/>
      <c r="AH345" s="44"/>
      <c r="AI345" s="44"/>
      <c r="AJ345" s="44"/>
      <c r="AK345" s="45">
        <f t="shared" si="114"/>
        <v>0</v>
      </c>
      <c r="AL345" s="42"/>
      <c r="AM345" s="42"/>
      <c r="AN345" s="42"/>
      <c r="AO345" s="42"/>
      <c r="AP345" s="42"/>
      <c r="AQ345" s="42"/>
      <c r="AR345" s="42"/>
      <c r="AS345" s="45">
        <f t="shared" si="115"/>
        <v>0</v>
      </c>
      <c r="AT345" s="42"/>
      <c r="AU345" s="42"/>
      <c r="AV345" s="42"/>
      <c r="AW345" s="42"/>
      <c r="AX345" s="42"/>
      <c r="AY345" s="42"/>
      <c r="AZ345" s="42"/>
      <c r="BA345" s="45">
        <f t="shared" si="116"/>
        <v>0</v>
      </c>
      <c r="BB345" s="42"/>
      <c r="BC345" s="42"/>
      <c r="BD345" s="42"/>
      <c r="BE345" s="42"/>
      <c r="BF345" s="42"/>
      <c r="BG345" s="42"/>
      <c r="BH345" s="42"/>
      <c r="BI345" s="110">
        <f t="shared" si="117"/>
        <v>0</v>
      </c>
      <c r="BJ345" s="109">
        <f t="shared" si="118"/>
        <v>0</v>
      </c>
      <c r="BK345" s="108">
        <f t="shared" si="119"/>
        <v>0</v>
      </c>
      <c r="BL345" s="108">
        <f t="shared" si="120"/>
        <v>0</v>
      </c>
      <c r="BM345" s="108">
        <f t="shared" si="121"/>
        <v>0</v>
      </c>
      <c r="BN345" s="108">
        <f t="shared" si="122"/>
        <v>0</v>
      </c>
      <c r="BO345" s="108">
        <f t="shared" si="123"/>
        <v>0</v>
      </c>
      <c r="BP345" s="108">
        <f t="shared" si="124"/>
        <v>0</v>
      </c>
      <c r="BQ345" s="72">
        <f t="shared" si="125"/>
        <v>0</v>
      </c>
      <c r="BR345" s="9"/>
      <c r="BS345" s="9"/>
      <c r="BT345" s="9"/>
      <c r="BU345" s="9"/>
      <c r="BV345" s="9"/>
      <c r="BW345" s="9"/>
      <c r="BX345" s="9"/>
      <c r="BY345" s="9"/>
    </row>
    <row r="346" spans="1:77" ht="16" thickBot="1">
      <c r="A346" s="57"/>
      <c r="B346" s="67"/>
      <c r="C346" s="68"/>
      <c r="D346" s="40"/>
      <c r="E346" s="40"/>
      <c r="F346" s="40"/>
      <c r="G346" s="40"/>
      <c r="H346" s="40"/>
      <c r="I346" s="40"/>
      <c r="J346" s="40"/>
      <c r="K346" s="40"/>
      <c r="L346" s="40"/>
      <c r="M346" s="45">
        <f t="shared" si="126"/>
        <v>0</v>
      </c>
      <c r="N346" s="44"/>
      <c r="O346" s="44"/>
      <c r="P346" s="44"/>
      <c r="Q346" s="44"/>
      <c r="R346" s="44"/>
      <c r="S346" s="44"/>
      <c r="T346" s="44"/>
      <c r="U346" s="45">
        <f t="shared" si="112"/>
        <v>0</v>
      </c>
      <c r="V346" s="44"/>
      <c r="W346" s="44"/>
      <c r="X346" s="44"/>
      <c r="Y346" s="44"/>
      <c r="Z346" s="44"/>
      <c r="AA346" s="44"/>
      <c r="AB346" s="44"/>
      <c r="AC346" s="45">
        <f t="shared" si="113"/>
        <v>0</v>
      </c>
      <c r="AD346" s="44"/>
      <c r="AE346" s="44"/>
      <c r="AF346" s="44"/>
      <c r="AG346" s="44"/>
      <c r="AH346" s="44"/>
      <c r="AI346" s="44"/>
      <c r="AJ346" s="44"/>
      <c r="AK346" s="45">
        <f t="shared" si="114"/>
        <v>0</v>
      </c>
      <c r="AL346" s="42"/>
      <c r="AM346" s="42"/>
      <c r="AN346" s="42"/>
      <c r="AO346" s="42"/>
      <c r="AP346" s="42"/>
      <c r="AQ346" s="42"/>
      <c r="AR346" s="42"/>
      <c r="AS346" s="45">
        <f t="shared" si="115"/>
        <v>0</v>
      </c>
      <c r="AT346" s="42"/>
      <c r="AU346" s="42"/>
      <c r="AV346" s="42"/>
      <c r="AW346" s="42"/>
      <c r="AX346" s="42"/>
      <c r="AY346" s="42"/>
      <c r="AZ346" s="42"/>
      <c r="BA346" s="45">
        <f t="shared" si="116"/>
        <v>0</v>
      </c>
      <c r="BB346" s="42"/>
      <c r="BC346" s="42"/>
      <c r="BD346" s="42"/>
      <c r="BE346" s="42"/>
      <c r="BF346" s="42"/>
      <c r="BG346" s="42"/>
      <c r="BH346" s="42"/>
      <c r="BI346" s="110">
        <f t="shared" si="117"/>
        <v>0</v>
      </c>
      <c r="BJ346" s="109">
        <f t="shared" si="118"/>
        <v>0</v>
      </c>
      <c r="BK346" s="108">
        <f t="shared" si="119"/>
        <v>0</v>
      </c>
      <c r="BL346" s="108">
        <f t="shared" si="120"/>
        <v>0</v>
      </c>
      <c r="BM346" s="108">
        <f t="shared" si="121"/>
        <v>0</v>
      </c>
      <c r="BN346" s="108">
        <f t="shared" si="122"/>
        <v>0</v>
      </c>
      <c r="BO346" s="108">
        <f t="shared" si="123"/>
        <v>0</v>
      </c>
      <c r="BP346" s="108">
        <f t="shared" si="124"/>
        <v>0</v>
      </c>
      <c r="BQ346" s="72">
        <f t="shared" si="125"/>
        <v>0</v>
      </c>
      <c r="BR346" s="9"/>
      <c r="BS346" s="9"/>
      <c r="BT346" s="9"/>
      <c r="BU346" s="9"/>
      <c r="BV346" s="9"/>
      <c r="BW346" s="9"/>
      <c r="BX346" s="9"/>
      <c r="BY346" s="9"/>
    </row>
    <row r="347" spans="1:77" ht="16" thickBot="1">
      <c r="A347" s="57"/>
      <c r="B347" s="67"/>
      <c r="C347" s="68"/>
      <c r="D347" s="40"/>
      <c r="E347" s="40"/>
      <c r="F347" s="40"/>
      <c r="G347" s="40"/>
      <c r="H347" s="40"/>
      <c r="I347" s="40"/>
      <c r="J347" s="40"/>
      <c r="K347" s="40"/>
      <c r="L347" s="40"/>
      <c r="M347" s="45">
        <f t="shared" si="126"/>
        <v>0</v>
      </c>
      <c r="N347" s="44"/>
      <c r="O347" s="44"/>
      <c r="P347" s="44"/>
      <c r="Q347" s="44"/>
      <c r="R347" s="44"/>
      <c r="S347" s="44"/>
      <c r="T347" s="44"/>
      <c r="U347" s="45">
        <f t="shared" si="112"/>
        <v>0</v>
      </c>
      <c r="V347" s="44"/>
      <c r="W347" s="44"/>
      <c r="X347" s="44"/>
      <c r="Y347" s="44"/>
      <c r="Z347" s="44"/>
      <c r="AA347" s="44"/>
      <c r="AB347" s="44"/>
      <c r="AC347" s="45">
        <f t="shared" si="113"/>
        <v>0</v>
      </c>
      <c r="AD347" s="44"/>
      <c r="AE347" s="44"/>
      <c r="AF347" s="44"/>
      <c r="AG347" s="44"/>
      <c r="AH347" s="44"/>
      <c r="AI347" s="44"/>
      <c r="AJ347" s="44"/>
      <c r="AK347" s="45">
        <f t="shared" si="114"/>
        <v>0</v>
      </c>
      <c r="AL347" s="42"/>
      <c r="AM347" s="42"/>
      <c r="AN347" s="42"/>
      <c r="AO347" s="42"/>
      <c r="AP347" s="42"/>
      <c r="AQ347" s="42"/>
      <c r="AR347" s="42"/>
      <c r="AS347" s="45">
        <f t="shared" si="115"/>
        <v>0</v>
      </c>
      <c r="AT347" s="42"/>
      <c r="AU347" s="42"/>
      <c r="AV347" s="42"/>
      <c r="AW347" s="42"/>
      <c r="AX347" s="42"/>
      <c r="AY347" s="42"/>
      <c r="AZ347" s="42"/>
      <c r="BA347" s="45">
        <f t="shared" si="116"/>
        <v>0</v>
      </c>
      <c r="BB347" s="42"/>
      <c r="BC347" s="42"/>
      <c r="BD347" s="42"/>
      <c r="BE347" s="42"/>
      <c r="BF347" s="42"/>
      <c r="BG347" s="42"/>
      <c r="BH347" s="42"/>
      <c r="BI347" s="110">
        <f t="shared" si="117"/>
        <v>0</v>
      </c>
      <c r="BJ347" s="109">
        <f t="shared" si="118"/>
        <v>0</v>
      </c>
      <c r="BK347" s="108">
        <f t="shared" si="119"/>
        <v>0</v>
      </c>
      <c r="BL347" s="108">
        <f t="shared" si="120"/>
        <v>0</v>
      </c>
      <c r="BM347" s="108">
        <f t="shared" si="121"/>
        <v>0</v>
      </c>
      <c r="BN347" s="108">
        <f t="shared" si="122"/>
        <v>0</v>
      </c>
      <c r="BO347" s="108">
        <f t="shared" si="123"/>
        <v>0</v>
      </c>
      <c r="BP347" s="108">
        <f t="shared" si="124"/>
        <v>0</v>
      </c>
      <c r="BQ347" s="72">
        <f t="shared" si="125"/>
        <v>0</v>
      </c>
      <c r="BR347" s="9"/>
      <c r="BS347" s="9"/>
      <c r="BT347" s="9"/>
      <c r="BU347" s="9"/>
      <c r="BV347" s="9"/>
      <c r="BW347" s="9"/>
      <c r="BX347" s="9"/>
      <c r="BY347" s="9"/>
    </row>
    <row r="348" spans="1:77" ht="16" thickBot="1">
      <c r="A348" s="57"/>
      <c r="B348" s="67"/>
      <c r="C348" s="68"/>
      <c r="D348" s="40"/>
      <c r="E348" s="40"/>
      <c r="F348" s="40"/>
      <c r="G348" s="40"/>
      <c r="H348" s="40"/>
      <c r="I348" s="40"/>
      <c r="J348" s="40"/>
      <c r="K348" s="40"/>
      <c r="L348" s="40"/>
      <c r="M348" s="45">
        <f t="shared" si="126"/>
        <v>0</v>
      </c>
      <c r="N348" s="40"/>
      <c r="O348" s="40"/>
      <c r="P348" s="40"/>
      <c r="Q348" s="40"/>
      <c r="R348" s="40"/>
      <c r="S348" s="40"/>
      <c r="T348" s="40"/>
      <c r="U348" s="45">
        <f t="shared" si="112"/>
        <v>0</v>
      </c>
      <c r="V348" s="40"/>
      <c r="W348" s="40"/>
      <c r="X348" s="40"/>
      <c r="Y348" s="40"/>
      <c r="Z348" s="40"/>
      <c r="AA348" s="40"/>
      <c r="AB348" s="40"/>
      <c r="AC348" s="45">
        <f t="shared" si="113"/>
        <v>0</v>
      </c>
      <c r="AD348" s="40"/>
      <c r="AE348" s="40"/>
      <c r="AF348" s="40"/>
      <c r="AG348" s="40"/>
      <c r="AH348" s="40"/>
      <c r="AI348" s="40"/>
      <c r="AJ348" s="40"/>
      <c r="AK348" s="45">
        <f t="shared" si="114"/>
        <v>0</v>
      </c>
      <c r="AL348" s="40"/>
      <c r="AM348" s="40"/>
      <c r="AN348" s="40"/>
      <c r="AO348" s="40"/>
      <c r="AP348" s="40"/>
      <c r="AQ348" s="40"/>
      <c r="AR348" s="40"/>
      <c r="AS348" s="45">
        <f t="shared" si="115"/>
        <v>0</v>
      </c>
      <c r="AT348" s="40"/>
      <c r="AU348" s="40"/>
      <c r="AV348" s="40"/>
      <c r="AW348" s="40"/>
      <c r="AX348" s="40"/>
      <c r="AY348" s="40"/>
      <c r="AZ348" s="40"/>
      <c r="BA348" s="45">
        <f t="shared" si="116"/>
        <v>0</v>
      </c>
      <c r="BB348" s="40"/>
      <c r="BC348" s="40"/>
      <c r="BD348" s="40"/>
      <c r="BE348" s="40"/>
      <c r="BF348" s="40"/>
      <c r="BG348" s="40"/>
      <c r="BH348" s="40"/>
      <c r="BI348" s="110">
        <f t="shared" si="117"/>
        <v>0</v>
      </c>
      <c r="BJ348" s="109">
        <f t="shared" si="118"/>
        <v>0</v>
      </c>
      <c r="BK348" s="108">
        <f t="shared" si="119"/>
        <v>0</v>
      </c>
      <c r="BL348" s="108">
        <f t="shared" si="120"/>
        <v>0</v>
      </c>
      <c r="BM348" s="108">
        <f t="shared" si="121"/>
        <v>0</v>
      </c>
      <c r="BN348" s="108">
        <f t="shared" si="122"/>
        <v>0</v>
      </c>
      <c r="BO348" s="108">
        <f t="shared" si="123"/>
        <v>0</v>
      </c>
      <c r="BP348" s="108">
        <f t="shared" si="124"/>
        <v>0</v>
      </c>
      <c r="BQ348" s="72">
        <f t="shared" si="125"/>
        <v>0</v>
      </c>
      <c r="BR348" s="9"/>
      <c r="BS348" s="9"/>
      <c r="BT348" s="9"/>
      <c r="BU348" s="9"/>
      <c r="BV348" s="9"/>
      <c r="BW348" s="9"/>
      <c r="BX348" s="9"/>
      <c r="BY348" s="9"/>
    </row>
    <row r="349" spans="1:77" ht="16" thickBot="1">
      <c r="A349" s="57"/>
      <c r="B349" s="67"/>
      <c r="C349" s="68"/>
      <c r="D349" s="40"/>
      <c r="E349" s="40"/>
      <c r="F349" s="40"/>
      <c r="G349" s="40"/>
      <c r="H349" s="40"/>
      <c r="I349" s="40"/>
      <c r="J349" s="40"/>
      <c r="K349" s="40"/>
      <c r="L349" s="40"/>
      <c r="M349" s="45">
        <f t="shared" si="126"/>
        <v>0</v>
      </c>
      <c r="N349" s="46"/>
      <c r="O349" s="46"/>
      <c r="P349" s="40"/>
      <c r="Q349" s="40"/>
      <c r="R349" s="40"/>
      <c r="S349" s="40"/>
      <c r="T349" s="40"/>
      <c r="U349" s="45">
        <f t="shared" si="112"/>
        <v>0</v>
      </c>
      <c r="V349" s="40"/>
      <c r="W349" s="40"/>
      <c r="X349" s="40"/>
      <c r="Y349" s="40"/>
      <c r="Z349" s="40"/>
      <c r="AA349" s="44"/>
      <c r="AB349" s="44"/>
      <c r="AC349" s="45">
        <f t="shared" si="113"/>
        <v>0</v>
      </c>
      <c r="AD349" s="44"/>
      <c r="AE349" s="44"/>
      <c r="AF349" s="44"/>
      <c r="AG349" s="44"/>
      <c r="AH349" s="44"/>
      <c r="AI349" s="44"/>
      <c r="AJ349" s="44"/>
      <c r="AK349" s="45">
        <f t="shared" si="114"/>
        <v>0</v>
      </c>
      <c r="AL349" s="42"/>
      <c r="AM349" s="42"/>
      <c r="AN349" s="42"/>
      <c r="AO349" s="42"/>
      <c r="AP349" s="42"/>
      <c r="AQ349" s="42"/>
      <c r="AR349" s="42"/>
      <c r="AS349" s="45">
        <f t="shared" si="115"/>
        <v>0</v>
      </c>
      <c r="AT349" s="42"/>
      <c r="AU349" s="42"/>
      <c r="AV349" s="42"/>
      <c r="AW349" s="42"/>
      <c r="AX349" s="42"/>
      <c r="AY349" s="42"/>
      <c r="AZ349" s="42"/>
      <c r="BA349" s="45">
        <f t="shared" si="116"/>
        <v>0</v>
      </c>
      <c r="BB349" s="42"/>
      <c r="BC349" s="42"/>
      <c r="BD349" s="42"/>
      <c r="BE349" s="42"/>
      <c r="BF349" s="42"/>
      <c r="BG349" s="42"/>
      <c r="BH349" s="42"/>
      <c r="BI349" s="110">
        <f t="shared" si="117"/>
        <v>0</v>
      </c>
      <c r="BJ349" s="109">
        <f t="shared" si="118"/>
        <v>0</v>
      </c>
      <c r="BK349" s="108">
        <f t="shared" si="119"/>
        <v>0</v>
      </c>
      <c r="BL349" s="108">
        <f t="shared" si="120"/>
        <v>0</v>
      </c>
      <c r="BM349" s="108">
        <f t="shared" si="121"/>
        <v>0</v>
      </c>
      <c r="BN349" s="108">
        <f t="shared" si="122"/>
        <v>0</v>
      </c>
      <c r="BO349" s="108">
        <f t="shared" si="123"/>
        <v>0</v>
      </c>
      <c r="BP349" s="108">
        <f t="shared" si="124"/>
        <v>0</v>
      </c>
      <c r="BQ349" s="72">
        <f t="shared" si="125"/>
        <v>0</v>
      </c>
      <c r="BR349" s="9"/>
      <c r="BS349" s="9"/>
      <c r="BT349" s="9"/>
      <c r="BU349" s="9"/>
      <c r="BV349" s="9"/>
      <c r="BW349" s="9"/>
      <c r="BX349" s="9"/>
      <c r="BY349" s="9"/>
    </row>
    <row r="350" spans="1:77" ht="16" thickBot="1">
      <c r="A350" s="57"/>
      <c r="B350" s="67"/>
      <c r="C350" s="68"/>
      <c r="D350" s="40"/>
      <c r="E350" s="40"/>
      <c r="F350" s="40"/>
      <c r="G350" s="40"/>
      <c r="H350" s="40"/>
      <c r="I350" s="40"/>
      <c r="J350" s="40"/>
      <c r="K350" s="40"/>
      <c r="L350" s="40"/>
      <c r="M350" s="45">
        <f t="shared" si="126"/>
        <v>0</v>
      </c>
      <c r="N350" s="46"/>
      <c r="O350" s="46"/>
      <c r="P350" s="40"/>
      <c r="Q350" s="40"/>
      <c r="R350" s="40"/>
      <c r="S350" s="40"/>
      <c r="T350" s="40"/>
      <c r="U350" s="45">
        <f t="shared" si="112"/>
        <v>0</v>
      </c>
      <c r="V350" s="40"/>
      <c r="W350" s="40"/>
      <c r="X350" s="40"/>
      <c r="Y350" s="40"/>
      <c r="Z350" s="40"/>
      <c r="AA350" s="44"/>
      <c r="AB350" s="44"/>
      <c r="AC350" s="45">
        <f t="shared" si="113"/>
        <v>0</v>
      </c>
      <c r="AD350" s="44"/>
      <c r="AE350" s="44"/>
      <c r="AF350" s="44"/>
      <c r="AG350" s="44"/>
      <c r="AH350" s="44"/>
      <c r="AI350" s="44"/>
      <c r="AJ350" s="44"/>
      <c r="AK350" s="45">
        <f t="shared" si="114"/>
        <v>0</v>
      </c>
      <c r="AL350" s="42"/>
      <c r="AM350" s="42"/>
      <c r="AN350" s="42"/>
      <c r="AO350" s="42"/>
      <c r="AP350" s="42"/>
      <c r="AQ350" s="42"/>
      <c r="AR350" s="42"/>
      <c r="AS350" s="45">
        <f t="shared" si="115"/>
        <v>0</v>
      </c>
      <c r="AT350" s="42"/>
      <c r="AU350" s="42"/>
      <c r="AV350" s="42"/>
      <c r="AW350" s="42"/>
      <c r="AX350" s="42"/>
      <c r="AY350" s="42"/>
      <c r="AZ350" s="42"/>
      <c r="BA350" s="45">
        <f t="shared" si="116"/>
        <v>0</v>
      </c>
      <c r="BB350" s="42"/>
      <c r="BC350" s="42"/>
      <c r="BD350" s="42"/>
      <c r="BE350" s="42"/>
      <c r="BF350" s="42"/>
      <c r="BG350" s="42"/>
      <c r="BH350" s="42"/>
      <c r="BI350" s="110">
        <f t="shared" si="117"/>
        <v>0</v>
      </c>
      <c r="BJ350" s="109">
        <f t="shared" si="118"/>
        <v>0</v>
      </c>
      <c r="BK350" s="108">
        <f t="shared" si="119"/>
        <v>0</v>
      </c>
      <c r="BL350" s="108">
        <f t="shared" si="120"/>
        <v>0</v>
      </c>
      <c r="BM350" s="108">
        <f t="shared" si="121"/>
        <v>0</v>
      </c>
      <c r="BN350" s="108">
        <f t="shared" si="122"/>
        <v>0</v>
      </c>
      <c r="BO350" s="108">
        <f t="shared" si="123"/>
        <v>0</v>
      </c>
      <c r="BP350" s="108">
        <f t="shared" si="124"/>
        <v>0</v>
      </c>
      <c r="BQ350" s="72">
        <f t="shared" si="125"/>
        <v>0</v>
      </c>
      <c r="BR350" s="165"/>
      <c r="BS350" s="165"/>
      <c r="BT350" s="165"/>
      <c r="BU350" s="165"/>
      <c r="BV350" s="165"/>
      <c r="BW350" s="165"/>
      <c r="BX350" s="165"/>
      <c r="BY350" s="165"/>
    </row>
    <row r="351" spans="1:77" ht="16" thickBot="1">
      <c r="A351" s="57"/>
      <c r="B351" s="67"/>
      <c r="C351" s="68"/>
      <c r="D351" s="40"/>
      <c r="E351" s="40"/>
      <c r="F351" s="40"/>
      <c r="G351" s="40"/>
      <c r="H351" s="40"/>
      <c r="I351" s="40"/>
      <c r="J351" s="40"/>
      <c r="K351" s="40"/>
      <c r="L351" s="40"/>
      <c r="M351" s="45">
        <f t="shared" si="126"/>
        <v>0</v>
      </c>
      <c r="N351" s="40"/>
      <c r="O351" s="40"/>
      <c r="P351" s="40"/>
      <c r="Q351" s="40"/>
      <c r="R351" s="40"/>
      <c r="S351" s="40"/>
      <c r="T351" s="40"/>
      <c r="U351" s="45">
        <f t="shared" si="112"/>
        <v>0</v>
      </c>
      <c r="V351" s="40"/>
      <c r="W351" s="40"/>
      <c r="X351" s="40"/>
      <c r="Y351" s="40"/>
      <c r="Z351" s="40"/>
      <c r="AA351" s="40"/>
      <c r="AB351" s="40"/>
      <c r="AC351" s="45">
        <f t="shared" si="113"/>
        <v>0</v>
      </c>
      <c r="AD351" s="40"/>
      <c r="AE351" s="40"/>
      <c r="AF351" s="40"/>
      <c r="AG351" s="40"/>
      <c r="AH351" s="40"/>
      <c r="AI351" s="40"/>
      <c r="AJ351" s="40"/>
      <c r="AK351" s="45">
        <f t="shared" si="114"/>
        <v>0</v>
      </c>
      <c r="AL351" s="40"/>
      <c r="AM351" s="42"/>
      <c r="AN351" s="42"/>
      <c r="AO351" s="42"/>
      <c r="AP351" s="42"/>
      <c r="AQ351" s="42"/>
      <c r="AR351" s="42"/>
      <c r="AS351" s="45">
        <f t="shared" si="115"/>
        <v>0</v>
      </c>
      <c r="AT351" s="42"/>
      <c r="AU351" s="42"/>
      <c r="AV351" s="42"/>
      <c r="AW351" s="42"/>
      <c r="AX351" s="42"/>
      <c r="AY351" s="42"/>
      <c r="AZ351" s="42"/>
      <c r="BA351" s="45">
        <f t="shared" si="116"/>
        <v>0</v>
      </c>
      <c r="BB351" s="42"/>
      <c r="BC351" s="42"/>
      <c r="BD351" s="42"/>
      <c r="BE351" s="42"/>
      <c r="BF351" s="42"/>
      <c r="BG351" s="42"/>
      <c r="BH351" s="42"/>
      <c r="BI351" s="110">
        <f t="shared" si="117"/>
        <v>0</v>
      </c>
      <c r="BJ351" s="109">
        <f t="shared" si="118"/>
        <v>0</v>
      </c>
      <c r="BK351" s="108">
        <f t="shared" si="119"/>
        <v>0</v>
      </c>
      <c r="BL351" s="108">
        <f t="shared" si="120"/>
        <v>0</v>
      </c>
      <c r="BM351" s="108">
        <f t="shared" si="121"/>
        <v>0</v>
      </c>
      <c r="BN351" s="108">
        <f t="shared" si="122"/>
        <v>0</v>
      </c>
      <c r="BO351" s="108">
        <f t="shared" si="123"/>
        <v>0</v>
      </c>
      <c r="BP351" s="108">
        <f t="shared" si="124"/>
        <v>0</v>
      </c>
      <c r="BQ351" s="72">
        <f t="shared" si="125"/>
        <v>0</v>
      </c>
    </row>
    <row r="352" spans="1:77" ht="16" thickBot="1">
      <c r="A352" s="57"/>
      <c r="B352" s="65"/>
      <c r="C352" s="66"/>
      <c r="D352" s="42"/>
      <c r="E352" s="42"/>
      <c r="F352" s="42"/>
      <c r="G352" s="42"/>
      <c r="H352" s="42"/>
      <c r="I352" s="42"/>
      <c r="J352" s="42"/>
      <c r="K352" s="42"/>
      <c r="L352" s="42"/>
      <c r="M352" s="45">
        <f t="shared" si="126"/>
        <v>0</v>
      </c>
      <c r="N352" s="44"/>
      <c r="O352" s="44"/>
      <c r="P352" s="44"/>
      <c r="Q352" s="44"/>
      <c r="R352" s="44"/>
      <c r="S352" s="44"/>
      <c r="T352" s="44"/>
      <c r="U352" s="45">
        <f t="shared" si="112"/>
        <v>0</v>
      </c>
      <c r="V352" s="44"/>
      <c r="W352" s="44"/>
      <c r="X352" s="44"/>
      <c r="Y352" s="44"/>
      <c r="Z352" s="44"/>
      <c r="AA352" s="44"/>
      <c r="AB352" s="44"/>
      <c r="AC352" s="45">
        <f t="shared" si="113"/>
        <v>0</v>
      </c>
      <c r="AD352" s="44"/>
      <c r="AE352" s="44"/>
      <c r="AF352" s="44"/>
      <c r="AG352" s="44"/>
      <c r="AH352" s="44"/>
      <c r="AI352" s="44"/>
      <c r="AJ352" s="44"/>
      <c r="AK352" s="45">
        <f t="shared" si="114"/>
        <v>0</v>
      </c>
      <c r="AL352" s="42"/>
      <c r="AM352" s="42"/>
      <c r="AN352" s="42"/>
      <c r="AO352" s="42"/>
      <c r="AP352" s="42"/>
      <c r="AQ352" s="42"/>
      <c r="AR352" s="42"/>
      <c r="AS352" s="45">
        <f t="shared" si="115"/>
        <v>0</v>
      </c>
      <c r="AT352" s="42"/>
      <c r="AU352" s="42"/>
      <c r="AV352" s="42"/>
      <c r="AW352" s="42"/>
      <c r="AX352" s="42"/>
      <c r="AY352" s="42"/>
      <c r="AZ352" s="42"/>
      <c r="BA352" s="45">
        <f t="shared" si="116"/>
        <v>0</v>
      </c>
      <c r="BB352" s="42"/>
      <c r="BC352" s="42"/>
      <c r="BD352" s="42"/>
      <c r="BE352" s="42"/>
      <c r="BF352" s="42"/>
      <c r="BG352" s="42"/>
      <c r="BH352" s="42"/>
      <c r="BI352" s="110">
        <f t="shared" si="117"/>
        <v>0</v>
      </c>
      <c r="BJ352" s="109">
        <f t="shared" si="118"/>
        <v>0</v>
      </c>
      <c r="BK352" s="108">
        <f t="shared" si="119"/>
        <v>0</v>
      </c>
      <c r="BL352" s="108">
        <f t="shared" si="120"/>
        <v>0</v>
      </c>
      <c r="BM352" s="108">
        <f t="shared" si="121"/>
        <v>0</v>
      </c>
      <c r="BN352" s="108">
        <f t="shared" si="122"/>
        <v>0</v>
      </c>
      <c r="BO352" s="108">
        <f t="shared" si="123"/>
        <v>0</v>
      </c>
      <c r="BP352" s="108">
        <f t="shared" si="124"/>
        <v>0</v>
      </c>
      <c r="BQ352" s="72">
        <f t="shared" si="125"/>
        <v>0</v>
      </c>
    </row>
    <row r="353" spans="1:74" ht="16" thickBot="1">
      <c r="A353" s="57"/>
      <c r="B353" s="65"/>
      <c r="C353" s="66"/>
      <c r="D353" s="42"/>
      <c r="E353" s="42"/>
      <c r="F353" s="42"/>
      <c r="G353" s="42"/>
      <c r="H353" s="42"/>
      <c r="I353" s="42"/>
      <c r="J353" s="42"/>
      <c r="K353" s="42"/>
      <c r="L353" s="42"/>
      <c r="M353" s="45">
        <f t="shared" si="126"/>
        <v>0</v>
      </c>
      <c r="N353" s="44"/>
      <c r="O353" s="44"/>
      <c r="P353" s="44"/>
      <c r="Q353" s="44"/>
      <c r="R353" s="44"/>
      <c r="S353" s="44"/>
      <c r="T353" s="44"/>
      <c r="U353" s="45">
        <f t="shared" si="112"/>
        <v>0</v>
      </c>
      <c r="V353" s="44"/>
      <c r="W353" s="44"/>
      <c r="X353" s="44"/>
      <c r="Y353" s="44"/>
      <c r="Z353" s="44"/>
      <c r="AA353" s="44"/>
      <c r="AB353" s="44"/>
      <c r="AC353" s="45">
        <f t="shared" si="113"/>
        <v>0</v>
      </c>
      <c r="AD353" s="44"/>
      <c r="AE353" s="44"/>
      <c r="AF353" s="44"/>
      <c r="AG353" s="44"/>
      <c r="AH353" s="44"/>
      <c r="AI353" s="44"/>
      <c r="AJ353" s="44"/>
      <c r="AK353" s="45">
        <f t="shared" si="114"/>
        <v>0</v>
      </c>
      <c r="AL353" s="42"/>
      <c r="AM353" s="42"/>
      <c r="AN353" s="42"/>
      <c r="AO353" s="42"/>
      <c r="AP353" s="42"/>
      <c r="AQ353" s="42"/>
      <c r="AR353" s="42"/>
      <c r="AS353" s="45">
        <f t="shared" si="115"/>
        <v>0</v>
      </c>
      <c r="AT353" s="42"/>
      <c r="AU353" s="42"/>
      <c r="AV353" s="42"/>
      <c r="AW353" s="42"/>
      <c r="AX353" s="42"/>
      <c r="AY353" s="42"/>
      <c r="AZ353" s="42"/>
      <c r="BA353" s="45">
        <f t="shared" si="116"/>
        <v>0</v>
      </c>
      <c r="BB353" s="42"/>
      <c r="BC353" s="42"/>
      <c r="BD353" s="42"/>
      <c r="BE353" s="42"/>
      <c r="BF353" s="42"/>
      <c r="BG353" s="42"/>
      <c r="BH353" s="42"/>
      <c r="BI353" s="110">
        <f t="shared" si="117"/>
        <v>0</v>
      </c>
      <c r="BJ353" s="109">
        <f t="shared" si="118"/>
        <v>0</v>
      </c>
      <c r="BK353" s="108">
        <f t="shared" si="119"/>
        <v>0</v>
      </c>
      <c r="BL353" s="108">
        <f t="shared" si="120"/>
        <v>0</v>
      </c>
      <c r="BM353" s="108">
        <f t="shared" si="121"/>
        <v>0</v>
      </c>
      <c r="BN353" s="108">
        <f t="shared" si="122"/>
        <v>0</v>
      </c>
      <c r="BO353" s="108">
        <f t="shared" si="123"/>
        <v>0</v>
      </c>
      <c r="BP353" s="108">
        <f t="shared" si="124"/>
        <v>0</v>
      </c>
      <c r="BQ353" s="72">
        <f t="shared" si="125"/>
        <v>0</v>
      </c>
      <c r="BR353" s="25"/>
      <c r="BS353" s="25"/>
      <c r="BT353" s="25"/>
      <c r="BU353" s="25"/>
      <c r="BV353" s="25"/>
    </row>
    <row r="354" spans="1:74" ht="16" thickBot="1">
      <c r="A354" s="57"/>
      <c r="B354" s="65"/>
      <c r="C354" s="66"/>
      <c r="D354" s="42"/>
      <c r="E354" s="42"/>
      <c r="F354" s="42"/>
      <c r="G354" s="42"/>
      <c r="H354" s="42"/>
      <c r="I354" s="42"/>
      <c r="J354" s="42"/>
      <c r="K354" s="42"/>
      <c r="L354" s="42"/>
      <c r="M354" s="45">
        <f t="shared" si="126"/>
        <v>0</v>
      </c>
      <c r="N354" s="44"/>
      <c r="O354" s="44"/>
      <c r="P354" s="44"/>
      <c r="Q354" s="44"/>
      <c r="R354" s="44"/>
      <c r="S354" s="44"/>
      <c r="T354" s="44"/>
      <c r="U354" s="45">
        <f t="shared" si="112"/>
        <v>0</v>
      </c>
      <c r="V354" s="44"/>
      <c r="W354" s="44"/>
      <c r="X354" s="44"/>
      <c r="Y354" s="44"/>
      <c r="Z354" s="44"/>
      <c r="AA354" s="44"/>
      <c r="AB354" s="44"/>
      <c r="AC354" s="45">
        <f t="shared" si="113"/>
        <v>0</v>
      </c>
      <c r="AD354" s="44"/>
      <c r="AE354" s="44"/>
      <c r="AF354" s="44"/>
      <c r="AG354" s="44"/>
      <c r="AH354" s="44"/>
      <c r="AI354" s="44"/>
      <c r="AJ354" s="44"/>
      <c r="AK354" s="45">
        <f t="shared" si="114"/>
        <v>0</v>
      </c>
      <c r="AL354" s="42"/>
      <c r="AM354" s="42"/>
      <c r="AN354" s="42"/>
      <c r="AO354" s="42"/>
      <c r="AP354" s="42"/>
      <c r="AQ354" s="42"/>
      <c r="AR354" s="42"/>
      <c r="AS354" s="45">
        <f t="shared" si="115"/>
        <v>0</v>
      </c>
      <c r="AT354" s="42"/>
      <c r="AU354" s="42"/>
      <c r="AV354" s="42"/>
      <c r="AW354" s="42"/>
      <c r="AX354" s="42"/>
      <c r="AY354" s="42"/>
      <c r="AZ354" s="42"/>
      <c r="BA354" s="45">
        <f t="shared" si="116"/>
        <v>0</v>
      </c>
      <c r="BB354" s="42"/>
      <c r="BC354" s="42"/>
      <c r="BD354" s="42"/>
      <c r="BE354" s="42"/>
      <c r="BF354" s="42"/>
      <c r="BG354" s="42"/>
      <c r="BH354" s="42"/>
      <c r="BI354" s="110">
        <f t="shared" si="117"/>
        <v>0</v>
      </c>
      <c r="BJ354" s="109">
        <f t="shared" si="118"/>
        <v>0</v>
      </c>
      <c r="BK354" s="108">
        <f t="shared" si="119"/>
        <v>0</v>
      </c>
      <c r="BL354" s="108">
        <f t="shared" si="120"/>
        <v>0</v>
      </c>
      <c r="BM354" s="108">
        <f t="shared" si="121"/>
        <v>0</v>
      </c>
      <c r="BN354" s="108">
        <f t="shared" si="122"/>
        <v>0</v>
      </c>
      <c r="BO354" s="108">
        <f t="shared" si="123"/>
        <v>0</v>
      </c>
      <c r="BP354" s="108">
        <f t="shared" si="124"/>
        <v>0</v>
      </c>
      <c r="BQ354" s="72">
        <f t="shared" si="125"/>
        <v>0</v>
      </c>
      <c r="BR354" s="53"/>
      <c r="BS354" s="53"/>
      <c r="BT354" s="53"/>
      <c r="BU354" s="53"/>
      <c r="BV354" s="53"/>
    </row>
    <row r="355" spans="1:74" ht="16" thickBot="1">
      <c r="A355" s="57"/>
      <c r="B355" s="67"/>
      <c r="C355" s="68"/>
      <c r="D355" s="40"/>
      <c r="E355" s="40"/>
      <c r="F355" s="40"/>
      <c r="G355" s="40"/>
      <c r="H355" s="40"/>
      <c r="I355" s="40"/>
      <c r="J355" s="40"/>
      <c r="K355" s="40"/>
      <c r="L355" s="40"/>
      <c r="M355" s="45">
        <f t="shared" si="126"/>
        <v>0</v>
      </c>
      <c r="N355" s="40"/>
      <c r="O355" s="40"/>
      <c r="P355" s="40"/>
      <c r="Q355" s="40"/>
      <c r="R355" s="40"/>
      <c r="S355" s="40"/>
      <c r="T355" s="40"/>
      <c r="U355" s="45">
        <f t="shared" si="112"/>
        <v>0</v>
      </c>
      <c r="V355" s="40"/>
      <c r="W355" s="40"/>
      <c r="X355" s="40"/>
      <c r="Y355" s="40"/>
      <c r="Z355" s="40"/>
      <c r="AA355" s="40"/>
      <c r="AB355" s="40"/>
      <c r="AC355" s="45">
        <f t="shared" si="113"/>
        <v>0</v>
      </c>
      <c r="AD355" s="40"/>
      <c r="AE355" s="40"/>
      <c r="AF355" s="40"/>
      <c r="AG355" s="40"/>
      <c r="AH355" s="40"/>
      <c r="AI355" s="40"/>
      <c r="AJ355" s="40"/>
      <c r="AK355" s="45">
        <f t="shared" si="114"/>
        <v>0</v>
      </c>
      <c r="AL355" s="40"/>
      <c r="AM355" s="40"/>
      <c r="AN355" s="40"/>
      <c r="AO355" s="40"/>
      <c r="AP355" s="40"/>
      <c r="AQ355" s="40"/>
      <c r="AR355" s="40"/>
      <c r="AS355" s="45">
        <f t="shared" si="115"/>
        <v>0</v>
      </c>
      <c r="AT355" s="40"/>
      <c r="AU355" s="40"/>
      <c r="AV355" s="40"/>
      <c r="AW355" s="40"/>
      <c r="AX355" s="40"/>
      <c r="AY355" s="40"/>
      <c r="AZ355" s="40"/>
      <c r="BA355" s="45">
        <f t="shared" si="116"/>
        <v>0</v>
      </c>
      <c r="BB355" s="40"/>
      <c r="BC355" s="40"/>
      <c r="BD355" s="40"/>
      <c r="BE355" s="40"/>
      <c r="BF355" s="40"/>
      <c r="BG355" s="40"/>
      <c r="BH355" s="40"/>
      <c r="BI355" s="110">
        <f t="shared" si="117"/>
        <v>0</v>
      </c>
      <c r="BJ355" s="109">
        <f t="shared" si="118"/>
        <v>0</v>
      </c>
      <c r="BK355" s="108">
        <f t="shared" si="119"/>
        <v>0</v>
      </c>
      <c r="BL355" s="108">
        <f t="shared" si="120"/>
        <v>0</v>
      </c>
      <c r="BM355" s="108">
        <f t="shared" si="121"/>
        <v>0</v>
      </c>
      <c r="BN355" s="108">
        <f t="shared" si="122"/>
        <v>0</v>
      </c>
      <c r="BO355" s="108">
        <f t="shared" si="123"/>
        <v>0</v>
      </c>
      <c r="BP355" s="108">
        <f t="shared" si="124"/>
        <v>0</v>
      </c>
      <c r="BQ355" s="72">
        <f t="shared" si="125"/>
        <v>0</v>
      </c>
      <c r="BR355" s="54"/>
      <c r="BS355" s="54"/>
      <c r="BT355" s="54"/>
      <c r="BU355" s="54"/>
      <c r="BV355" s="54"/>
    </row>
    <row r="356" spans="1:74" ht="16" thickBot="1">
      <c r="A356" s="57"/>
      <c r="B356" s="67"/>
      <c r="C356" s="68"/>
      <c r="D356" s="40"/>
      <c r="E356" s="40"/>
      <c r="F356" s="40"/>
      <c r="G356" s="40"/>
      <c r="H356" s="40"/>
      <c r="I356" s="40"/>
      <c r="J356" s="40"/>
      <c r="K356" s="40"/>
      <c r="L356" s="40"/>
      <c r="M356" s="45">
        <f t="shared" si="126"/>
        <v>0</v>
      </c>
      <c r="N356" s="44"/>
      <c r="O356" s="44"/>
      <c r="P356" s="44"/>
      <c r="Q356" s="44"/>
      <c r="R356" s="44"/>
      <c r="S356" s="44"/>
      <c r="T356" s="44"/>
      <c r="U356" s="45">
        <f t="shared" si="112"/>
        <v>0</v>
      </c>
      <c r="V356" s="44"/>
      <c r="W356" s="44"/>
      <c r="X356" s="44"/>
      <c r="Y356" s="44"/>
      <c r="Z356" s="44"/>
      <c r="AA356" s="44"/>
      <c r="AB356" s="44"/>
      <c r="AC356" s="45">
        <f t="shared" si="113"/>
        <v>0</v>
      </c>
      <c r="AD356" s="44"/>
      <c r="AE356" s="44"/>
      <c r="AF356" s="44"/>
      <c r="AG356" s="44"/>
      <c r="AH356" s="44"/>
      <c r="AI356" s="44"/>
      <c r="AJ356" s="44"/>
      <c r="AK356" s="45">
        <f t="shared" si="114"/>
        <v>0</v>
      </c>
      <c r="AL356" s="42"/>
      <c r="AM356" s="42"/>
      <c r="AN356" s="42"/>
      <c r="AO356" s="42"/>
      <c r="AP356" s="42"/>
      <c r="AQ356" s="42"/>
      <c r="AR356" s="42"/>
      <c r="AS356" s="45">
        <f t="shared" si="115"/>
        <v>0</v>
      </c>
      <c r="AT356" s="42"/>
      <c r="AU356" s="42"/>
      <c r="AV356" s="42"/>
      <c r="AW356" s="42"/>
      <c r="AX356" s="42"/>
      <c r="AY356" s="42"/>
      <c r="AZ356" s="42"/>
      <c r="BA356" s="45">
        <f t="shared" si="116"/>
        <v>0</v>
      </c>
      <c r="BB356" s="42"/>
      <c r="BC356" s="42"/>
      <c r="BD356" s="42"/>
      <c r="BE356" s="42"/>
      <c r="BF356" s="42"/>
      <c r="BG356" s="42"/>
      <c r="BH356" s="42"/>
      <c r="BI356" s="110">
        <f t="shared" si="117"/>
        <v>0</v>
      </c>
      <c r="BJ356" s="109">
        <f t="shared" si="118"/>
        <v>0</v>
      </c>
      <c r="BK356" s="108">
        <f t="shared" si="119"/>
        <v>0</v>
      </c>
      <c r="BL356" s="108">
        <f t="shared" si="120"/>
        <v>0</v>
      </c>
      <c r="BM356" s="108">
        <f t="shared" si="121"/>
        <v>0</v>
      </c>
      <c r="BN356" s="108">
        <f t="shared" si="122"/>
        <v>0</v>
      </c>
      <c r="BO356" s="108">
        <f t="shared" si="123"/>
        <v>0</v>
      </c>
      <c r="BP356" s="108">
        <f t="shared" si="124"/>
        <v>0</v>
      </c>
      <c r="BQ356" s="72">
        <f t="shared" si="125"/>
        <v>0</v>
      </c>
      <c r="BR356" s="54"/>
      <c r="BS356" s="54"/>
      <c r="BT356" s="54"/>
      <c r="BU356" s="54"/>
      <c r="BV356" s="54"/>
    </row>
    <row r="357" spans="1:74" ht="16" thickBot="1">
      <c r="A357" s="57"/>
      <c r="B357" s="67"/>
      <c r="C357" s="66"/>
      <c r="D357" s="42"/>
      <c r="E357" s="42"/>
      <c r="F357" s="42"/>
      <c r="G357" s="42"/>
      <c r="H357" s="42"/>
      <c r="I357" s="42"/>
      <c r="J357" s="42"/>
      <c r="K357" s="42"/>
      <c r="L357" s="42"/>
      <c r="M357" s="45">
        <f t="shared" si="126"/>
        <v>0</v>
      </c>
      <c r="N357" s="44"/>
      <c r="O357" s="44"/>
      <c r="P357" s="44"/>
      <c r="Q357" s="44"/>
      <c r="R357" s="44"/>
      <c r="S357" s="44"/>
      <c r="T357" s="44"/>
      <c r="U357" s="45">
        <f t="shared" si="112"/>
        <v>0</v>
      </c>
      <c r="V357" s="44"/>
      <c r="W357" s="44"/>
      <c r="X357" s="44"/>
      <c r="Y357" s="44"/>
      <c r="Z357" s="44"/>
      <c r="AA357" s="44"/>
      <c r="AB357" s="44"/>
      <c r="AC357" s="45">
        <f t="shared" si="113"/>
        <v>0</v>
      </c>
      <c r="AD357" s="44"/>
      <c r="AE357" s="44"/>
      <c r="AF357" s="44"/>
      <c r="AG357" s="44"/>
      <c r="AH357" s="44"/>
      <c r="AI357" s="44"/>
      <c r="AJ357" s="44"/>
      <c r="AK357" s="45">
        <f t="shared" si="114"/>
        <v>0</v>
      </c>
      <c r="AL357" s="42"/>
      <c r="AM357" s="42"/>
      <c r="AN357" s="42"/>
      <c r="AO357" s="42"/>
      <c r="AP357" s="42"/>
      <c r="AQ357" s="42"/>
      <c r="AR357" s="42"/>
      <c r="AS357" s="45">
        <f t="shared" si="115"/>
        <v>0</v>
      </c>
      <c r="AT357" s="42"/>
      <c r="AU357" s="42"/>
      <c r="AV357" s="42"/>
      <c r="AW357" s="42"/>
      <c r="AX357" s="42"/>
      <c r="AY357" s="42"/>
      <c r="AZ357" s="42"/>
      <c r="BA357" s="45">
        <f t="shared" si="116"/>
        <v>0</v>
      </c>
      <c r="BB357" s="42"/>
      <c r="BC357" s="42"/>
      <c r="BD357" s="42"/>
      <c r="BE357" s="42"/>
      <c r="BF357" s="42"/>
      <c r="BG357" s="42"/>
      <c r="BH357" s="42"/>
      <c r="BI357" s="110">
        <f t="shared" si="117"/>
        <v>0</v>
      </c>
      <c r="BJ357" s="109">
        <f t="shared" si="118"/>
        <v>0</v>
      </c>
      <c r="BK357" s="108">
        <f t="shared" si="119"/>
        <v>0</v>
      </c>
      <c r="BL357" s="108">
        <f t="shared" si="120"/>
        <v>0</v>
      </c>
      <c r="BM357" s="108">
        <f t="shared" si="121"/>
        <v>0</v>
      </c>
      <c r="BN357" s="108">
        <f t="shared" si="122"/>
        <v>0</v>
      </c>
      <c r="BO357" s="108">
        <f t="shared" si="123"/>
        <v>0</v>
      </c>
      <c r="BP357" s="108">
        <f t="shared" si="124"/>
        <v>0</v>
      </c>
      <c r="BQ357" s="72">
        <f t="shared" si="125"/>
        <v>0</v>
      </c>
      <c r="BR357" s="54"/>
      <c r="BS357" s="54"/>
      <c r="BT357" s="54"/>
      <c r="BU357" s="54"/>
      <c r="BV357" s="54"/>
    </row>
    <row r="358" spans="1:74" ht="16" thickBot="1">
      <c r="A358" s="57"/>
      <c r="B358" s="65"/>
      <c r="C358" s="66"/>
      <c r="D358" s="42"/>
      <c r="E358" s="42"/>
      <c r="F358" s="42"/>
      <c r="G358" s="42"/>
      <c r="H358" s="42"/>
      <c r="I358" s="42"/>
      <c r="J358" s="42"/>
      <c r="K358" s="42"/>
      <c r="L358" s="42"/>
      <c r="M358" s="45">
        <f t="shared" si="126"/>
        <v>0</v>
      </c>
      <c r="N358" s="44"/>
      <c r="O358" s="44"/>
      <c r="P358" s="44"/>
      <c r="Q358" s="44"/>
      <c r="R358" s="44"/>
      <c r="S358" s="44"/>
      <c r="T358" s="44"/>
      <c r="U358" s="45">
        <f t="shared" si="112"/>
        <v>0</v>
      </c>
      <c r="V358" s="44"/>
      <c r="W358" s="44"/>
      <c r="X358" s="44"/>
      <c r="Y358" s="44"/>
      <c r="Z358" s="44"/>
      <c r="AA358" s="44"/>
      <c r="AB358" s="44"/>
      <c r="AC358" s="45">
        <f t="shared" si="113"/>
        <v>0</v>
      </c>
      <c r="AD358" s="44"/>
      <c r="AE358" s="44"/>
      <c r="AF358" s="44"/>
      <c r="AG358" s="44"/>
      <c r="AH358" s="44"/>
      <c r="AI358" s="44"/>
      <c r="AJ358" s="44"/>
      <c r="AK358" s="45">
        <f t="shared" si="114"/>
        <v>0</v>
      </c>
      <c r="AL358" s="42"/>
      <c r="AM358" s="42"/>
      <c r="AN358" s="42"/>
      <c r="AO358" s="42"/>
      <c r="AP358" s="42"/>
      <c r="AQ358" s="42"/>
      <c r="AR358" s="42"/>
      <c r="AS358" s="45">
        <f t="shared" si="115"/>
        <v>0</v>
      </c>
      <c r="AT358" s="42"/>
      <c r="AU358" s="42"/>
      <c r="AV358" s="42"/>
      <c r="AW358" s="42"/>
      <c r="AX358" s="42"/>
      <c r="AY358" s="42"/>
      <c r="AZ358" s="42"/>
      <c r="BA358" s="45">
        <f t="shared" si="116"/>
        <v>0</v>
      </c>
      <c r="BB358" s="42"/>
      <c r="BC358" s="42"/>
      <c r="BD358" s="42"/>
      <c r="BE358" s="42"/>
      <c r="BF358" s="42"/>
      <c r="BG358" s="42"/>
      <c r="BH358" s="42"/>
      <c r="BI358" s="110">
        <f t="shared" si="117"/>
        <v>0</v>
      </c>
      <c r="BJ358" s="109">
        <f t="shared" si="118"/>
        <v>0</v>
      </c>
      <c r="BK358" s="108">
        <f t="shared" si="119"/>
        <v>0</v>
      </c>
      <c r="BL358" s="108">
        <f t="shared" si="120"/>
        <v>0</v>
      </c>
      <c r="BM358" s="108">
        <f t="shared" si="121"/>
        <v>0</v>
      </c>
      <c r="BN358" s="108">
        <f t="shared" si="122"/>
        <v>0</v>
      </c>
      <c r="BO358" s="108">
        <f t="shared" si="123"/>
        <v>0</v>
      </c>
      <c r="BP358" s="108">
        <f t="shared" si="124"/>
        <v>0</v>
      </c>
      <c r="BQ358" s="72">
        <f t="shared" si="125"/>
        <v>0</v>
      </c>
      <c r="BR358" s="54"/>
      <c r="BS358" s="54"/>
      <c r="BT358" s="54"/>
      <c r="BU358" s="54"/>
      <c r="BV358" s="54"/>
    </row>
    <row r="359" spans="1:74" ht="16" thickBot="1">
      <c r="A359" s="57"/>
      <c r="B359" s="65"/>
      <c r="C359" s="66"/>
      <c r="D359" s="42"/>
      <c r="E359" s="42"/>
      <c r="F359" s="42"/>
      <c r="G359" s="42"/>
      <c r="H359" s="42"/>
      <c r="I359" s="42"/>
      <c r="J359" s="42"/>
      <c r="K359" s="42"/>
      <c r="L359" s="42"/>
      <c r="M359" s="45">
        <f t="shared" si="126"/>
        <v>0</v>
      </c>
      <c r="N359" s="44"/>
      <c r="O359" s="44"/>
      <c r="P359" s="44"/>
      <c r="Q359" s="44"/>
      <c r="R359" s="44"/>
      <c r="S359" s="44"/>
      <c r="T359" s="44"/>
      <c r="U359" s="45">
        <f t="shared" si="112"/>
        <v>0</v>
      </c>
      <c r="V359" s="44"/>
      <c r="W359" s="44"/>
      <c r="X359" s="44"/>
      <c r="Y359" s="44"/>
      <c r="Z359" s="44"/>
      <c r="AA359" s="44"/>
      <c r="AB359" s="44"/>
      <c r="AC359" s="45">
        <f t="shared" si="113"/>
        <v>0</v>
      </c>
      <c r="AD359" s="44"/>
      <c r="AE359" s="44"/>
      <c r="AF359" s="44"/>
      <c r="AG359" s="44"/>
      <c r="AH359" s="44"/>
      <c r="AI359" s="44"/>
      <c r="AJ359" s="44"/>
      <c r="AK359" s="45">
        <f t="shared" si="114"/>
        <v>0</v>
      </c>
      <c r="AL359" s="42"/>
      <c r="AM359" s="42"/>
      <c r="AN359" s="42"/>
      <c r="AO359" s="42"/>
      <c r="AP359" s="42"/>
      <c r="AQ359" s="42"/>
      <c r="AR359" s="42"/>
      <c r="AS359" s="45">
        <f t="shared" si="115"/>
        <v>0</v>
      </c>
      <c r="AT359" s="42"/>
      <c r="AU359" s="42"/>
      <c r="AV359" s="42"/>
      <c r="AW359" s="42"/>
      <c r="AX359" s="42"/>
      <c r="AY359" s="42"/>
      <c r="AZ359" s="42"/>
      <c r="BA359" s="45">
        <f t="shared" si="116"/>
        <v>0</v>
      </c>
      <c r="BB359" s="42"/>
      <c r="BC359" s="42"/>
      <c r="BD359" s="42"/>
      <c r="BE359" s="42"/>
      <c r="BF359" s="42"/>
      <c r="BG359" s="42"/>
      <c r="BH359" s="42"/>
      <c r="BI359" s="110">
        <f t="shared" si="117"/>
        <v>0</v>
      </c>
      <c r="BJ359" s="109">
        <f t="shared" si="118"/>
        <v>0</v>
      </c>
      <c r="BK359" s="108">
        <f t="shared" si="119"/>
        <v>0</v>
      </c>
      <c r="BL359" s="108">
        <f t="shared" si="120"/>
        <v>0</v>
      </c>
      <c r="BM359" s="108">
        <f t="shared" si="121"/>
        <v>0</v>
      </c>
      <c r="BN359" s="108">
        <f t="shared" si="122"/>
        <v>0</v>
      </c>
      <c r="BO359" s="108">
        <f t="shared" si="123"/>
        <v>0</v>
      </c>
      <c r="BP359" s="108">
        <f t="shared" si="124"/>
        <v>0</v>
      </c>
      <c r="BQ359" s="72">
        <f t="shared" si="125"/>
        <v>0</v>
      </c>
      <c r="BR359" s="54"/>
      <c r="BS359" s="54"/>
      <c r="BT359" s="54"/>
      <c r="BU359" s="54"/>
      <c r="BV359" s="54"/>
    </row>
    <row r="360" spans="1:74" ht="16" thickBot="1">
      <c r="A360" s="57"/>
      <c r="B360" s="65"/>
      <c r="C360" s="66"/>
      <c r="D360" s="42"/>
      <c r="E360" s="42"/>
      <c r="F360" s="42"/>
      <c r="G360" s="42"/>
      <c r="H360" s="42"/>
      <c r="I360" s="42"/>
      <c r="J360" s="42"/>
      <c r="K360" s="42"/>
      <c r="L360" s="42"/>
      <c r="M360" s="45">
        <f t="shared" si="126"/>
        <v>0</v>
      </c>
      <c r="N360" s="44"/>
      <c r="O360" s="44"/>
      <c r="P360" s="44"/>
      <c r="Q360" s="44"/>
      <c r="R360" s="44"/>
      <c r="S360" s="44"/>
      <c r="T360" s="44"/>
      <c r="U360" s="45">
        <f t="shared" si="112"/>
        <v>0</v>
      </c>
      <c r="V360" s="44"/>
      <c r="W360" s="44"/>
      <c r="X360" s="44"/>
      <c r="Y360" s="44"/>
      <c r="Z360" s="44"/>
      <c r="AA360" s="44"/>
      <c r="AB360" s="44"/>
      <c r="AC360" s="45">
        <f t="shared" si="113"/>
        <v>0</v>
      </c>
      <c r="AD360" s="44"/>
      <c r="AE360" s="44"/>
      <c r="AF360" s="44"/>
      <c r="AG360" s="44"/>
      <c r="AH360" s="44"/>
      <c r="AI360" s="44"/>
      <c r="AJ360" s="44"/>
      <c r="AK360" s="45">
        <f t="shared" si="114"/>
        <v>0</v>
      </c>
      <c r="AL360" s="42"/>
      <c r="AM360" s="42"/>
      <c r="AN360" s="42"/>
      <c r="AO360" s="42"/>
      <c r="AP360" s="42"/>
      <c r="AQ360" s="42"/>
      <c r="AR360" s="42"/>
      <c r="AS360" s="45">
        <f t="shared" si="115"/>
        <v>0</v>
      </c>
      <c r="AT360" s="42"/>
      <c r="AU360" s="42"/>
      <c r="AV360" s="42"/>
      <c r="AW360" s="42"/>
      <c r="AX360" s="42"/>
      <c r="AY360" s="42"/>
      <c r="AZ360" s="42"/>
      <c r="BA360" s="45">
        <f t="shared" si="116"/>
        <v>0</v>
      </c>
      <c r="BB360" s="42"/>
      <c r="BC360" s="42"/>
      <c r="BD360" s="42"/>
      <c r="BE360" s="42"/>
      <c r="BF360" s="42"/>
      <c r="BG360" s="42"/>
      <c r="BH360" s="42"/>
      <c r="BI360" s="110">
        <f t="shared" si="117"/>
        <v>0</v>
      </c>
      <c r="BJ360" s="109">
        <f t="shared" si="118"/>
        <v>0</v>
      </c>
      <c r="BK360" s="108">
        <f t="shared" si="119"/>
        <v>0</v>
      </c>
      <c r="BL360" s="108">
        <f t="shared" si="120"/>
        <v>0</v>
      </c>
      <c r="BM360" s="108">
        <f t="shared" si="121"/>
        <v>0</v>
      </c>
      <c r="BN360" s="108">
        <f t="shared" si="122"/>
        <v>0</v>
      </c>
      <c r="BO360" s="108">
        <f t="shared" si="123"/>
        <v>0</v>
      </c>
      <c r="BP360" s="108">
        <f t="shared" si="124"/>
        <v>0</v>
      </c>
      <c r="BQ360" s="72">
        <f t="shared" si="125"/>
        <v>0</v>
      </c>
      <c r="BR360" s="54"/>
      <c r="BS360" s="54"/>
      <c r="BT360" s="54"/>
      <c r="BU360" s="54"/>
      <c r="BV360" s="54"/>
    </row>
    <row r="361" spans="1:74" ht="16" thickBot="1">
      <c r="A361" s="57"/>
      <c r="B361" s="67"/>
      <c r="C361" s="68"/>
      <c r="D361" s="40"/>
      <c r="E361" s="40"/>
      <c r="F361" s="40"/>
      <c r="G361" s="40"/>
      <c r="H361" s="40"/>
      <c r="I361" s="40"/>
      <c r="J361" s="40"/>
      <c r="K361" s="40"/>
      <c r="L361" s="40"/>
      <c r="M361" s="45">
        <f t="shared" si="126"/>
        <v>0</v>
      </c>
      <c r="N361" s="40"/>
      <c r="O361" s="40"/>
      <c r="P361" s="40"/>
      <c r="Q361" s="40"/>
      <c r="R361" s="40"/>
      <c r="S361" s="40"/>
      <c r="T361" s="40"/>
      <c r="U361" s="45">
        <f t="shared" si="112"/>
        <v>0</v>
      </c>
      <c r="V361" s="40"/>
      <c r="W361" s="40"/>
      <c r="X361" s="40"/>
      <c r="Y361" s="40"/>
      <c r="Z361" s="40"/>
      <c r="AA361" s="40"/>
      <c r="AB361" s="40"/>
      <c r="AC361" s="45">
        <f t="shared" si="113"/>
        <v>0</v>
      </c>
      <c r="AD361" s="40"/>
      <c r="AE361" s="40"/>
      <c r="AF361" s="40"/>
      <c r="AG361" s="40"/>
      <c r="AH361" s="40"/>
      <c r="AI361" s="40"/>
      <c r="AJ361" s="40"/>
      <c r="AK361" s="45">
        <f t="shared" si="114"/>
        <v>0</v>
      </c>
      <c r="AL361" s="40"/>
      <c r="AM361" s="40"/>
      <c r="AN361" s="42"/>
      <c r="AO361" s="42"/>
      <c r="AP361" s="42"/>
      <c r="AQ361" s="42"/>
      <c r="AR361" s="42"/>
      <c r="AS361" s="45">
        <f t="shared" si="115"/>
        <v>0</v>
      </c>
      <c r="AT361" s="42"/>
      <c r="AU361" s="42"/>
      <c r="AV361" s="42"/>
      <c r="AW361" s="42"/>
      <c r="AX361" s="42"/>
      <c r="AY361" s="42"/>
      <c r="AZ361" s="42"/>
      <c r="BA361" s="45">
        <f t="shared" si="116"/>
        <v>0</v>
      </c>
      <c r="BB361" s="42"/>
      <c r="BC361" s="42"/>
      <c r="BD361" s="42"/>
      <c r="BE361" s="42"/>
      <c r="BF361" s="42"/>
      <c r="BG361" s="42"/>
      <c r="BH361" s="42"/>
      <c r="BI361" s="110">
        <f t="shared" si="117"/>
        <v>0</v>
      </c>
      <c r="BJ361" s="109">
        <f t="shared" si="118"/>
        <v>0</v>
      </c>
      <c r="BK361" s="108">
        <f t="shared" si="119"/>
        <v>0</v>
      </c>
      <c r="BL361" s="108">
        <f t="shared" si="120"/>
        <v>0</v>
      </c>
      <c r="BM361" s="108">
        <f t="shared" si="121"/>
        <v>0</v>
      </c>
      <c r="BN361" s="108">
        <f t="shared" si="122"/>
        <v>0</v>
      </c>
      <c r="BO361" s="108">
        <f t="shared" si="123"/>
        <v>0</v>
      </c>
      <c r="BP361" s="108">
        <f t="shared" si="124"/>
        <v>0</v>
      </c>
      <c r="BQ361" s="72">
        <f t="shared" si="125"/>
        <v>0</v>
      </c>
      <c r="BR361" s="54"/>
      <c r="BS361" s="54"/>
      <c r="BT361" s="54"/>
      <c r="BU361" s="54"/>
      <c r="BV361" s="54"/>
    </row>
    <row r="362" spans="1:74" ht="16" thickBot="1">
      <c r="A362" s="57"/>
      <c r="B362" s="65"/>
      <c r="C362" s="66"/>
      <c r="D362" s="44"/>
      <c r="E362" s="44"/>
      <c r="F362" s="44"/>
      <c r="G362" s="44"/>
      <c r="H362" s="44"/>
      <c r="I362" s="44"/>
      <c r="J362" s="44"/>
      <c r="K362" s="44"/>
      <c r="L362" s="44"/>
      <c r="M362" s="45">
        <f t="shared" si="126"/>
        <v>0</v>
      </c>
      <c r="N362" s="44"/>
      <c r="O362" s="44"/>
      <c r="P362" s="44"/>
      <c r="Q362" s="44"/>
      <c r="R362" s="44"/>
      <c r="S362" s="44"/>
      <c r="T362" s="44"/>
      <c r="U362" s="45">
        <f t="shared" si="112"/>
        <v>0</v>
      </c>
      <c r="V362" s="44"/>
      <c r="W362" s="44"/>
      <c r="X362" s="44"/>
      <c r="Y362" s="44"/>
      <c r="Z362" s="44"/>
      <c r="AA362" s="44"/>
      <c r="AB362" s="44"/>
      <c r="AC362" s="45">
        <f t="shared" si="113"/>
        <v>0</v>
      </c>
      <c r="AD362" s="44"/>
      <c r="AE362" s="44"/>
      <c r="AF362" s="44"/>
      <c r="AG362" s="44"/>
      <c r="AH362" s="44"/>
      <c r="AI362" s="44"/>
      <c r="AJ362" s="44"/>
      <c r="AK362" s="45">
        <f t="shared" si="114"/>
        <v>0</v>
      </c>
      <c r="AL362" s="42"/>
      <c r="AM362" s="42"/>
      <c r="AN362" s="42"/>
      <c r="AO362" s="42"/>
      <c r="AP362" s="42"/>
      <c r="AQ362" s="42"/>
      <c r="AR362" s="42"/>
      <c r="AS362" s="45">
        <f t="shared" si="115"/>
        <v>0</v>
      </c>
      <c r="AT362" s="42"/>
      <c r="AU362" s="42"/>
      <c r="AV362" s="42"/>
      <c r="AW362" s="42"/>
      <c r="AX362" s="42"/>
      <c r="AY362" s="42"/>
      <c r="AZ362" s="42"/>
      <c r="BA362" s="45">
        <f t="shared" si="116"/>
        <v>0</v>
      </c>
      <c r="BB362" s="42"/>
      <c r="BC362" s="42"/>
      <c r="BD362" s="42"/>
      <c r="BE362" s="42"/>
      <c r="BF362" s="42"/>
      <c r="BG362" s="42"/>
      <c r="BH362" s="42"/>
      <c r="BI362" s="110">
        <f t="shared" si="117"/>
        <v>0</v>
      </c>
      <c r="BJ362" s="109">
        <f t="shared" si="118"/>
        <v>0</v>
      </c>
      <c r="BK362" s="108">
        <f t="shared" si="119"/>
        <v>0</v>
      </c>
      <c r="BL362" s="108">
        <f t="shared" si="120"/>
        <v>0</v>
      </c>
      <c r="BM362" s="108">
        <f t="shared" si="121"/>
        <v>0</v>
      </c>
      <c r="BN362" s="108">
        <f t="shared" si="122"/>
        <v>0</v>
      </c>
      <c r="BO362" s="108">
        <f t="shared" si="123"/>
        <v>0</v>
      </c>
      <c r="BP362" s="108">
        <f t="shared" si="124"/>
        <v>0</v>
      </c>
      <c r="BQ362" s="72">
        <f t="shared" si="125"/>
        <v>0</v>
      </c>
      <c r="BR362" s="54"/>
      <c r="BS362" s="54"/>
      <c r="BT362" s="54"/>
      <c r="BU362" s="54"/>
      <c r="BV362" s="54"/>
    </row>
    <row r="363" spans="1:74" ht="16" thickBot="1">
      <c r="A363" s="57"/>
      <c r="B363" s="65"/>
      <c r="C363" s="66"/>
      <c r="D363" s="44"/>
      <c r="E363" s="44"/>
      <c r="F363" s="44"/>
      <c r="G363" s="44"/>
      <c r="H363" s="44"/>
      <c r="I363" s="44"/>
      <c r="J363" s="44"/>
      <c r="K363" s="44"/>
      <c r="L363" s="44"/>
      <c r="M363" s="45">
        <f t="shared" si="126"/>
        <v>0</v>
      </c>
      <c r="N363" s="44"/>
      <c r="O363" s="44"/>
      <c r="P363" s="44"/>
      <c r="Q363" s="44"/>
      <c r="R363" s="44"/>
      <c r="S363" s="44"/>
      <c r="T363" s="44"/>
      <c r="U363" s="45">
        <f t="shared" si="112"/>
        <v>0</v>
      </c>
      <c r="V363" s="44"/>
      <c r="W363" s="44"/>
      <c r="X363" s="44"/>
      <c r="Y363" s="44"/>
      <c r="Z363" s="44"/>
      <c r="AA363" s="44"/>
      <c r="AB363" s="44"/>
      <c r="AC363" s="45">
        <f t="shared" si="113"/>
        <v>0</v>
      </c>
      <c r="AD363" s="44"/>
      <c r="AE363" s="44"/>
      <c r="AF363" s="44"/>
      <c r="AG363" s="44"/>
      <c r="AH363" s="44"/>
      <c r="AI363" s="44"/>
      <c r="AJ363" s="44"/>
      <c r="AK363" s="45">
        <f t="shared" si="114"/>
        <v>0</v>
      </c>
      <c r="AL363" s="42"/>
      <c r="AM363" s="42"/>
      <c r="AN363" s="42"/>
      <c r="AO363" s="42"/>
      <c r="AP363" s="42"/>
      <c r="AQ363" s="42"/>
      <c r="AR363" s="42"/>
      <c r="AS363" s="45">
        <f t="shared" si="115"/>
        <v>0</v>
      </c>
      <c r="AT363" s="42"/>
      <c r="AU363" s="42"/>
      <c r="AV363" s="42"/>
      <c r="AW363" s="42"/>
      <c r="AX363" s="42"/>
      <c r="AY363" s="42"/>
      <c r="AZ363" s="42"/>
      <c r="BA363" s="45">
        <f t="shared" si="116"/>
        <v>0</v>
      </c>
      <c r="BB363" s="42"/>
      <c r="BC363" s="42"/>
      <c r="BD363" s="42"/>
      <c r="BE363" s="42"/>
      <c r="BF363" s="42"/>
      <c r="BG363" s="42"/>
      <c r="BH363" s="42"/>
      <c r="BI363" s="110">
        <f t="shared" si="117"/>
        <v>0</v>
      </c>
      <c r="BJ363" s="109">
        <f t="shared" si="118"/>
        <v>0</v>
      </c>
      <c r="BK363" s="108">
        <f t="shared" si="119"/>
        <v>0</v>
      </c>
      <c r="BL363" s="108">
        <f t="shared" si="120"/>
        <v>0</v>
      </c>
      <c r="BM363" s="108">
        <f t="shared" si="121"/>
        <v>0</v>
      </c>
      <c r="BN363" s="108">
        <f t="shared" si="122"/>
        <v>0</v>
      </c>
      <c r="BO363" s="108">
        <f t="shared" si="123"/>
        <v>0</v>
      </c>
      <c r="BP363" s="108">
        <f t="shared" si="124"/>
        <v>0</v>
      </c>
      <c r="BQ363" s="72">
        <f t="shared" si="125"/>
        <v>0</v>
      </c>
      <c r="BR363" s="54"/>
      <c r="BS363" s="54"/>
      <c r="BT363" s="54"/>
      <c r="BU363" s="54"/>
      <c r="BV363" s="54"/>
    </row>
    <row r="364" spans="1:74" ht="16" thickBot="1">
      <c r="A364" s="57"/>
      <c r="B364" s="65"/>
      <c r="C364" s="66"/>
      <c r="D364" s="44"/>
      <c r="E364" s="44"/>
      <c r="F364" s="44"/>
      <c r="G364" s="44"/>
      <c r="H364" s="44"/>
      <c r="I364" s="44"/>
      <c r="J364" s="44"/>
      <c r="K364" s="44"/>
      <c r="L364" s="44"/>
      <c r="M364" s="45">
        <f t="shared" si="126"/>
        <v>0</v>
      </c>
      <c r="N364" s="44"/>
      <c r="O364" s="44"/>
      <c r="P364" s="44"/>
      <c r="Q364" s="44"/>
      <c r="R364" s="44"/>
      <c r="S364" s="44"/>
      <c r="T364" s="44"/>
      <c r="U364" s="45">
        <f t="shared" si="112"/>
        <v>0</v>
      </c>
      <c r="V364" s="44"/>
      <c r="W364" s="44"/>
      <c r="X364" s="44"/>
      <c r="Y364" s="44"/>
      <c r="Z364" s="44"/>
      <c r="AA364" s="44"/>
      <c r="AB364" s="44"/>
      <c r="AC364" s="45">
        <f t="shared" si="113"/>
        <v>0</v>
      </c>
      <c r="AD364" s="44"/>
      <c r="AE364" s="44"/>
      <c r="AF364" s="44"/>
      <c r="AG364" s="44"/>
      <c r="AH364" s="44"/>
      <c r="AI364" s="44"/>
      <c r="AJ364" s="44"/>
      <c r="AK364" s="45">
        <f t="shared" si="114"/>
        <v>0</v>
      </c>
      <c r="AL364" s="42"/>
      <c r="AM364" s="42"/>
      <c r="AN364" s="42"/>
      <c r="AO364" s="42"/>
      <c r="AP364" s="42"/>
      <c r="AQ364" s="42"/>
      <c r="AR364" s="42"/>
      <c r="AS364" s="45">
        <f t="shared" si="115"/>
        <v>0</v>
      </c>
      <c r="AT364" s="42"/>
      <c r="AU364" s="42"/>
      <c r="AV364" s="42"/>
      <c r="AW364" s="42"/>
      <c r="AX364" s="42"/>
      <c r="AY364" s="42"/>
      <c r="AZ364" s="42"/>
      <c r="BA364" s="45">
        <f t="shared" si="116"/>
        <v>0</v>
      </c>
      <c r="BB364" s="42"/>
      <c r="BC364" s="42"/>
      <c r="BD364" s="42"/>
      <c r="BE364" s="42"/>
      <c r="BF364" s="42"/>
      <c r="BG364" s="42"/>
      <c r="BH364" s="42"/>
      <c r="BI364" s="110">
        <f t="shared" si="117"/>
        <v>0</v>
      </c>
      <c r="BJ364" s="109">
        <f t="shared" si="118"/>
        <v>0</v>
      </c>
      <c r="BK364" s="108">
        <f t="shared" si="119"/>
        <v>0</v>
      </c>
      <c r="BL364" s="108">
        <f t="shared" si="120"/>
        <v>0</v>
      </c>
      <c r="BM364" s="108">
        <f t="shared" si="121"/>
        <v>0</v>
      </c>
      <c r="BN364" s="108">
        <f t="shared" si="122"/>
        <v>0</v>
      </c>
      <c r="BO364" s="108">
        <f t="shared" si="123"/>
        <v>0</v>
      </c>
      <c r="BP364" s="108">
        <f t="shared" si="124"/>
        <v>0</v>
      </c>
      <c r="BQ364" s="72">
        <f t="shared" si="125"/>
        <v>0</v>
      </c>
      <c r="BR364" s="54"/>
      <c r="BS364" s="54"/>
      <c r="BT364" s="54"/>
      <c r="BU364" s="54"/>
      <c r="BV364" s="54"/>
    </row>
    <row r="365" spans="1:74" ht="16" thickBot="1">
      <c r="A365" s="57"/>
      <c r="B365" s="65"/>
      <c r="C365" s="66"/>
      <c r="D365" s="44"/>
      <c r="E365" s="44"/>
      <c r="F365" s="44"/>
      <c r="G365" s="44"/>
      <c r="H365" s="44"/>
      <c r="I365" s="44"/>
      <c r="J365" s="44"/>
      <c r="K365" s="44"/>
      <c r="L365" s="44"/>
      <c r="M365" s="45">
        <f t="shared" si="126"/>
        <v>0</v>
      </c>
      <c r="N365" s="44"/>
      <c r="O365" s="44"/>
      <c r="P365" s="44"/>
      <c r="Q365" s="44"/>
      <c r="R365" s="44"/>
      <c r="S365" s="44"/>
      <c r="T365" s="44"/>
      <c r="U365" s="45">
        <f t="shared" si="112"/>
        <v>0</v>
      </c>
      <c r="V365" s="44"/>
      <c r="W365" s="44"/>
      <c r="X365" s="44"/>
      <c r="Y365" s="44"/>
      <c r="Z365" s="44"/>
      <c r="AA365" s="44"/>
      <c r="AB365" s="44"/>
      <c r="AC365" s="45">
        <f t="shared" si="113"/>
        <v>0</v>
      </c>
      <c r="AD365" s="44"/>
      <c r="AE365" s="44"/>
      <c r="AF365" s="44"/>
      <c r="AG365" s="44"/>
      <c r="AH365" s="44"/>
      <c r="AI365" s="44"/>
      <c r="AJ365" s="44"/>
      <c r="AK365" s="45">
        <f t="shared" si="114"/>
        <v>0</v>
      </c>
      <c r="AL365" s="42"/>
      <c r="AM365" s="42"/>
      <c r="AN365" s="42"/>
      <c r="AO365" s="42"/>
      <c r="AP365" s="42"/>
      <c r="AQ365" s="42"/>
      <c r="AR365" s="42"/>
      <c r="AS365" s="45">
        <f t="shared" si="115"/>
        <v>0</v>
      </c>
      <c r="AT365" s="42"/>
      <c r="AU365" s="42"/>
      <c r="AV365" s="42"/>
      <c r="AW365" s="42"/>
      <c r="AX365" s="42"/>
      <c r="AY365" s="42"/>
      <c r="AZ365" s="42"/>
      <c r="BA365" s="45">
        <f t="shared" si="116"/>
        <v>0</v>
      </c>
      <c r="BB365" s="42"/>
      <c r="BC365" s="42"/>
      <c r="BD365" s="42"/>
      <c r="BE365" s="42"/>
      <c r="BF365" s="42"/>
      <c r="BG365" s="42"/>
      <c r="BH365" s="42"/>
      <c r="BI365" s="110">
        <f t="shared" si="117"/>
        <v>0</v>
      </c>
      <c r="BJ365" s="109">
        <f t="shared" si="118"/>
        <v>0</v>
      </c>
      <c r="BK365" s="108">
        <f t="shared" si="119"/>
        <v>0</v>
      </c>
      <c r="BL365" s="108">
        <f t="shared" si="120"/>
        <v>0</v>
      </c>
      <c r="BM365" s="108">
        <f t="shared" si="121"/>
        <v>0</v>
      </c>
      <c r="BN365" s="108">
        <f t="shared" si="122"/>
        <v>0</v>
      </c>
      <c r="BO365" s="108">
        <f t="shared" si="123"/>
        <v>0</v>
      </c>
      <c r="BP365" s="108">
        <f t="shared" si="124"/>
        <v>0</v>
      </c>
      <c r="BQ365" s="72">
        <f t="shared" si="125"/>
        <v>0</v>
      </c>
      <c r="BR365" s="54"/>
      <c r="BS365" s="54"/>
      <c r="BT365" s="54"/>
      <c r="BU365" s="54"/>
      <c r="BV365" s="54"/>
    </row>
    <row r="366" spans="1:74" ht="16" thickBot="1">
      <c r="A366" s="57"/>
      <c r="B366" s="65"/>
      <c r="C366" s="66"/>
      <c r="D366" s="44"/>
      <c r="E366" s="44"/>
      <c r="F366" s="44"/>
      <c r="G366" s="44"/>
      <c r="H366" s="44"/>
      <c r="I366" s="44"/>
      <c r="J366" s="44"/>
      <c r="K366" s="44"/>
      <c r="L366" s="44"/>
      <c r="M366" s="45">
        <f t="shared" si="126"/>
        <v>0</v>
      </c>
      <c r="N366" s="44"/>
      <c r="O366" s="44"/>
      <c r="P366" s="44"/>
      <c r="Q366" s="44"/>
      <c r="R366" s="44"/>
      <c r="S366" s="44"/>
      <c r="T366" s="44"/>
      <c r="U366" s="45">
        <f t="shared" si="112"/>
        <v>0</v>
      </c>
      <c r="V366" s="44"/>
      <c r="W366" s="44"/>
      <c r="X366" s="44"/>
      <c r="Y366" s="44"/>
      <c r="Z366" s="44"/>
      <c r="AA366" s="44"/>
      <c r="AB366" s="44"/>
      <c r="AC366" s="45">
        <f t="shared" si="113"/>
        <v>0</v>
      </c>
      <c r="AD366" s="44"/>
      <c r="AE366" s="44"/>
      <c r="AF366" s="44"/>
      <c r="AG366" s="44"/>
      <c r="AH366" s="44"/>
      <c r="AI366" s="44"/>
      <c r="AJ366" s="44"/>
      <c r="AK366" s="45">
        <f t="shared" si="114"/>
        <v>0</v>
      </c>
      <c r="AL366" s="42"/>
      <c r="AM366" s="42"/>
      <c r="AN366" s="42"/>
      <c r="AO366" s="42"/>
      <c r="AP366" s="42"/>
      <c r="AQ366" s="42"/>
      <c r="AR366" s="42"/>
      <c r="AS366" s="45">
        <f t="shared" si="115"/>
        <v>0</v>
      </c>
      <c r="AT366" s="42"/>
      <c r="AU366" s="42"/>
      <c r="AV366" s="42"/>
      <c r="AW366" s="42"/>
      <c r="AX366" s="42"/>
      <c r="AY366" s="42"/>
      <c r="AZ366" s="42"/>
      <c r="BA366" s="45">
        <f t="shared" si="116"/>
        <v>0</v>
      </c>
      <c r="BB366" s="42"/>
      <c r="BC366" s="42"/>
      <c r="BD366" s="42"/>
      <c r="BE366" s="42"/>
      <c r="BF366" s="42"/>
      <c r="BG366" s="42"/>
      <c r="BH366" s="42"/>
      <c r="BI366" s="110">
        <f t="shared" si="117"/>
        <v>0</v>
      </c>
      <c r="BJ366" s="109">
        <f t="shared" si="118"/>
        <v>0</v>
      </c>
      <c r="BK366" s="108">
        <f t="shared" si="119"/>
        <v>0</v>
      </c>
      <c r="BL366" s="108">
        <f t="shared" si="120"/>
        <v>0</v>
      </c>
      <c r="BM366" s="108">
        <f t="shared" si="121"/>
        <v>0</v>
      </c>
      <c r="BN366" s="108">
        <f t="shared" si="122"/>
        <v>0</v>
      </c>
      <c r="BO366" s="108">
        <f t="shared" si="123"/>
        <v>0</v>
      </c>
      <c r="BP366" s="108">
        <f t="shared" si="124"/>
        <v>0</v>
      </c>
      <c r="BQ366" s="72">
        <f t="shared" si="125"/>
        <v>0</v>
      </c>
      <c r="BR366" s="54"/>
      <c r="BS366" s="54"/>
      <c r="BT366" s="54"/>
      <c r="BU366" s="54"/>
      <c r="BV366" s="54"/>
    </row>
    <row r="367" spans="1:74" ht="16" thickBot="1">
      <c r="A367" s="57"/>
      <c r="B367" s="65"/>
      <c r="C367" s="66"/>
      <c r="D367" s="44"/>
      <c r="E367" s="44"/>
      <c r="F367" s="44"/>
      <c r="G367" s="44"/>
      <c r="H367" s="44"/>
      <c r="I367" s="44"/>
      <c r="J367" s="44"/>
      <c r="K367" s="44"/>
      <c r="L367" s="44"/>
      <c r="M367" s="45">
        <f t="shared" si="126"/>
        <v>0</v>
      </c>
      <c r="N367" s="44"/>
      <c r="O367" s="44"/>
      <c r="P367" s="44"/>
      <c r="Q367" s="44"/>
      <c r="R367" s="44"/>
      <c r="S367" s="44"/>
      <c r="T367" s="44"/>
      <c r="U367" s="45">
        <f t="shared" si="112"/>
        <v>0</v>
      </c>
      <c r="V367" s="44"/>
      <c r="W367" s="44"/>
      <c r="X367" s="44"/>
      <c r="Y367" s="44"/>
      <c r="Z367" s="44"/>
      <c r="AA367" s="44"/>
      <c r="AB367" s="44"/>
      <c r="AC367" s="45">
        <f t="shared" si="113"/>
        <v>0</v>
      </c>
      <c r="AD367" s="44"/>
      <c r="AE367" s="44"/>
      <c r="AF367" s="44"/>
      <c r="AG367" s="44"/>
      <c r="AH367" s="44"/>
      <c r="AI367" s="44"/>
      <c r="AJ367" s="44"/>
      <c r="AK367" s="45">
        <f t="shared" si="114"/>
        <v>0</v>
      </c>
      <c r="AL367" s="42"/>
      <c r="AM367" s="42"/>
      <c r="AN367" s="42"/>
      <c r="AO367" s="42"/>
      <c r="AP367" s="42"/>
      <c r="AQ367" s="42"/>
      <c r="AR367" s="42"/>
      <c r="AS367" s="45">
        <f t="shared" si="115"/>
        <v>0</v>
      </c>
      <c r="AT367" s="42"/>
      <c r="AU367" s="42"/>
      <c r="AV367" s="42"/>
      <c r="AW367" s="42"/>
      <c r="AX367" s="42"/>
      <c r="AY367" s="42"/>
      <c r="AZ367" s="42"/>
      <c r="BA367" s="45">
        <f t="shared" si="116"/>
        <v>0</v>
      </c>
      <c r="BB367" s="42"/>
      <c r="BC367" s="42"/>
      <c r="BD367" s="42"/>
      <c r="BE367" s="42"/>
      <c r="BF367" s="42"/>
      <c r="BG367" s="42"/>
      <c r="BH367" s="42"/>
      <c r="BI367" s="110">
        <f t="shared" si="117"/>
        <v>0</v>
      </c>
      <c r="BJ367" s="109">
        <f t="shared" si="118"/>
        <v>0</v>
      </c>
      <c r="BK367" s="108">
        <f t="shared" si="119"/>
        <v>0</v>
      </c>
      <c r="BL367" s="108">
        <f t="shared" si="120"/>
        <v>0</v>
      </c>
      <c r="BM367" s="108">
        <f t="shared" si="121"/>
        <v>0</v>
      </c>
      <c r="BN367" s="108">
        <f t="shared" si="122"/>
        <v>0</v>
      </c>
      <c r="BO367" s="108">
        <f t="shared" si="123"/>
        <v>0</v>
      </c>
      <c r="BP367" s="108">
        <f t="shared" si="124"/>
        <v>0</v>
      </c>
      <c r="BQ367" s="72">
        <f t="shared" si="125"/>
        <v>0</v>
      </c>
      <c r="BR367" s="54"/>
      <c r="BS367" s="54"/>
      <c r="BT367" s="54"/>
      <c r="BU367" s="54"/>
      <c r="BV367" s="54"/>
    </row>
    <row r="368" spans="1:74" ht="16" thickBot="1">
      <c r="A368" s="57"/>
      <c r="B368" s="65"/>
      <c r="C368" s="66"/>
      <c r="D368" s="44"/>
      <c r="E368" s="44"/>
      <c r="F368" s="44"/>
      <c r="G368" s="44"/>
      <c r="H368" s="44"/>
      <c r="I368" s="44"/>
      <c r="J368" s="44"/>
      <c r="K368" s="44"/>
      <c r="L368" s="44"/>
      <c r="M368" s="45">
        <f t="shared" si="126"/>
        <v>0</v>
      </c>
      <c r="N368" s="44"/>
      <c r="O368" s="44"/>
      <c r="P368" s="44"/>
      <c r="Q368" s="44"/>
      <c r="R368" s="44"/>
      <c r="S368" s="44"/>
      <c r="T368" s="44"/>
      <c r="U368" s="45">
        <f t="shared" si="112"/>
        <v>0</v>
      </c>
      <c r="V368" s="44"/>
      <c r="W368" s="44"/>
      <c r="X368" s="44"/>
      <c r="Y368" s="44"/>
      <c r="Z368" s="44"/>
      <c r="AA368" s="44"/>
      <c r="AB368" s="44"/>
      <c r="AC368" s="45">
        <f t="shared" si="113"/>
        <v>0</v>
      </c>
      <c r="AD368" s="44"/>
      <c r="AE368" s="44"/>
      <c r="AF368" s="44"/>
      <c r="AG368" s="44"/>
      <c r="AH368" s="44"/>
      <c r="AI368" s="44"/>
      <c r="AJ368" s="44"/>
      <c r="AK368" s="45">
        <f t="shared" si="114"/>
        <v>0</v>
      </c>
      <c r="AL368" s="42"/>
      <c r="AM368" s="42"/>
      <c r="AN368" s="42"/>
      <c r="AO368" s="42"/>
      <c r="AP368" s="42"/>
      <c r="AQ368" s="42"/>
      <c r="AR368" s="42"/>
      <c r="AS368" s="45">
        <f t="shared" si="115"/>
        <v>0</v>
      </c>
      <c r="AT368" s="42"/>
      <c r="AU368" s="42"/>
      <c r="AV368" s="42"/>
      <c r="AW368" s="42"/>
      <c r="AX368" s="42"/>
      <c r="AY368" s="42"/>
      <c r="AZ368" s="42"/>
      <c r="BA368" s="45">
        <f t="shared" si="116"/>
        <v>0</v>
      </c>
      <c r="BB368" s="42"/>
      <c r="BC368" s="42"/>
      <c r="BD368" s="42"/>
      <c r="BE368" s="42"/>
      <c r="BF368" s="42"/>
      <c r="BG368" s="42"/>
      <c r="BH368" s="42"/>
      <c r="BI368" s="110">
        <f t="shared" si="117"/>
        <v>0</v>
      </c>
      <c r="BJ368" s="109">
        <f t="shared" si="118"/>
        <v>0</v>
      </c>
      <c r="BK368" s="108">
        <f t="shared" si="119"/>
        <v>0</v>
      </c>
      <c r="BL368" s="108">
        <f t="shared" si="120"/>
        <v>0</v>
      </c>
      <c r="BM368" s="108">
        <f t="shared" si="121"/>
        <v>0</v>
      </c>
      <c r="BN368" s="108">
        <f t="shared" si="122"/>
        <v>0</v>
      </c>
      <c r="BO368" s="108">
        <f t="shared" si="123"/>
        <v>0</v>
      </c>
      <c r="BP368" s="108">
        <f t="shared" si="124"/>
        <v>0</v>
      </c>
      <c r="BQ368" s="72">
        <f t="shared" si="125"/>
        <v>0</v>
      </c>
      <c r="BR368" s="54"/>
      <c r="BS368" s="54"/>
      <c r="BT368" s="54"/>
      <c r="BU368" s="54"/>
      <c r="BV368" s="54"/>
    </row>
    <row r="369" spans="1:74" ht="16" thickBot="1">
      <c r="A369" s="57"/>
      <c r="B369" s="65"/>
      <c r="C369" s="66"/>
      <c r="D369" s="44"/>
      <c r="E369" s="44"/>
      <c r="F369" s="44"/>
      <c r="G369" s="44"/>
      <c r="H369" s="44"/>
      <c r="I369" s="44"/>
      <c r="J369" s="44"/>
      <c r="K369" s="44"/>
      <c r="L369" s="44"/>
      <c r="M369" s="45">
        <f t="shared" si="126"/>
        <v>0</v>
      </c>
      <c r="N369" s="44"/>
      <c r="O369" s="44"/>
      <c r="P369" s="44"/>
      <c r="Q369" s="44"/>
      <c r="R369" s="44"/>
      <c r="S369" s="44"/>
      <c r="T369" s="44"/>
      <c r="U369" s="45">
        <f t="shared" si="112"/>
        <v>0</v>
      </c>
      <c r="V369" s="44"/>
      <c r="W369" s="44"/>
      <c r="X369" s="44"/>
      <c r="Y369" s="44"/>
      <c r="Z369" s="44"/>
      <c r="AA369" s="44"/>
      <c r="AB369" s="44"/>
      <c r="AC369" s="45">
        <f t="shared" si="113"/>
        <v>0</v>
      </c>
      <c r="AD369" s="44"/>
      <c r="AE369" s="44"/>
      <c r="AF369" s="44"/>
      <c r="AG369" s="44"/>
      <c r="AH369" s="44"/>
      <c r="AI369" s="44"/>
      <c r="AJ369" s="44"/>
      <c r="AK369" s="45">
        <f t="shared" si="114"/>
        <v>0</v>
      </c>
      <c r="AL369" s="42"/>
      <c r="AM369" s="42"/>
      <c r="AN369" s="42"/>
      <c r="AO369" s="42"/>
      <c r="AP369" s="42"/>
      <c r="AQ369" s="42"/>
      <c r="AR369" s="42"/>
      <c r="AS369" s="45">
        <f t="shared" si="115"/>
        <v>0</v>
      </c>
      <c r="AT369" s="42"/>
      <c r="AU369" s="42"/>
      <c r="AV369" s="42"/>
      <c r="AW369" s="42"/>
      <c r="AX369" s="42"/>
      <c r="AY369" s="42"/>
      <c r="AZ369" s="42"/>
      <c r="BA369" s="45">
        <f t="shared" si="116"/>
        <v>0</v>
      </c>
      <c r="BB369" s="42"/>
      <c r="BC369" s="42"/>
      <c r="BD369" s="42"/>
      <c r="BE369" s="42"/>
      <c r="BF369" s="42"/>
      <c r="BG369" s="42"/>
      <c r="BH369" s="42"/>
      <c r="BI369" s="110">
        <f t="shared" si="117"/>
        <v>0</v>
      </c>
      <c r="BJ369" s="109">
        <f t="shared" si="118"/>
        <v>0</v>
      </c>
      <c r="BK369" s="108">
        <f t="shared" si="119"/>
        <v>0</v>
      </c>
      <c r="BL369" s="108">
        <f t="shared" si="120"/>
        <v>0</v>
      </c>
      <c r="BM369" s="108">
        <f t="shared" si="121"/>
        <v>0</v>
      </c>
      <c r="BN369" s="108">
        <f t="shared" si="122"/>
        <v>0</v>
      </c>
      <c r="BO369" s="108">
        <f t="shared" si="123"/>
        <v>0</v>
      </c>
      <c r="BP369" s="108">
        <f t="shared" si="124"/>
        <v>0</v>
      </c>
      <c r="BQ369" s="72">
        <f t="shared" si="125"/>
        <v>0</v>
      </c>
      <c r="BR369" s="54"/>
      <c r="BS369" s="54"/>
      <c r="BT369" s="54"/>
      <c r="BU369" s="54"/>
      <c r="BV369" s="54"/>
    </row>
    <row r="370" spans="1:74" ht="16" thickBot="1">
      <c r="A370" s="57"/>
      <c r="B370" s="67"/>
      <c r="C370" s="68"/>
      <c r="D370" s="40"/>
      <c r="E370" s="40"/>
      <c r="F370" s="40"/>
      <c r="G370" s="40"/>
      <c r="H370" s="40"/>
      <c r="I370" s="40"/>
      <c r="J370" s="40"/>
      <c r="K370" s="40"/>
      <c r="L370" s="40"/>
      <c r="M370" s="45">
        <f t="shared" si="126"/>
        <v>0</v>
      </c>
      <c r="N370" s="40"/>
      <c r="O370" s="40"/>
      <c r="P370" s="40"/>
      <c r="Q370" s="40"/>
      <c r="R370" s="40"/>
      <c r="S370" s="40"/>
      <c r="T370" s="40"/>
      <c r="U370" s="45">
        <f t="shared" si="112"/>
        <v>0</v>
      </c>
      <c r="V370" s="40"/>
      <c r="W370" s="40"/>
      <c r="X370" s="40"/>
      <c r="Y370" s="40"/>
      <c r="Z370" s="40"/>
      <c r="AA370" s="40"/>
      <c r="AB370" s="40"/>
      <c r="AC370" s="45">
        <f t="shared" si="113"/>
        <v>0</v>
      </c>
      <c r="AD370" s="40"/>
      <c r="AE370" s="40"/>
      <c r="AF370" s="40"/>
      <c r="AG370" s="40"/>
      <c r="AH370" s="40"/>
      <c r="AI370" s="40"/>
      <c r="AJ370" s="40"/>
      <c r="AK370" s="45">
        <f t="shared" si="114"/>
        <v>0</v>
      </c>
      <c r="AL370" s="40"/>
      <c r="AM370" s="40"/>
      <c r="AN370" s="40"/>
      <c r="AO370" s="40"/>
      <c r="AP370" s="40"/>
      <c r="AQ370" s="40"/>
      <c r="AR370" s="40"/>
      <c r="AS370" s="45">
        <f t="shared" si="115"/>
        <v>0</v>
      </c>
      <c r="AT370" s="40"/>
      <c r="AU370" s="40"/>
      <c r="AV370" s="40"/>
      <c r="AW370" s="40"/>
      <c r="AX370" s="40"/>
      <c r="AY370" s="40"/>
      <c r="AZ370" s="40"/>
      <c r="BA370" s="45">
        <f t="shared" si="116"/>
        <v>0</v>
      </c>
      <c r="BB370" s="40"/>
      <c r="BC370" s="40"/>
      <c r="BD370" s="40"/>
      <c r="BE370" s="40"/>
      <c r="BF370" s="40"/>
      <c r="BG370" s="40"/>
      <c r="BH370" s="40"/>
      <c r="BI370" s="110">
        <f t="shared" si="117"/>
        <v>0</v>
      </c>
      <c r="BJ370" s="109">
        <f t="shared" si="118"/>
        <v>0</v>
      </c>
      <c r="BK370" s="108">
        <f t="shared" si="119"/>
        <v>0</v>
      </c>
      <c r="BL370" s="108">
        <f t="shared" si="120"/>
        <v>0</v>
      </c>
      <c r="BM370" s="108">
        <f t="shared" si="121"/>
        <v>0</v>
      </c>
      <c r="BN370" s="108">
        <f t="shared" si="122"/>
        <v>0</v>
      </c>
      <c r="BO370" s="108">
        <f t="shared" si="123"/>
        <v>0</v>
      </c>
      <c r="BP370" s="108">
        <f t="shared" si="124"/>
        <v>0</v>
      </c>
      <c r="BQ370" s="72">
        <f t="shared" si="125"/>
        <v>0</v>
      </c>
      <c r="BR370" s="54"/>
      <c r="BS370" s="54"/>
      <c r="BT370" s="54"/>
      <c r="BU370" s="54"/>
      <c r="BV370" s="54"/>
    </row>
    <row r="371" spans="1:74" ht="16" thickBot="1">
      <c r="A371" s="57"/>
      <c r="B371" s="65"/>
      <c r="C371" s="66"/>
      <c r="D371" s="42"/>
      <c r="E371" s="42"/>
      <c r="F371" s="42"/>
      <c r="G371" s="42"/>
      <c r="H371" s="42"/>
      <c r="I371" s="42"/>
      <c r="J371" s="42"/>
      <c r="K371" s="42"/>
      <c r="L371" s="42"/>
      <c r="M371" s="45">
        <f t="shared" si="126"/>
        <v>0</v>
      </c>
      <c r="N371" s="42"/>
      <c r="O371" s="42"/>
      <c r="P371" s="42"/>
      <c r="Q371" s="42"/>
      <c r="R371" s="42"/>
      <c r="S371" s="42"/>
      <c r="T371" s="42"/>
      <c r="U371" s="45">
        <f t="shared" si="112"/>
        <v>0</v>
      </c>
      <c r="V371" s="42"/>
      <c r="W371" s="42"/>
      <c r="X371" s="42"/>
      <c r="Y371" s="42"/>
      <c r="Z371" s="42"/>
      <c r="AA371" s="42"/>
      <c r="AB371" s="42"/>
      <c r="AC371" s="45">
        <f t="shared" si="113"/>
        <v>0</v>
      </c>
      <c r="AD371" s="42"/>
      <c r="AE371" s="42"/>
      <c r="AF371" s="42"/>
      <c r="AG371" s="42"/>
      <c r="AH371" s="42"/>
      <c r="AI371" s="42"/>
      <c r="AJ371" s="42"/>
      <c r="AK371" s="45">
        <f t="shared" si="114"/>
        <v>0</v>
      </c>
      <c r="AL371" s="42"/>
      <c r="AM371" s="42"/>
      <c r="AN371" s="42"/>
      <c r="AO371" s="42"/>
      <c r="AP371" s="42"/>
      <c r="AQ371" s="42"/>
      <c r="AR371" s="42"/>
      <c r="AS371" s="45">
        <f t="shared" si="115"/>
        <v>0</v>
      </c>
      <c r="AT371" s="42"/>
      <c r="AU371" s="42"/>
      <c r="AV371" s="42"/>
      <c r="AW371" s="42"/>
      <c r="AX371" s="42"/>
      <c r="AY371" s="42"/>
      <c r="AZ371" s="42"/>
      <c r="BA371" s="45">
        <f t="shared" si="116"/>
        <v>0</v>
      </c>
      <c r="BB371" s="42"/>
      <c r="BC371" s="42"/>
      <c r="BD371" s="42"/>
      <c r="BE371" s="42"/>
      <c r="BF371" s="42"/>
      <c r="BG371" s="42"/>
      <c r="BH371" s="42"/>
      <c r="BI371" s="110">
        <f t="shared" si="117"/>
        <v>0</v>
      </c>
      <c r="BJ371" s="109">
        <f t="shared" si="118"/>
        <v>0</v>
      </c>
      <c r="BK371" s="108">
        <f t="shared" si="119"/>
        <v>0</v>
      </c>
      <c r="BL371" s="108">
        <f t="shared" si="120"/>
        <v>0</v>
      </c>
      <c r="BM371" s="108">
        <f t="shared" si="121"/>
        <v>0</v>
      </c>
      <c r="BN371" s="108">
        <f t="shared" si="122"/>
        <v>0</v>
      </c>
      <c r="BO371" s="108">
        <f t="shared" si="123"/>
        <v>0</v>
      </c>
      <c r="BP371" s="108">
        <f t="shared" si="124"/>
        <v>0</v>
      </c>
      <c r="BQ371" s="72">
        <f t="shared" si="125"/>
        <v>0</v>
      </c>
      <c r="BR371" s="54"/>
      <c r="BS371" s="54"/>
      <c r="BT371" s="54"/>
      <c r="BU371" s="54"/>
      <c r="BV371" s="54"/>
    </row>
    <row r="372" spans="1:74" ht="16" thickBot="1">
      <c r="A372" s="57"/>
      <c r="B372" s="65"/>
      <c r="C372" s="66"/>
      <c r="D372" s="42"/>
      <c r="E372" s="42"/>
      <c r="F372" s="42"/>
      <c r="G372" s="42"/>
      <c r="H372" s="42"/>
      <c r="I372" s="42"/>
      <c r="J372" s="42"/>
      <c r="K372" s="42"/>
      <c r="L372" s="42"/>
      <c r="M372" s="45">
        <f t="shared" ref="M372:M376" si="127">2*F372+5*G372+3*H372+5*I372+5*J372+5*K372+5*L372</f>
        <v>0</v>
      </c>
      <c r="N372" s="42"/>
      <c r="O372" s="42"/>
      <c r="P372" s="42"/>
      <c r="Q372" s="42"/>
      <c r="R372" s="42"/>
      <c r="S372" s="42"/>
      <c r="T372" s="42"/>
      <c r="U372" s="45">
        <f t="shared" si="112"/>
        <v>0</v>
      </c>
      <c r="V372" s="42"/>
      <c r="W372" s="42"/>
      <c r="X372" s="42"/>
      <c r="Y372" s="42"/>
      <c r="Z372" s="42"/>
      <c r="AA372" s="42"/>
      <c r="AB372" s="42"/>
      <c r="AC372" s="45">
        <f t="shared" si="113"/>
        <v>0</v>
      </c>
      <c r="AD372" s="42"/>
      <c r="AE372" s="42"/>
      <c r="AF372" s="42"/>
      <c r="AG372" s="42"/>
      <c r="AH372" s="42"/>
      <c r="AI372" s="42"/>
      <c r="AJ372" s="42"/>
      <c r="AK372" s="45">
        <f t="shared" si="114"/>
        <v>0</v>
      </c>
      <c r="AL372" s="42"/>
      <c r="AM372" s="42"/>
      <c r="AN372" s="42"/>
      <c r="AO372" s="42"/>
      <c r="AP372" s="42"/>
      <c r="AQ372" s="42"/>
      <c r="AR372" s="42"/>
      <c r="AS372" s="45">
        <f t="shared" si="115"/>
        <v>0</v>
      </c>
      <c r="AT372" s="42"/>
      <c r="AU372" s="42"/>
      <c r="AV372" s="42"/>
      <c r="AW372" s="42"/>
      <c r="AX372" s="42"/>
      <c r="AY372" s="42"/>
      <c r="AZ372" s="42"/>
      <c r="BA372" s="45">
        <f t="shared" si="116"/>
        <v>0</v>
      </c>
      <c r="BB372" s="42"/>
      <c r="BC372" s="42"/>
      <c r="BD372" s="42"/>
      <c r="BE372" s="42"/>
      <c r="BF372" s="42"/>
      <c r="BG372" s="42"/>
      <c r="BH372" s="42"/>
      <c r="BI372" s="110">
        <f t="shared" si="117"/>
        <v>0</v>
      </c>
      <c r="BJ372" s="109">
        <f t="shared" si="118"/>
        <v>0</v>
      </c>
      <c r="BK372" s="108">
        <f t="shared" si="119"/>
        <v>0</v>
      </c>
      <c r="BL372" s="108">
        <f t="shared" si="120"/>
        <v>0</v>
      </c>
      <c r="BM372" s="108">
        <f t="shared" si="121"/>
        <v>0</v>
      </c>
      <c r="BN372" s="108">
        <f t="shared" si="122"/>
        <v>0</v>
      </c>
      <c r="BO372" s="108">
        <f t="shared" si="123"/>
        <v>0</v>
      </c>
      <c r="BP372" s="108">
        <f t="shared" si="124"/>
        <v>0</v>
      </c>
      <c r="BQ372" s="72">
        <f t="shared" si="125"/>
        <v>0</v>
      </c>
      <c r="BR372" s="54"/>
      <c r="BS372" s="54"/>
      <c r="BT372" s="54"/>
      <c r="BU372" s="54"/>
      <c r="BV372" s="54"/>
    </row>
    <row r="373" spans="1:74" ht="16" thickBot="1">
      <c r="A373" s="57"/>
      <c r="B373" s="65"/>
      <c r="C373" s="66"/>
      <c r="D373" s="42"/>
      <c r="E373" s="42"/>
      <c r="F373" s="42"/>
      <c r="G373" s="42"/>
      <c r="H373" s="42"/>
      <c r="I373" s="42"/>
      <c r="J373" s="42"/>
      <c r="K373" s="42"/>
      <c r="L373" s="42"/>
      <c r="M373" s="45">
        <f t="shared" si="127"/>
        <v>0</v>
      </c>
      <c r="N373" s="42"/>
      <c r="O373" s="42"/>
      <c r="P373" s="42"/>
      <c r="Q373" s="42"/>
      <c r="R373" s="42"/>
      <c r="S373" s="42"/>
      <c r="T373" s="42"/>
      <c r="U373" s="45">
        <f t="shared" si="112"/>
        <v>0</v>
      </c>
      <c r="V373" s="42"/>
      <c r="W373" s="42"/>
      <c r="X373" s="42"/>
      <c r="Y373" s="42"/>
      <c r="Z373" s="42"/>
      <c r="AA373" s="42"/>
      <c r="AB373" s="42"/>
      <c r="AC373" s="45">
        <f t="shared" si="113"/>
        <v>0</v>
      </c>
      <c r="AD373" s="42"/>
      <c r="AE373" s="42"/>
      <c r="AF373" s="42"/>
      <c r="AG373" s="42"/>
      <c r="AH373" s="42"/>
      <c r="AI373" s="42"/>
      <c r="AJ373" s="42"/>
      <c r="AK373" s="45">
        <f t="shared" si="114"/>
        <v>0</v>
      </c>
      <c r="AL373" s="42"/>
      <c r="AM373" s="42"/>
      <c r="AN373" s="42"/>
      <c r="AO373" s="42"/>
      <c r="AP373" s="42"/>
      <c r="AQ373" s="42"/>
      <c r="AR373" s="42"/>
      <c r="AS373" s="45">
        <f t="shared" si="115"/>
        <v>0</v>
      </c>
      <c r="AT373" s="42"/>
      <c r="AU373" s="42"/>
      <c r="AV373" s="42"/>
      <c r="AW373" s="42"/>
      <c r="AX373" s="42"/>
      <c r="AY373" s="42"/>
      <c r="AZ373" s="42"/>
      <c r="BA373" s="45">
        <f t="shared" si="116"/>
        <v>0</v>
      </c>
      <c r="BB373" s="42"/>
      <c r="BC373" s="42"/>
      <c r="BD373" s="42"/>
      <c r="BE373" s="42"/>
      <c r="BF373" s="42"/>
      <c r="BG373" s="42"/>
      <c r="BH373" s="42"/>
      <c r="BI373" s="110">
        <f t="shared" si="117"/>
        <v>0</v>
      </c>
      <c r="BJ373" s="109">
        <f t="shared" si="118"/>
        <v>0</v>
      </c>
      <c r="BK373" s="108">
        <f t="shared" si="119"/>
        <v>0</v>
      </c>
      <c r="BL373" s="108">
        <f t="shared" si="120"/>
        <v>0</v>
      </c>
      <c r="BM373" s="108">
        <f t="shared" si="121"/>
        <v>0</v>
      </c>
      <c r="BN373" s="108">
        <f t="shared" si="122"/>
        <v>0</v>
      </c>
      <c r="BO373" s="108">
        <f t="shared" si="123"/>
        <v>0</v>
      </c>
      <c r="BP373" s="108">
        <f t="shared" si="124"/>
        <v>0</v>
      </c>
      <c r="BQ373" s="72">
        <f t="shared" si="125"/>
        <v>0</v>
      </c>
      <c r="BR373" s="54"/>
      <c r="BS373" s="54"/>
      <c r="BT373" s="54"/>
      <c r="BU373" s="54"/>
      <c r="BV373" s="54"/>
    </row>
    <row r="374" spans="1:74" ht="16" thickBot="1">
      <c r="A374" s="57"/>
      <c r="B374" s="67"/>
      <c r="C374" s="68"/>
      <c r="D374" s="40"/>
      <c r="E374" s="40"/>
      <c r="F374" s="40"/>
      <c r="G374" s="40"/>
      <c r="H374" s="40"/>
      <c r="I374" s="40"/>
      <c r="J374" s="40"/>
      <c r="K374" s="40"/>
      <c r="L374" s="40"/>
      <c r="M374" s="45">
        <f t="shared" si="127"/>
        <v>0</v>
      </c>
      <c r="N374" s="40"/>
      <c r="O374" s="40"/>
      <c r="P374" s="40"/>
      <c r="Q374" s="40"/>
      <c r="R374" s="40"/>
      <c r="S374" s="40"/>
      <c r="T374" s="40"/>
      <c r="U374" s="45">
        <f t="shared" si="112"/>
        <v>0</v>
      </c>
      <c r="V374" s="40"/>
      <c r="W374" s="40"/>
      <c r="X374" s="40"/>
      <c r="Y374" s="40"/>
      <c r="Z374" s="40"/>
      <c r="AA374" s="40"/>
      <c r="AB374" s="40"/>
      <c r="AC374" s="45">
        <f t="shared" si="113"/>
        <v>0</v>
      </c>
      <c r="AD374" s="40"/>
      <c r="AE374" s="40"/>
      <c r="AF374" s="40"/>
      <c r="AG374" s="40"/>
      <c r="AH374" s="40"/>
      <c r="AI374" s="40"/>
      <c r="AJ374" s="40"/>
      <c r="AK374" s="45">
        <f t="shared" si="114"/>
        <v>0</v>
      </c>
      <c r="AL374" s="40"/>
      <c r="AM374" s="40"/>
      <c r="AN374" s="40"/>
      <c r="AO374" s="40"/>
      <c r="AP374" s="40"/>
      <c r="AQ374" s="40"/>
      <c r="AR374" s="40"/>
      <c r="AS374" s="45">
        <f t="shared" si="115"/>
        <v>0</v>
      </c>
      <c r="AT374" s="40"/>
      <c r="AU374" s="40"/>
      <c r="AV374" s="40"/>
      <c r="AW374" s="40"/>
      <c r="AX374" s="40"/>
      <c r="AY374" s="40"/>
      <c r="AZ374" s="40"/>
      <c r="BA374" s="45">
        <f t="shared" si="116"/>
        <v>0</v>
      </c>
      <c r="BB374" s="40"/>
      <c r="BC374" s="40"/>
      <c r="BD374" s="40"/>
      <c r="BE374" s="40"/>
      <c r="BF374" s="40"/>
      <c r="BG374" s="40"/>
      <c r="BH374" s="40"/>
      <c r="BI374" s="110">
        <f t="shared" si="117"/>
        <v>0</v>
      </c>
      <c r="BJ374" s="109">
        <f t="shared" si="118"/>
        <v>0</v>
      </c>
      <c r="BK374" s="108">
        <f t="shared" si="119"/>
        <v>0</v>
      </c>
      <c r="BL374" s="108">
        <f t="shared" si="120"/>
        <v>0</v>
      </c>
      <c r="BM374" s="108">
        <f t="shared" si="121"/>
        <v>0</v>
      </c>
      <c r="BN374" s="108">
        <f t="shared" si="122"/>
        <v>0</v>
      </c>
      <c r="BO374" s="108">
        <f t="shared" si="123"/>
        <v>0</v>
      </c>
      <c r="BP374" s="108">
        <f t="shared" si="124"/>
        <v>0</v>
      </c>
      <c r="BQ374" s="72">
        <f t="shared" si="125"/>
        <v>0</v>
      </c>
      <c r="BR374" s="54"/>
      <c r="BS374" s="54"/>
      <c r="BT374" s="54"/>
      <c r="BU374" s="54"/>
      <c r="BV374" s="54"/>
    </row>
    <row r="375" spans="1:74" ht="16" thickBot="1">
      <c r="A375" s="70"/>
      <c r="B375" s="67"/>
      <c r="C375" s="68"/>
      <c r="D375" s="40"/>
      <c r="E375" s="40"/>
      <c r="F375" s="40"/>
      <c r="G375" s="40"/>
      <c r="H375" s="40"/>
      <c r="I375" s="40"/>
      <c r="J375" s="40"/>
      <c r="K375" s="40"/>
      <c r="L375" s="40"/>
      <c r="M375" s="45">
        <f t="shared" si="127"/>
        <v>0</v>
      </c>
      <c r="N375" s="40"/>
      <c r="O375" s="40"/>
      <c r="P375" s="40"/>
      <c r="Q375" s="40"/>
      <c r="R375" s="40"/>
      <c r="S375" s="40"/>
      <c r="T375" s="40"/>
      <c r="U375" s="45">
        <f t="shared" si="112"/>
        <v>0</v>
      </c>
      <c r="V375" s="40"/>
      <c r="W375" s="40"/>
      <c r="X375" s="40"/>
      <c r="Y375" s="40"/>
      <c r="Z375" s="40"/>
      <c r="AA375" s="40"/>
      <c r="AB375" s="40"/>
      <c r="AC375" s="45">
        <f t="shared" si="113"/>
        <v>0</v>
      </c>
      <c r="AD375" s="40"/>
      <c r="AE375" s="40"/>
      <c r="AF375" s="40"/>
      <c r="AG375" s="40"/>
      <c r="AH375" s="40"/>
      <c r="AI375" s="40"/>
      <c r="AJ375" s="40"/>
      <c r="AK375" s="45">
        <f t="shared" si="114"/>
        <v>0</v>
      </c>
      <c r="AL375" s="40"/>
      <c r="AM375" s="40"/>
      <c r="AN375" s="40"/>
      <c r="AO375" s="40"/>
      <c r="AP375" s="40"/>
      <c r="AQ375" s="40"/>
      <c r="AR375" s="40"/>
      <c r="AS375" s="45">
        <f t="shared" si="115"/>
        <v>0</v>
      </c>
      <c r="AT375" s="40"/>
      <c r="AU375" s="40"/>
      <c r="AV375" s="40"/>
      <c r="AW375" s="40"/>
      <c r="AX375" s="40"/>
      <c r="AY375" s="40"/>
      <c r="AZ375" s="40"/>
      <c r="BA375" s="45">
        <f t="shared" si="116"/>
        <v>0</v>
      </c>
      <c r="BB375" s="40"/>
      <c r="BC375" s="40"/>
      <c r="BD375" s="40"/>
      <c r="BE375" s="40"/>
      <c r="BF375" s="40"/>
      <c r="BG375" s="40"/>
      <c r="BH375" s="40"/>
      <c r="BI375" s="110">
        <f t="shared" si="117"/>
        <v>0</v>
      </c>
      <c r="BJ375" s="109">
        <f t="shared" si="118"/>
        <v>0</v>
      </c>
      <c r="BK375" s="108">
        <f t="shared" si="119"/>
        <v>0</v>
      </c>
      <c r="BL375" s="108">
        <f t="shared" si="120"/>
        <v>0</v>
      </c>
      <c r="BM375" s="108">
        <f t="shared" si="121"/>
        <v>0</v>
      </c>
      <c r="BN375" s="108">
        <f t="shared" si="122"/>
        <v>0</v>
      </c>
      <c r="BO375" s="108">
        <f t="shared" si="123"/>
        <v>0</v>
      </c>
      <c r="BP375" s="108">
        <f t="shared" si="124"/>
        <v>0</v>
      </c>
      <c r="BQ375" s="72">
        <f t="shared" si="125"/>
        <v>0</v>
      </c>
      <c r="BR375" s="54"/>
      <c r="BS375" s="54"/>
      <c r="BT375" s="54"/>
      <c r="BU375" s="54"/>
      <c r="BV375" s="54"/>
    </row>
    <row r="376" spans="1:74" ht="16" thickBot="1">
      <c r="B376" s="65"/>
      <c r="C376" s="66"/>
      <c r="D376" s="42"/>
      <c r="E376" s="42"/>
      <c r="F376" s="42"/>
      <c r="G376" s="42"/>
      <c r="H376" s="42"/>
      <c r="I376" s="42"/>
      <c r="J376" s="42"/>
      <c r="K376" s="42"/>
      <c r="L376" s="42"/>
      <c r="M376" s="45">
        <f t="shared" si="127"/>
        <v>0</v>
      </c>
      <c r="N376" s="44"/>
      <c r="O376" s="44"/>
      <c r="P376" s="44"/>
      <c r="Q376" s="44"/>
      <c r="R376" s="44"/>
      <c r="S376" s="44"/>
      <c r="T376" s="44"/>
      <c r="U376" s="45">
        <f t="shared" si="112"/>
        <v>0</v>
      </c>
      <c r="V376" s="44"/>
      <c r="W376" s="44"/>
      <c r="X376" s="44"/>
      <c r="Y376" s="44"/>
      <c r="Z376" s="44"/>
      <c r="AA376" s="44"/>
      <c r="AB376" s="44"/>
      <c r="AC376" s="45">
        <f t="shared" si="113"/>
        <v>0</v>
      </c>
      <c r="AD376" s="44"/>
      <c r="AE376" s="44"/>
      <c r="AF376" s="44"/>
      <c r="AG376" s="44"/>
      <c r="AH376" s="44"/>
      <c r="AI376" s="44"/>
      <c r="AJ376" s="44"/>
      <c r="AK376" s="45">
        <f t="shared" si="114"/>
        <v>0</v>
      </c>
      <c r="AL376" s="44"/>
      <c r="AM376" s="44"/>
      <c r="AN376" s="44"/>
      <c r="AO376" s="44"/>
      <c r="AP376" s="44"/>
      <c r="AQ376" s="44"/>
      <c r="AR376" s="44"/>
      <c r="AS376" s="45">
        <f t="shared" si="115"/>
        <v>0</v>
      </c>
      <c r="AT376" s="44"/>
      <c r="AU376" s="44"/>
      <c r="AV376" s="44"/>
      <c r="AW376" s="44"/>
      <c r="AX376" s="44"/>
      <c r="AY376" s="44"/>
      <c r="AZ376" s="44"/>
      <c r="BA376" s="45">
        <f t="shared" si="116"/>
        <v>0</v>
      </c>
      <c r="BB376" s="44"/>
      <c r="BC376" s="44"/>
      <c r="BD376" s="44"/>
      <c r="BE376" s="44"/>
      <c r="BF376" s="44"/>
      <c r="BG376" s="44"/>
      <c r="BH376" s="44"/>
      <c r="BI376" s="110">
        <f t="shared" si="117"/>
        <v>0</v>
      </c>
      <c r="BJ376" s="109">
        <f t="shared" si="118"/>
        <v>0</v>
      </c>
      <c r="BK376" s="108">
        <f t="shared" si="119"/>
        <v>0</v>
      </c>
      <c r="BL376" s="108">
        <f t="shared" si="120"/>
        <v>0</v>
      </c>
      <c r="BM376" s="108">
        <f t="shared" si="121"/>
        <v>0</v>
      </c>
      <c r="BN376" s="108">
        <f t="shared" si="122"/>
        <v>0</v>
      </c>
      <c r="BO376" s="108">
        <f t="shared" si="123"/>
        <v>0</v>
      </c>
      <c r="BP376" s="108">
        <f t="shared" si="124"/>
        <v>0</v>
      </c>
      <c r="BQ376" s="72">
        <f t="shared" si="125"/>
        <v>0</v>
      </c>
      <c r="BR376" s="54"/>
      <c r="BS376" s="54"/>
      <c r="BT376" s="54"/>
      <c r="BU376" s="54"/>
      <c r="BV376" s="54"/>
    </row>
    <row r="377" spans="1:74" ht="19" thickBot="1">
      <c r="B377" s="148"/>
      <c r="C377" s="149"/>
      <c r="D377" s="150"/>
      <c r="E377" s="150"/>
      <c r="F377" s="152"/>
      <c r="G377" s="152"/>
      <c r="H377" s="152"/>
      <c r="I377" s="152"/>
      <c r="J377" s="152"/>
      <c r="K377" s="152"/>
      <c r="L377" s="152"/>
      <c r="M377" s="155"/>
      <c r="N377" s="156"/>
      <c r="O377" s="156"/>
      <c r="P377" s="156"/>
      <c r="Q377" s="156"/>
      <c r="R377" s="156"/>
      <c r="S377" s="156"/>
      <c r="T377" s="156"/>
      <c r="U377" s="157"/>
      <c r="V377" s="156"/>
      <c r="W377" s="156"/>
      <c r="X377" s="156"/>
      <c r="Y377" s="156"/>
      <c r="Z377" s="156"/>
      <c r="AA377" s="156"/>
      <c r="AB377" s="156"/>
      <c r="AC377" s="157"/>
      <c r="AD377" s="156"/>
      <c r="AE377" s="156"/>
      <c r="AF377" s="156"/>
      <c r="AG377" s="156"/>
      <c r="AH377" s="156"/>
      <c r="AI377" s="156"/>
      <c r="AJ377" s="156"/>
      <c r="AK377" s="157"/>
      <c r="AL377" s="158"/>
      <c r="AM377" s="158"/>
      <c r="AN377" s="158"/>
      <c r="AO377" s="158"/>
      <c r="AP377" s="158"/>
      <c r="AQ377" s="158"/>
      <c r="AR377" s="158"/>
      <c r="AS377" s="159"/>
      <c r="AT377" s="156"/>
      <c r="AU377" s="156"/>
      <c r="AV377" s="156"/>
      <c r="AW377" s="156"/>
      <c r="AX377" s="156"/>
      <c r="AY377" s="156"/>
      <c r="AZ377" s="156"/>
      <c r="BA377" s="157"/>
      <c r="BB377" s="156"/>
      <c r="BC377" s="156"/>
      <c r="BD377" s="156"/>
      <c r="BE377" s="156"/>
      <c r="BF377" s="156"/>
      <c r="BG377" s="156"/>
      <c r="BH377" s="156"/>
      <c r="BI377" s="161"/>
      <c r="BJ377" s="162"/>
      <c r="BK377" s="163"/>
      <c r="BL377" s="163"/>
      <c r="BM377" s="163" t="s">
        <v>103</v>
      </c>
      <c r="BN377" s="163"/>
      <c r="BO377" s="163"/>
      <c r="BP377" s="163"/>
      <c r="BQ377" s="164"/>
      <c r="BR377" s="165"/>
      <c r="BS377" s="165"/>
      <c r="BT377" s="165"/>
      <c r="BU377" s="165"/>
      <c r="BV377" s="165"/>
    </row>
    <row r="378" spans="1:74" ht="15">
      <c r="M378" s="7"/>
      <c r="BI378" s="111"/>
      <c r="BJ378" s="111"/>
    </row>
    <row r="379" spans="1:74" ht="15">
      <c r="M379" s="7"/>
      <c r="BI379" s="111"/>
      <c r="BJ379" s="111"/>
    </row>
    <row r="380" spans="1:74" ht="15">
      <c r="M380" s="7"/>
      <c r="BI380" s="111"/>
      <c r="BJ380" s="111"/>
    </row>
    <row r="381" spans="1:74" ht="15">
      <c r="M381" s="7"/>
      <c r="BI381" s="111"/>
      <c r="BJ381" s="111"/>
    </row>
    <row r="382" spans="1:74" ht="15">
      <c r="M382" s="7"/>
      <c r="BI382" s="111"/>
      <c r="BJ382" s="111"/>
    </row>
    <row r="383" spans="1:74" ht="15">
      <c r="M383" s="7"/>
      <c r="BI383" s="111"/>
      <c r="BJ383" s="111"/>
    </row>
    <row r="384" spans="1:74" ht="15">
      <c r="M384" s="7"/>
      <c r="BI384" s="111"/>
      <c r="BJ384" s="111"/>
    </row>
    <row r="385" spans="13:62" ht="15">
      <c r="M385" s="7"/>
      <c r="BI385" s="111"/>
      <c r="BJ385" s="111"/>
    </row>
    <row r="386" spans="13:62" ht="15">
      <c r="M386" s="7"/>
      <c r="BI386" s="111"/>
      <c r="BJ386" s="111"/>
    </row>
    <row r="387" spans="13:62" ht="15">
      <c r="M387" s="7"/>
      <c r="BI387" s="111"/>
      <c r="BJ387" s="111"/>
    </row>
    <row r="388" spans="13:62" ht="15">
      <c r="M388" s="7"/>
      <c r="BI388" s="111"/>
      <c r="BJ388" s="111"/>
    </row>
    <row r="389" spans="13:62" ht="15">
      <c r="M389" s="7"/>
      <c r="BI389" s="111"/>
      <c r="BJ389" s="111"/>
    </row>
    <row r="390" spans="13:62" ht="15">
      <c r="M390" s="7"/>
      <c r="BI390" s="111"/>
      <c r="BJ390" s="111"/>
    </row>
    <row r="391" spans="13:62" ht="15">
      <c r="M391" s="7"/>
      <c r="BI391" s="111"/>
      <c r="BJ391" s="111"/>
    </row>
    <row r="392" spans="13:62" ht="15">
      <c r="M392" s="7"/>
      <c r="BI392" s="111"/>
      <c r="BJ392" s="111"/>
    </row>
    <row r="393" spans="13:62" ht="15">
      <c r="M393" s="7"/>
      <c r="BI393" s="111"/>
      <c r="BJ393" s="111"/>
    </row>
    <row r="394" spans="13:62" ht="15">
      <c r="M394" s="7"/>
      <c r="BI394" s="111"/>
      <c r="BJ394" s="111"/>
    </row>
    <row r="395" spans="13:62" ht="15">
      <c r="M395" s="7"/>
      <c r="BI395" s="111"/>
      <c r="BJ395" s="111"/>
    </row>
    <row r="396" spans="13:62" ht="15">
      <c r="M396" s="7"/>
      <c r="BI396" s="111"/>
      <c r="BJ396" s="111"/>
    </row>
    <row r="397" spans="13:62" ht="15">
      <c r="M397" s="7"/>
      <c r="BI397" s="111"/>
      <c r="BJ397" s="111"/>
    </row>
    <row r="398" spans="13:62" ht="15">
      <c r="M398" s="7"/>
      <c r="BI398" s="111"/>
      <c r="BJ398" s="111"/>
    </row>
    <row r="399" spans="13:62" ht="15">
      <c r="M399" s="7"/>
      <c r="BI399" s="111"/>
      <c r="BJ399" s="111"/>
    </row>
    <row r="400" spans="13:62" ht="15">
      <c r="M400" s="7"/>
      <c r="BI400" s="111"/>
      <c r="BJ400" s="111"/>
    </row>
    <row r="401" spans="13:62" ht="15">
      <c r="M401" s="7"/>
      <c r="BI401" s="111"/>
      <c r="BJ401" s="111"/>
    </row>
    <row r="402" spans="13:62" ht="15">
      <c r="M402" s="7"/>
      <c r="BI402" s="111"/>
      <c r="BJ402" s="111"/>
    </row>
    <row r="403" spans="13:62" ht="15">
      <c r="M403" s="7"/>
      <c r="BI403" s="111"/>
      <c r="BJ403" s="111"/>
    </row>
    <row r="404" spans="13:62" ht="15">
      <c r="M404" s="7"/>
      <c r="BI404" s="111"/>
      <c r="BJ404" s="111"/>
    </row>
    <row r="405" spans="13:62" ht="15">
      <c r="M405" s="7"/>
      <c r="BI405" s="111"/>
      <c r="BJ405" s="111"/>
    </row>
    <row r="406" spans="13:62" ht="15">
      <c r="M406" s="7"/>
      <c r="BI406" s="111"/>
      <c r="BJ406" s="111"/>
    </row>
    <row r="407" spans="13:62" ht="15">
      <c r="M407" s="7"/>
      <c r="BI407" s="111"/>
      <c r="BJ407" s="111"/>
    </row>
    <row r="408" spans="13:62" ht="15">
      <c r="M408" s="7"/>
      <c r="BI408" s="111"/>
      <c r="BJ408" s="111"/>
    </row>
    <row r="409" spans="13:62" ht="15">
      <c r="M409" s="7"/>
      <c r="BI409" s="111"/>
      <c r="BJ409" s="111"/>
    </row>
    <row r="410" spans="13:62" ht="15">
      <c r="M410" s="7"/>
      <c r="BI410" s="111"/>
      <c r="BJ410" s="111"/>
    </row>
    <row r="411" spans="13:62" ht="15">
      <c r="M411" s="7"/>
      <c r="BI411" s="111"/>
      <c r="BJ411" s="111"/>
    </row>
    <row r="412" spans="13:62" ht="15">
      <c r="M412" s="7"/>
      <c r="BI412" s="111"/>
      <c r="BJ412" s="111"/>
    </row>
    <row r="413" spans="13:62" ht="15">
      <c r="M413" s="7"/>
      <c r="BI413" s="111"/>
      <c r="BJ413" s="111"/>
    </row>
    <row r="414" spans="13:62" ht="15">
      <c r="M414" s="7"/>
      <c r="BI414" s="111"/>
      <c r="BJ414" s="111"/>
    </row>
    <row r="415" spans="13:62" ht="15">
      <c r="M415" s="7"/>
      <c r="BI415" s="111"/>
      <c r="BJ415" s="111"/>
    </row>
    <row r="416" spans="13:62" ht="15">
      <c r="M416" s="7"/>
      <c r="BI416" s="111"/>
      <c r="BJ416" s="111"/>
    </row>
    <row r="417" spans="13:62" ht="15">
      <c r="M417" s="7"/>
      <c r="BI417" s="111"/>
      <c r="BJ417" s="111"/>
    </row>
    <row r="418" spans="13:62" ht="15">
      <c r="M418" s="7"/>
      <c r="BI418" s="111"/>
      <c r="BJ418" s="111"/>
    </row>
    <row r="419" spans="13:62" ht="15">
      <c r="M419" s="7"/>
      <c r="BI419" s="111"/>
      <c r="BJ419" s="111"/>
    </row>
    <row r="420" spans="13:62" ht="15">
      <c r="M420" s="7"/>
      <c r="BI420" s="111"/>
      <c r="BJ420" s="111"/>
    </row>
    <row r="421" spans="13:62" ht="15">
      <c r="M421" s="7"/>
      <c r="BI421" s="111"/>
      <c r="BJ421" s="111"/>
    </row>
    <row r="422" spans="13:62" ht="15">
      <c r="M422" s="7"/>
      <c r="BI422" s="111"/>
      <c r="BJ422" s="111"/>
    </row>
    <row r="423" spans="13:62" ht="15">
      <c r="M423" s="7"/>
      <c r="BI423" s="111"/>
      <c r="BJ423" s="111"/>
    </row>
    <row r="424" spans="13:62" ht="15">
      <c r="M424" s="7"/>
      <c r="BI424" s="111"/>
      <c r="BJ424" s="111"/>
    </row>
    <row r="425" spans="13:62" ht="15">
      <c r="M425" s="7"/>
      <c r="BI425" s="111"/>
      <c r="BJ425" s="111"/>
    </row>
    <row r="426" spans="13:62" ht="15">
      <c r="M426" s="7"/>
      <c r="BI426" s="111"/>
      <c r="BJ426" s="111"/>
    </row>
    <row r="427" spans="13:62" ht="15">
      <c r="M427" s="7"/>
      <c r="BI427" s="111"/>
      <c r="BJ427" s="111"/>
    </row>
    <row r="428" spans="13:62" ht="15">
      <c r="M428" s="7"/>
      <c r="BI428" s="111"/>
      <c r="BJ428" s="111"/>
    </row>
    <row r="429" spans="13:62" ht="15">
      <c r="M429" s="7"/>
      <c r="BI429" s="111"/>
      <c r="BJ429" s="111"/>
    </row>
    <row r="430" spans="13:62" ht="15">
      <c r="M430" s="7"/>
      <c r="BI430" s="111"/>
      <c r="BJ430" s="111"/>
    </row>
    <row r="431" spans="13:62" ht="15">
      <c r="M431" s="7"/>
      <c r="BI431" s="111"/>
      <c r="BJ431" s="111"/>
    </row>
    <row r="432" spans="13:62" ht="15">
      <c r="M432" s="7"/>
      <c r="BI432" s="111"/>
      <c r="BJ432" s="111"/>
    </row>
    <row r="433" spans="13:62" ht="15">
      <c r="M433" s="7"/>
      <c r="BI433" s="111"/>
      <c r="BJ433" s="111"/>
    </row>
    <row r="434" spans="13:62" ht="15">
      <c r="M434" s="7"/>
      <c r="BI434" s="111"/>
      <c r="BJ434" s="111"/>
    </row>
    <row r="435" spans="13:62" ht="15">
      <c r="M435" s="7"/>
      <c r="BI435" s="111"/>
      <c r="BJ435" s="111"/>
    </row>
    <row r="436" spans="13:62" ht="15">
      <c r="M436" s="7"/>
      <c r="BI436" s="111"/>
      <c r="BJ436" s="111"/>
    </row>
    <row r="437" spans="13:62" ht="15">
      <c r="M437" s="7"/>
      <c r="BI437" s="111"/>
      <c r="BJ437" s="111"/>
    </row>
    <row r="438" spans="13:62" ht="15">
      <c r="M438" s="7"/>
      <c r="BI438" s="111"/>
      <c r="BJ438" s="111"/>
    </row>
    <row r="439" spans="13:62" ht="15">
      <c r="M439" s="7"/>
      <c r="BI439" s="111"/>
      <c r="BJ439" s="111"/>
    </row>
    <row r="440" spans="13:62" ht="15">
      <c r="M440" s="7"/>
      <c r="BI440" s="111"/>
      <c r="BJ440" s="111"/>
    </row>
    <row r="441" spans="13:62" ht="15">
      <c r="M441" s="7"/>
      <c r="BI441" s="111"/>
      <c r="BJ441" s="111"/>
    </row>
    <row r="442" spans="13:62" ht="15">
      <c r="M442" s="7"/>
      <c r="BI442" s="111"/>
      <c r="BJ442" s="111"/>
    </row>
    <row r="443" spans="13:62" ht="15">
      <c r="M443" s="7"/>
      <c r="BI443" s="111"/>
      <c r="BJ443" s="111"/>
    </row>
    <row r="444" spans="13:62" ht="15">
      <c r="M444" s="7"/>
      <c r="BI444" s="111"/>
      <c r="BJ444" s="111"/>
    </row>
    <row r="445" spans="13:62" ht="15">
      <c r="M445" s="7"/>
      <c r="BI445" s="111"/>
      <c r="BJ445" s="111"/>
    </row>
    <row r="446" spans="13:62" ht="15">
      <c r="M446" s="7"/>
      <c r="BI446" s="111"/>
      <c r="BJ446" s="111"/>
    </row>
    <row r="447" spans="13:62" ht="15">
      <c r="M447" s="7"/>
      <c r="BI447" s="111"/>
      <c r="BJ447" s="111"/>
    </row>
    <row r="448" spans="13:62" ht="15">
      <c r="M448" s="7"/>
      <c r="BI448" s="111"/>
      <c r="BJ448" s="111"/>
    </row>
    <row r="449" spans="13:62" ht="15">
      <c r="M449" s="7"/>
      <c r="BI449" s="111"/>
      <c r="BJ449" s="111"/>
    </row>
    <row r="450" spans="13:62" ht="15">
      <c r="M450" s="7"/>
      <c r="BI450" s="111"/>
      <c r="BJ450" s="111"/>
    </row>
    <row r="451" spans="13:62" ht="15">
      <c r="M451" s="7"/>
      <c r="BI451" s="111"/>
      <c r="BJ451" s="111"/>
    </row>
    <row r="452" spans="13:62" ht="15">
      <c r="M452" s="7"/>
      <c r="BI452" s="111"/>
      <c r="BJ452" s="111"/>
    </row>
    <row r="453" spans="13:62" ht="15">
      <c r="M453" s="7"/>
      <c r="BI453" s="111"/>
      <c r="BJ453" s="111"/>
    </row>
    <row r="454" spans="13:62" ht="15">
      <c r="M454" s="7"/>
      <c r="BI454" s="111"/>
      <c r="BJ454" s="111"/>
    </row>
    <row r="455" spans="13:62" ht="15">
      <c r="M455" s="7"/>
      <c r="BI455" s="111"/>
      <c r="BJ455" s="111"/>
    </row>
    <row r="456" spans="13:62" ht="15">
      <c r="M456" s="7"/>
      <c r="BI456" s="111"/>
      <c r="BJ456" s="111"/>
    </row>
    <row r="457" spans="13:62" ht="15">
      <c r="M457" s="7"/>
      <c r="BI457" s="111"/>
      <c r="BJ457" s="111"/>
    </row>
    <row r="458" spans="13:62" ht="15">
      <c r="M458" s="7"/>
      <c r="BI458" s="111"/>
      <c r="BJ458" s="111"/>
    </row>
    <row r="459" spans="13:62" ht="15">
      <c r="M459" s="7"/>
      <c r="BI459" s="111"/>
      <c r="BJ459" s="111"/>
    </row>
    <row r="460" spans="13:62" ht="15">
      <c r="M460" s="7"/>
      <c r="BI460" s="111"/>
      <c r="BJ460" s="111"/>
    </row>
    <row r="461" spans="13:62" ht="15">
      <c r="M461" s="7"/>
      <c r="BI461" s="111"/>
      <c r="BJ461" s="111"/>
    </row>
    <row r="462" spans="13:62" ht="15">
      <c r="M462" s="7"/>
      <c r="BI462" s="111"/>
      <c r="BJ462" s="111"/>
    </row>
    <row r="463" spans="13:62" ht="15">
      <c r="M463" s="7"/>
      <c r="BI463" s="111"/>
      <c r="BJ463" s="111"/>
    </row>
    <row r="464" spans="13:62" ht="15">
      <c r="M464" s="7"/>
      <c r="BI464" s="111"/>
      <c r="BJ464" s="111"/>
    </row>
    <row r="465" spans="13:62" ht="15">
      <c r="M465" s="7"/>
      <c r="BI465" s="111"/>
      <c r="BJ465" s="111"/>
    </row>
    <row r="466" spans="13:62" ht="15">
      <c r="M466" s="7"/>
      <c r="BI466" s="111"/>
      <c r="BJ466" s="111"/>
    </row>
    <row r="467" spans="13:62" ht="15">
      <c r="M467" s="7"/>
      <c r="BI467" s="111"/>
      <c r="BJ467" s="111"/>
    </row>
    <row r="468" spans="13:62" ht="15">
      <c r="M468" s="7"/>
      <c r="BI468" s="111"/>
      <c r="BJ468" s="111"/>
    </row>
    <row r="469" spans="13:62" ht="15">
      <c r="M469" s="7"/>
      <c r="BI469" s="111"/>
      <c r="BJ469" s="111"/>
    </row>
    <row r="470" spans="13:62" ht="15">
      <c r="M470" s="7"/>
      <c r="BI470" s="111"/>
      <c r="BJ470" s="111"/>
    </row>
    <row r="471" spans="13:62" ht="15">
      <c r="M471" s="7"/>
      <c r="BI471" s="111"/>
      <c r="BJ471" s="111"/>
    </row>
    <row r="472" spans="13:62" ht="15">
      <c r="M472" s="7"/>
      <c r="BI472" s="111"/>
      <c r="BJ472" s="111"/>
    </row>
    <row r="473" spans="13:62" ht="15">
      <c r="M473" s="7"/>
      <c r="BI473" s="111"/>
      <c r="BJ473" s="111"/>
    </row>
    <row r="474" spans="13:62" ht="15">
      <c r="M474" s="7"/>
      <c r="BI474" s="111"/>
      <c r="BJ474" s="111"/>
    </row>
    <row r="475" spans="13:62" ht="15">
      <c r="M475" s="7"/>
      <c r="BI475" s="111"/>
      <c r="BJ475" s="111"/>
    </row>
    <row r="476" spans="13:62" ht="15">
      <c r="M476" s="7"/>
      <c r="BI476" s="111"/>
      <c r="BJ476" s="111"/>
    </row>
    <row r="477" spans="13:62" ht="15">
      <c r="M477" s="7"/>
      <c r="BI477" s="111"/>
      <c r="BJ477" s="111"/>
    </row>
    <row r="478" spans="13:62" ht="15">
      <c r="M478" s="7"/>
      <c r="BI478" s="111"/>
      <c r="BJ478" s="111"/>
    </row>
    <row r="479" spans="13:62" ht="15">
      <c r="M479" s="7"/>
      <c r="BI479" s="111"/>
      <c r="BJ479" s="111"/>
    </row>
    <row r="480" spans="13:62" ht="15">
      <c r="M480" s="7"/>
      <c r="BI480" s="111"/>
      <c r="BJ480" s="111"/>
    </row>
    <row r="481" spans="13:62" ht="15">
      <c r="M481" s="7"/>
      <c r="BI481" s="111"/>
      <c r="BJ481" s="111"/>
    </row>
    <row r="482" spans="13:62" ht="15">
      <c r="M482" s="7"/>
      <c r="BI482" s="111"/>
      <c r="BJ482" s="111"/>
    </row>
    <row r="483" spans="13:62" ht="15">
      <c r="M483" s="7"/>
      <c r="BI483" s="111"/>
      <c r="BJ483" s="111"/>
    </row>
    <row r="484" spans="13:62" ht="15">
      <c r="M484" s="7"/>
      <c r="BI484" s="111"/>
      <c r="BJ484" s="111"/>
    </row>
    <row r="485" spans="13:62" ht="15">
      <c r="M485" s="7"/>
      <c r="BI485" s="111"/>
      <c r="BJ485" s="111"/>
    </row>
    <row r="486" spans="13:62" ht="15">
      <c r="M486" s="7"/>
      <c r="BI486" s="111"/>
      <c r="BJ486" s="111"/>
    </row>
    <row r="487" spans="13:62" ht="15">
      <c r="M487" s="7"/>
      <c r="BI487" s="111"/>
      <c r="BJ487" s="111"/>
    </row>
    <row r="488" spans="13:62" ht="15">
      <c r="M488" s="7"/>
      <c r="BI488" s="111"/>
      <c r="BJ488" s="111"/>
    </row>
    <row r="489" spans="13:62" ht="15">
      <c r="M489" s="7"/>
      <c r="BI489" s="111"/>
      <c r="BJ489" s="111"/>
    </row>
    <row r="490" spans="13:62" ht="15">
      <c r="M490" s="7"/>
      <c r="BI490" s="111"/>
      <c r="BJ490" s="111"/>
    </row>
    <row r="491" spans="13:62" ht="15">
      <c r="M491" s="7"/>
      <c r="BI491" s="111"/>
      <c r="BJ491" s="111"/>
    </row>
    <row r="492" spans="13:62" ht="15">
      <c r="M492" s="7"/>
      <c r="BI492" s="111"/>
      <c r="BJ492" s="111"/>
    </row>
    <row r="493" spans="13:62" ht="15">
      <c r="M493" s="7"/>
      <c r="BI493" s="111"/>
      <c r="BJ493" s="111"/>
    </row>
    <row r="494" spans="13:62" ht="15">
      <c r="M494" s="7"/>
      <c r="BI494" s="111"/>
      <c r="BJ494" s="111"/>
    </row>
    <row r="495" spans="13:62" ht="15">
      <c r="M495" s="7"/>
      <c r="BI495" s="111"/>
      <c r="BJ495" s="111"/>
    </row>
    <row r="496" spans="13:62" ht="15">
      <c r="M496" s="7"/>
      <c r="BI496" s="111"/>
      <c r="BJ496" s="111"/>
    </row>
    <row r="497" spans="13:62" ht="15">
      <c r="M497" s="7"/>
      <c r="BI497" s="111"/>
      <c r="BJ497" s="111"/>
    </row>
    <row r="498" spans="13:62" ht="15">
      <c r="M498" s="7"/>
      <c r="BI498" s="111"/>
      <c r="BJ498" s="111"/>
    </row>
    <row r="499" spans="13:62" ht="15">
      <c r="M499" s="7"/>
      <c r="BI499" s="111"/>
      <c r="BJ499" s="111"/>
    </row>
    <row r="500" spans="13:62" ht="15">
      <c r="M500" s="7"/>
      <c r="BI500" s="111"/>
      <c r="BJ500" s="111"/>
    </row>
    <row r="501" spans="13:62" ht="15">
      <c r="M501" s="7"/>
      <c r="BI501" s="111"/>
      <c r="BJ501" s="111"/>
    </row>
    <row r="502" spans="13:62" ht="15">
      <c r="M502" s="7"/>
      <c r="BI502" s="111"/>
      <c r="BJ502" s="111"/>
    </row>
    <row r="503" spans="13:62" ht="15">
      <c r="M503" s="7"/>
      <c r="BI503" s="111"/>
      <c r="BJ503" s="111"/>
    </row>
    <row r="504" spans="13:62" ht="15">
      <c r="M504" s="7"/>
      <c r="BI504" s="111"/>
      <c r="BJ504" s="111"/>
    </row>
    <row r="505" spans="13:62" ht="15">
      <c r="M505" s="7"/>
      <c r="BI505" s="111"/>
      <c r="BJ505" s="111"/>
    </row>
    <row r="506" spans="13:62" ht="15">
      <c r="M506" s="7"/>
      <c r="BI506" s="111"/>
      <c r="BJ506" s="111"/>
    </row>
    <row r="507" spans="13:62" ht="15">
      <c r="M507" s="7"/>
      <c r="BI507" s="111"/>
      <c r="BJ507" s="111"/>
    </row>
    <row r="508" spans="13:62" ht="15">
      <c r="M508" s="7"/>
      <c r="BI508" s="111"/>
      <c r="BJ508" s="111"/>
    </row>
    <row r="509" spans="13:62" ht="15">
      <c r="M509" s="7"/>
      <c r="BI509" s="111"/>
      <c r="BJ509" s="111"/>
    </row>
    <row r="510" spans="13:62" ht="15">
      <c r="M510" s="7"/>
      <c r="BI510" s="111"/>
      <c r="BJ510" s="111"/>
    </row>
    <row r="511" spans="13:62" ht="15">
      <c r="M511" s="7"/>
      <c r="BI511" s="111"/>
      <c r="BJ511" s="111"/>
    </row>
    <row r="512" spans="13:62" ht="15">
      <c r="M512" s="7"/>
      <c r="BI512" s="111"/>
      <c r="BJ512" s="111"/>
    </row>
    <row r="513" spans="13:62" ht="15">
      <c r="M513" s="7"/>
      <c r="BI513" s="111"/>
      <c r="BJ513" s="111"/>
    </row>
    <row r="514" spans="13:62" ht="15">
      <c r="M514" s="7"/>
      <c r="BI514" s="111"/>
      <c r="BJ514" s="111"/>
    </row>
    <row r="515" spans="13:62" ht="15">
      <c r="M515" s="7"/>
      <c r="BI515" s="111"/>
      <c r="BJ515" s="111"/>
    </row>
    <row r="516" spans="13:62" ht="15">
      <c r="M516" s="7"/>
      <c r="BI516" s="111"/>
      <c r="BJ516" s="111"/>
    </row>
    <row r="517" spans="13:62" ht="15">
      <c r="M517" s="7"/>
      <c r="BI517" s="111"/>
      <c r="BJ517" s="111"/>
    </row>
    <row r="518" spans="13:62" ht="15">
      <c r="M518" s="7"/>
      <c r="BI518" s="111"/>
      <c r="BJ518" s="111"/>
    </row>
    <row r="519" spans="13:62" ht="15">
      <c r="M519" s="7"/>
      <c r="BI519" s="111"/>
      <c r="BJ519" s="111"/>
    </row>
    <row r="520" spans="13:62" ht="15">
      <c r="M520" s="7"/>
      <c r="BI520" s="111"/>
      <c r="BJ520" s="111"/>
    </row>
    <row r="521" spans="13:62" ht="15">
      <c r="M521" s="7"/>
      <c r="BI521" s="111"/>
      <c r="BJ521" s="111"/>
    </row>
    <row r="522" spans="13:62" ht="15">
      <c r="M522" s="7"/>
      <c r="BI522" s="111"/>
      <c r="BJ522" s="111"/>
    </row>
    <row r="523" spans="13:62" ht="15">
      <c r="M523" s="7"/>
      <c r="BI523" s="111"/>
      <c r="BJ523" s="111"/>
    </row>
    <row r="524" spans="13:62" ht="15">
      <c r="M524" s="7"/>
      <c r="BI524" s="111"/>
      <c r="BJ524" s="111"/>
    </row>
    <row r="525" spans="13:62" ht="15">
      <c r="M525" s="7"/>
      <c r="BI525" s="111"/>
      <c r="BJ525" s="111"/>
    </row>
    <row r="526" spans="13:62" ht="15">
      <c r="M526" s="7"/>
      <c r="BI526" s="111"/>
      <c r="BJ526" s="111"/>
    </row>
    <row r="527" spans="13:62" ht="15">
      <c r="M527" s="7"/>
      <c r="BI527" s="111"/>
      <c r="BJ527" s="111"/>
    </row>
    <row r="528" spans="13:62" ht="15">
      <c r="M528" s="7"/>
      <c r="BI528" s="111"/>
      <c r="BJ528" s="111"/>
    </row>
    <row r="529" spans="13:62" ht="15">
      <c r="M529" s="7"/>
      <c r="BI529" s="111"/>
      <c r="BJ529" s="111"/>
    </row>
    <row r="530" spans="13:62" ht="15">
      <c r="M530" s="7"/>
      <c r="BI530" s="111"/>
      <c r="BJ530" s="111"/>
    </row>
    <row r="531" spans="13:62" ht="15">
      <c r="M531" s="7"/>
      <c r="BI531" s="111"/>
      <c r="BJ531" s="111"/>
    </row>
    <row r="532" spans="13:62" ht="15">
      <c r="M532" s="7"/>
      <c r="BI532" s="111"/>
      <c r="BJ532" s="111"/>
    </row>
    <row r="533" spans="13:62" ht="15">
      <c r="M533" s="7"/>
      <c r="BI533" s="111"/>
      <c r="BJ533" s="111"/>
    </row>
    <row r="534" spans="13:62" ht="15">
      <c r="M534" s="7"/>
      <c r="BI534" s="111"/>
      <c r="BJ534" s="111"/>
    </row>
    <row r="535" spans="13:62" ht="15">
      <c r="M535" s="7"/>
      <c r="BI535" s="111"/>
      <c r="BJ535" s="111"/>
    </row>
    <row r="536" spans="13:62" ht="15">
      <c r="M536" s="7"/>
      <c r="BI536" s="111"/>
      <c r="BJ536" s="111"/>
    </row>
    <row r="537" spans="13:62" ht="15">
      <c r="M537" s="7"/>
      <c r="BI537" s="111"/>
      <c r="BJ537" s="111"/>
    </row>
    <row r="538" spans="13:62" ht="15">
      <c r="M538" s="7"/>
      <c r="BI538" s="111"/>
      <c r="BJ538" s="111"/>
    </row>
    <row r="539" spans="13:62" ht="15">
      <c r="M539" s="7"/>
      <c r="BI539" s="111"/>
      <c r="BJ539" s="111"/>
    </row>
    <row r="540" spans="13:62" ht="15">
      <c r="M540" s="7"/>
      <c r="BI540" s="111"/>
      <c r="BJ540" s="111"/>
    </row>
    <row r="541" spans="13:62" ht="15">
      <c r="M541" s="7"/>
      <c r="BI541" s="111"/>
      <c r="BJ541" s="111"/>
    </row>
    <row r="542" spans="13:62" ht="15">
      <c r="M542" s="7"/>
      <c r="BI542" s="111"/>
      <c r="BJ542" s="111"/>
    </row>
    <row r="543" spans="13:62" ht="15">
      <c r="M543" s="7"/>
      <c r="BI543" s="111"/>
      <c r="BJ543" s="111"/>
    </row>
    <row r="544" spans="13:62" ht="15">
      <c r="M544" s="7"/>
      <c r="BI544" s="111"/>
      <c r="BJ544" s="111"/>
    </row>
    <row r="545" spans="13:62" ht="15">
      <c r="M545" s="7"/>
      <c r="BI545" s="111"/>
      <c r="BJ545" s="111"/>
    </row>
    <row r="546" spans="13:62" ht="15">
      <c r="M546" s="7"/>
      <c r="BI546" s="111"/>
      <c r="BJ546" s="111"/>
    </row>
    <row r="547" spans="13:62" ht="15">
      <c r="M547" s="7"/>
      <c r="BI547" s="111"/>
      <c r="BJ547" s="111"/>
    </row>
    <row r="548" spans="13:62" ht="15">
      <c r="M548" s="7"/>
      <c r="BI548" s="111"/>
      <c r="BJ548" s="111"/>
    </row>
    <row r="549" spans="13:62" ht="15">
      <c r="M549" s="7"/>
      <c r="BI549" s="111"/>
      <c r="BJ549" s="111"/>
    </row>
    <row r="550" spans="13:62" ht="15">
      <c r="M550" s="7"/>
      <c r="BI550" s="111"/>
      <c r="BJ550" s="111"/>
    </row>
    <row r="551" spans="13:62" ht="15">
      <c r="M551" s="7"/>
      <c r="BI551" s="111"/>
      <c r="BJ551" s="111"/>
    </row>
    <row r="552" spans="13:62" ht="15">
      <c r="M552" s="7"/>
      <c r="BI552" s="111"/>
      <c r="BJ552" s="111"/>
    </row>
    <row r="553" spans="13:62" ht="15">
      <c r="M553" s="7"/>
      <c r="BI553" s="111"/>
      <c r="BJ553" s="111"/>
    </row>
    <row r="554" spans="13:62" ht="15">
      <c r="M554" s="7"/>
      <c r="BI554" s="111"/>
      <c r="BJ554" s="111"/>
    </row>
    <row r="555" spans="13:62" ht="15">
      <c r="M555" s="7"/>
      <c r="BI555" s="111"/>
      <c r="BJ555" s="111"/>
    </row>
    <row r="556" spans="13:62" ht="15">
      <c r="M556" s="7"/>
      <c r="BI556" s="111"/>
      <c r="BJ556" s="111"/>
    </row>
    <row r="557" spans="13:62" ht="15">
      <c r="M557" s="7"/>
      <c r="BI557" s="111"/>
      <c r="BJ557" s="111"/>
    </row>
    <row r="558" spans="13:62" ht="15">
      <c r="M558" s="7"/>
      <c r="BI558" s="111"/>
      <c r="BJ558" s="111"/>
    </row>
    <row r="559" spans="13:62" ht="15">
      <c r="M559" s="7"/>
      <c r="BI559" s="111"/>
      <c r="BJ559" s="111"/>
    </row>
    <row r="560" spans="13:62" ht="15">
      <c r="M560" s="7"/>
      <c r="BI560" s="111"/>
      <c r="BJ560" s="111"/>
    </row>
    <row r="561" spans="13:62" ht="15">
      <c r="M561" s="7"/>
      <c r="BI561" s="111"/>
      <c r="BJ561" s="111"/>
    </row>
    <row r="562" spans="13:62" ht="15">
      <c r="M562" s="7"/>
      <c r="BI562" s="111"/>
      <c r="BJ562" s="111"/>
    </row>
    <row r="563" spans="13:62">
      <c r="BI563" s="111"/>
      <c r="BJ563" s="111"/>
    </row>
    <row r="564" spans="13:62">
      <c r="BI564" s="111"/>
      <c r="BJ564" s="111"/>
    </row>
    <row r="565" spans="13:62">
      <c r="BI565" s="111"/>
      <c r="BJ565" s="111"/>
    </row>
    <row r="566" spans="13:62">
      <c r="BI566" s="111"/>
      <c r="BJ566" s="111"/>
    </row>
    <row r="567" spans="13:62">
      <c r="BI567" s="111"/>
      <c r="BJ567" s="111"/>
    </row>
    <row r="568" spans="13:62">
      <c r="BI568" s="111"/>
      <c r="BJ568" s="111"/>
    </row>
    <row r="569" spans="13:62">
      <c r="BI569" s="111"/>
      <c r="BJ569" s="111"/>
    </row>
    <row r="570" spans="13:62">
      <c r="BI570" s="111"/>
      <c r="BJ570" s="111"/>
    </row>
    <row r="571" spans="13:62">
      <c r="BI571" s="111"/>
      <c r="BJ571" s="111"/>
    </row>
    <row r="572" spans="13:62">
      <c r="BI572" s="111"/>
      <c r="BJ572" s="111"/>
    </row>
    <row r="573" spans="13:62">
      <c r="BI573" s="111"/>
      <c r="BJ573" s="111"/>
    </row>
    <row r="574" spans="13:62">
      <c r="BI574" s="111"/>
      <c r="BJ574" s="111"/>
    </row>
    <row r="575" spans="13:62">
      <c r="BI575" s="111"/>
      <c r="BJ575" s="111"/>
    </row>
    <row r="576" spans="13:62">
      <c r="BI576" s="111"/>
      <c r="BJ576" s="111"/>
    </row>
    <row r="577" spans="61:62">
      <c r="BI577" s="111"/>
      <c r="BJ577" s="111"/>
    </row>
    <row r="578" spans="61:62">
      <c r="BI578" s="111"/>
      <c r="BJ578" s="111"/>
    </row>
    <row r="579" spans="61:62">
      <c r="BI579" s="111"/>
      <c r="BJ579" s="111"/>
    </row>
    <row r="580" spans="61:62">
      <c r="BI580" s="111"/>
      <c r="BJ580" s="111"/>
    </row>
    <row r="581" spans="61:62">
      <c r="BI581" s="111"/>
      <c r="BJ581" s="111"/>
    </row>
    <row r="582" spans="61:62">
      <c r="BI582" s="111"/>
      <c r="BJ582" s="111"/>
    </row>
    <row r="583" spans="61:62">
      <c r="BI583" s="111"/>
      <c r="BJ583" s="111"/>
    </row>
    <row r="584" spans="61:62">
      <c r="BI584" s="111"/>
      <c r="BJ584" s="111"/>
    </row>
    <row r="585" spans="61:62">
      <c r="BI585" s="111"/>
      <c r="BJ585" s="111"/>
    </row>
    <row r="586" spans="61:62">
      <c r="BI586" s="111"/>
      <c r="BJ586" s="111"/>
    </row>
    <row r="587" spans="61:62">
      <c r="BI587" s="111"/>
      <c r="BJ587" s="111"/>
    </row>
    <row r="588" spans="61:62">
      <c r="BI588" s="111"/>
      <c r="BJ588" s="111"/>
    </row>
    <row r="589" spans="61:62">
      <c r="BI589" s="111"/>
      <c r="BJ589" s="111"/>
    </row>
    <row r="590" spans="61:62">
      <c r="BI590" s="111"/>
      <c r="BJ590" s="111"/>
    </row>
    <row r="591" spans="61:62">
      <c r="BI591" s="111"/>
      <c r="BJ591" s="111"/>
    </row>
    <row r="592" spans="61:62">
      <c r="BI592" s="111"/>
      <c r="BJ592" s="111"/>
    </row>
    <row r="593" spans="61:62">
      <c r="BI593" s="111"/>
      <c r="BJ593" s="111"/>
    </row>
    <row r="594" spans="61:62">
      <c r="BI594" s="111"/>
      <c r="BJ594" s="111"/>
    </row>
    <row r="595" spans="61:62">
      <c r="BI595" s="111"/>
      <c r="BJ595" s="111"/>
    </row>
    <row r="596" spans="61:62">
      <c r="BI596" s="111"/>
      <c r="BJ596" s="111"/>
    </row>
    <row r="597" spans="61:62">
      <c r="BI597" s="111"/>
      <c r="BJ597" s="111"/>
    </row>
    <row r="598" spans="61:62">
      <c r="BI598" s="111"/>
      <c r="BJ598" s="111"/>
    </row>
    <row r="599" spans="61:62">
      <c r="BI599" s="111"/>
      <c r="BJ599" s="111"/>
    </row>
    <row r="600" spans="61:62">
      <c r="BI600" s="111"/>
      <c r="BJ600" s="111"/>
    </row>
    <row r="601" spans="61:62">
      <c r="BI601" s="111"/>
      <c r="BJ601" s="111"/>
    </row>
    <row r="602" spans="61:62">
      <c r="BI602" s="111"/>
      <c r="BJ602" s="111"/>
    </row>
    <row r="603" spans="61:62">
      <c r="BI603" s="111"/>
      <c r="BJ603" s="111"/>
    </row>
    <row r="604" spans="61:62">
      <c r="BI604" s="111"/>
      <c r="BJ604" s="111"/>
    </row>
    <row r="605" spans="61:62">
      <c r="BI605" s="111"/>
      <c r="BJ605" s="111"/>
    </row>
    <row r="606" spans="61:62">
      <c r="BI606" s="111"/>
      <c r="BJ606" s="111"/>
    </row>
    <row r="607" spans="61:62">
      <c r="BI607" s="111"/>
      <c r="BJ607" s="111"/>
    </row>
    <row r="608" spans="61:62">
      <c r="BI608" s="111"/>
      <c r="BJ608" s="111"/>
    </row>
    <row r="609" spans="61:62">
      <c r="BI609" s="111"/>
      <c r="BJ609" s="111"/>
    </row>
    <row r="610" spans="61:62">
      <c r="BI610" s="111"/>
      <c r="BJ610" s="111"/>
    </row>
    <row r="611" spans="61:62">
      <c r="BI611" s="111"/>
      <c r="BJ611" s="111"/>
    </row>
    <row r="612" spans="61:62">
      <c r="BI612" s="111"/>
      <c r="BJ612" s="111"/>
    </row>
    <row r="613" spans="61:62">
      <c r="BI613" s="111"/>
      <c r="BJ613" s="111"/>
    </row>
    <row r="614" spans="61:62">
      <c r="BI614" s="111"/>
      <c r="BJ614" s="111"/>
    </row>
    <row r="615" spans="61:62">
      <c r="BI615" s="111"/>
      <c r="BJ615" s="111"/>
    </row>
    <row r="616" spans="61:62">
      <c r="BI616" s="111"/>
      <c r="BJ616" s="111"/>
    </row>
    <row r="617" spans="61:62">
      <c r="BI617" s="111"/>
      <c r="BJ617" s="111"/>
    </row>
    <row r="618" spans="61:62">
      <c r="BI618" s="111"/>
      <c r="BJ618" s="111"/>
    </row>
    <row r="619" spans="61:62">
      <c r="BI619" s="111"/>
      <c r="BJ619" s="111"/>
    </row>
    <row r="620" spans="61:62">
      <c r="BI620" s="111"/>
      <c r="BJ620" s="111"/>
    </row>
    <row r="621" spans="61:62">
      <c r="BI621" s="111"/>
      <c r="BJ621" s="111"/>
    </row>
    <row r="622" spans="61:62">
      <c r="BI622" s="111"/>
      <c r="BJ622" s="111"/>
    </row>
    <row r="623" spans="61:62">
      <c r="BI623" s="111"/>
      <c r="BJ623" s="111"/>
    </row>
    <row r="624" spans="61:62">
      <c r="BI624" s="111"/>
      <c r="BJ624" s="111"/>
    </row>
    <row r="625" spans="61:62">
      <c r="BI625" s="111"/>
      <c r="BJ625" s="111"/>
    </row>
    <row r="626" spans="61:62">
      <c r="BI626" s="111"/>
      <c r="BJ626" s="111"/>
    </row>
    <row r="627" spans="61:62">
      <c r="BI627" s="111"/>
      <c r="BJ627" s="111"/>
    </row>
    <row r="628" spans="61:62">
      <c r="BI628" s="111"/>
      <c r="BJ628" s="111"/>
    </row>
    <row r="629" spans="61:62">
      <c r="BI629" s="111"/>
      <c r="BJ629" s="111"/>
    </row>
    <row r="630" spans="61:62">
      <c r="BI630" s="111"/>
      <c r="BJ630" s="111"/>
    </row>
    <row r="631" spans="61:62">
      <c r="BI631" s="111"/>
      <c r="BJ631" s="111"/>
    </row>
    <row r="632" spans="61:62">
      <c r="BI632" s="111"/>
      <c r="BJ632" s="111"/>
    </row>
    <row r="633" spans="61:62">
      <c r="BI633" s="111"/>
      <c r="BJ633" s="111"/>
    </row>
    <row r="634" spans="61:62">
      <c r="BI634" s="111"/>
      <c r="BJ634" s="111"/>
    </row>
    <row r="635" spans="61:62">
      <c r="BI635" s="111"/>
      <c r="BJ635" s="111"/>
    </row>
    <row r="636" spans="61:62">
      <c r="BI636" s="111"/>
      <c r="BJ636" s="111"/>
    </row>
    <row r="637" spans="61:62">
      <c r="BI637" s="111"/>
      <c r="BJ637" s="111"/>
    </row>
    <row r="638" spans="61:62">
      <c r="BI638" s="111"/>
      <c r="BJ638" s="111"/>
    </row>
    <row r="639" spans="61:62">
      <c r="BI639" s="111"/>
      <c r="BJ639" s="111"/>
    </row>
    <row r="640" spans="61:62">
      <c r="BI640" s="111"/>
      <c r="BJ640" s="111"/>
    </row>
    <row r="641" spans="61:62">
      <c r="BI641" s="111"/>
      <c r="BJ641" s="111"/>
    </row>
    <row r="642" spans="61:62">
      <c r="BI642" s="111"/>
      <c r="BJ642" s="111"/>
    </row>
    <row r="643" spans="61:62">
      <c r="BI643" s="111"/>
      <c r="BJ643" s="111"/>
    </row>
    <row r="644" spans="61:62">
      <c r="BI644" s="111"/>
      <c r="BJ644" s="111"/>
    </row>
    <row r="645" spans="61:62">
      <c r="BI645" s="111"/>
      <c r="BJ645" s="111"/>
    </row>
    <row r="646" spans="61:62">
      <c r="BI646" s="111"/>
      <c r="BJ646" s="111"/>
    </row>
    <row r="647" spans="61:62">
      <c r="BI647" s="111"/>
      <c r="BJ647" s="111"/>
    </row>
    <row r="648" spans="61:62">
      <c r="BI648" s="111"/>
      <c r="BJ648" s="111"/>
    </row>
    <row r="649" spans="61:62">
      <c r="BI649" s="111"/>
      <c r="BJ649" s="111"/>
    </row>
    <row r="650" spans="61:62">
      <c r="BI650" s="111"/>
      <c r="BJ650" s="111"/>
    </row>
    <row r="651" spans="61:62">
      <c r="BI651" s="111"/>
      <c r="BJ651" s="111"/>
    </row>
    <row r="652" spans="61:62">
      <c r="BI652" s="111"/>
      <c r="BJ652" s="111"/>
    </row>
    <row r="653" spans="61:62">
      <c r="BI653" s="111"/>
      <c r="BJ653" s="111"/>
    </row>
    <row r="654" spans="61:62">
      <c r="BI654" s="111"/>
      <c r="BJ654" s="111"/>
    </row>
    <row r="655" spans="61:62">
      <c r="BI655" s="111"/>
      <c r="BJ655" s="111"/>
    </row>
    <row r="656" spans="61:62">
      <c r="BI656" s="111"/>
      <c r="BJ656" s="111"/>
    </row>
    <row r="657" spans="61:62">
      <c r="BI657" s="111"/>
      <c r="BJ657" s="111"/>
    </row>
    <row r="658" spans="61:62">
      <c r="BI658" s="111"/>
      <c r="BJ658" s="111"/>
    </row>
    <row r="659" spans="61:62">
      <c r="BI659" s="111"/>
      <c r="BJ659" s="111"/>
    </row>
    <row r="660" spans="61:62">
      <c r="BI660" s="111"/>
      <c r="BJ660" s="111"/>
    </row>
    <row r="661" spans="61:62">
      <c r="BI661" s="111"/>
      <c r="BJ661" s="111"/>
    </row>
    <row r="662" spans="61:62">
      <c r="BI662" s="111"/>
      <c r="BJ662" s="111"/>
    </row>
    <row r="663" spans="61:62">
      <c r="BI663" s="111"/>
      <c r="BJ663" s="111"/>
    </row>
    <row r="664" spans="61:62">
      <c r="BI664" s="111"/>
      <c r="BJ664" s="111"/>
    </row>
    <row r="665" spans="61:62">
      <c r="BI665" s="111"/>
      <c r="BJ665" s="111"/>
    </row>
    <row r="666" spans="61:62">
      <c r="BI666" s="111"/>
      <c r="BJ666" s="111"/>
    </row>
    <row r="667" spans="61:62">
      <c r="BI667" s="111"/>
      <c r="BJ667" s="111"/>
    </row>
    <row r="668" spans="61:62">
      <c r="BI668" s="111"/>
      <c r="BJ668" s="111"/>
    </row>
    <row r="669" spans="61:62">
      <c r="BI669" s="111"/>
      <c r="BJ669" s="111"/>
    </row>
    <row r="670" spans="61:62">
      <c r="BI670" s="111"/>
      <c r="BJ670" s="111"/>
    </row>
    <row r="671" spans="61:62">
      <c r="BI671" s="111"/>
      <c r="BJ671" s="111"/>
    </row>
    <row r="672" spans="61:62">
      <c r="BI672" s="111"/>
      <c r="BJ672" s="111"/>
    </row>
    <row r="673" spans="61:62">
      <c r="BI673" s="111"/>
      <c r="BJ673" s="111"/>
    </row>
    <row r="674" spans="61:62">
      <c r="BI674" s="111"/>
      <c r="BJ674" s="111"/>
    </row>
    <row r="675" spans="61:62">
      <c r="BI675" s="111"/>
      <c r="BJ675" s="111"/>
    </row>
    <row r="676" spans="61:62">
      <c r="BI676" s="111"/>
      <c r="BJ676" s="111"/>
    </row>
    <row r="677" spans="61:62">
      <c r="BI677" s="111"/>
      <c r="BJ677" s="111"/>
    </row>
    <row r="678" spans="61:62">
      <c r="BI678" s="111"/>
      <c r="BJ678" s="111"/>
    </row>
    <row r="679" spans="61:62">
      <c r="BI679" s="111"/>
      <c r="BJ679" s="111"/>
    </row>
    <row r="680" spans="61:62">
      <c r="BI680" s="111"/>
      <c r="BJ680" s="111"/>
    </row>
    <row r="681" spans="61:62">
      <c r="BI681" s="111"/>
      <c r="BJ681" s="111"/>
    </row>
    <row r="682" spans="61:62">
      <c r="BI682" s="111"/>
      <c r="BJ682" s="111"/>
    </row>
    <row r="683" spans="61:62">
      <c r="BI683" s="111"/>
      <c r="BJ683" s="111"/>
    </row>
    <row r="684" spans="61:62">
      <c r="BI684" s="111"/>
      <c r="BJ684" s="111"/>
    </row>
    <row r="685" spans="61:62">
      <c r="BI685" s="111"/>
      <c r="BJ685" s="111"/>
    </row>
    <row r="686" spans="61:62">
      <c r="BI686" s="111"/>
      <c r="BJ686" s="111"/>
    </row>
    <row r="687" spans="61:62">
      <c r="BI687" s="111"/>
      <c r="BJ687" s="111"/>
    </row>
    <row r="688" spans="61:62">
      <c r="BI688" s="111"/>
      <c r="BJ688" s="111"/>
    </row>
    <row r="689" spans="61:62">
      <c r="BI689" s="111"/>
      <c r="BJ689" s="111"/>
    </row>
    <row r="690" spans="61:62">
      <c r="BI690" s="111"/>
      <c r="BJ690" s="111"/>
    </row>
    <row r="691" spans="61:62">
      <c r="BI691" s="111"/>
      <c r="BJ691" s="111"/>
    </row>
    <row r="692" spans="61:62">
      <c r="BI692" s="111"/>
      <c r="BJ692" s="111"/>
    </row>
    <row r="693" spans="61:62">
      <c r="BI693" s="111"/>
      <c r="BJ693" s="111"/>
    </row>
    <row r="694" spans="61:62">
      <c r="BI694" s="111"/>
      <c r="BJ694" s="111"/>
    </row>
    <row r="695" spans="61:62">
      <c r="BI695" s="111"/>
      <c r="BJ695" s="111"/>
    </row>
    <row r="696" spans="61:62">
      <c r="BI696" s="111"/>
      <c r="BJ696" s="111"/>
    </row>
    <row r="697" spans="61:62">
      <c r="BI697" s="111"/>
      <c r="BJ697" s="111"/>
    </row>
    <row r="698" spans="61:62">
      <c r="BI698" s="111"/>
      <c r="BJ698" s="111"/>
    </row>
    <row r="699" spans="61:62">
      <c r="BI699" s="111"/>
      <c r="BJ699" s="111"/>
    </row>
    <row r="700" spans="61:62">
      <c r="BI700" s="111"/>
      <c r="BJ700" s="111"/>
    </row>
    <row r="701" spans="61:62">
      <c r="BI701" s="111"/>
      <c r="BJ701" s="111"/>
    </row>
    <row r="702" spans="61:62">
      <c r="BI702" s="111"/>
      <c r="BJ702" s="111"/>
    </row>
    <row r="703" spans="61:62">
      <c r="BI703" s="111"/>
      <c r="BJ703" s="111"/>
    </row>
    <row r="704" spans="61:62">
      <c r="BI704" s="111"/>
      <c r="BJ704" s="111"/>
    </row>
    <row r="705" spans="61:62">
      <c r="BI705" s="111"/>
      <c r="BJ705" s="111"/>
    </row>
    <row r="706" spans="61:62">
      <c r="BI706" s="111"/>
      <c r="BJ706" s="111"/>
    </row>
    <row r="707" spans="61:62">
      <c r="BI707" s="111"/>
      <c r="BJ707" s="111"/>
    </row>
    <row r="708" spans="61:62">
      <c r="BI708" s="111"/>
      <c r="BJ708" s="111"/>
    </row>
    <row r="709" spans="61:62">
      <c r="BI709" s="111"/>
      <c r="BJ709" s="111"/>
    </row>
    <row r="710" spans="61:62">
      <c r="BI710" s="111"/>
      <c r="BJ710" s="111"/>
    </row>
    <row r="711" spans="61:62">
      <c r="BI711" s="111"/>
      <c r="BJ711" s="111"/>
    </row>
    <row r="712" spans="61:62">
      <c r="BI712" s="111"/>
      <c r="BJ712" s="111"/>
    </row>
    <row r="713" spans="61:62">
      <c r="BI713" s="111"/>
      <c r="BJ713" s="111"/>
    </row>
    <row r="714" spans="61:62">
      <c r="BI714" s="111"/>
      <c r="BJ714" s="111"/>
    </row>
    <row r="715" spans="61:62">
      <c r="BI715" s="111"/>
      <c r="BJ715" s="111"/>
    </row>
    <row r="716" spans="61:62">
      <c r="BI716" s="111"/>
      <c r="BJ716" s="111"/>
    </row>
    <row r="717" spans="61:62">
      <c r="BI717" s="111"/>
      <c r="BJ717" s="111"/>
    </row>
    <row r="718" spans="61:62">
      <c r="BI718" s="111"/>
      <c r="BJ718" s="111"/>
    </row>
    <row r="719" spans="61:62">
      <c r="BI719" s="111"/>
      <c r="BJ719" s="111"/>
    </row>
    <row r="720" spans="61:62">
      <c r="BI720" s="111"/>
      <c r="BJ720" s="111"/>
    </row>
    <row r="721" spans="61:62">
      <c r="BI721" s="111"/>
      <c r="BJ721" s="111"/>
    </row>
    <row r="722" spans="61:62">
      <c r="BI722" s="111"/>
      <c r="BJ722" s="111"/>
    </row>
    <row r="723" spans="61:62">
      <c r="BI723" s="111"/>
      <c r="BJ723" s="111"/>
    </row>
    <row r="724" spans="61:62">
      <c r="BI724" s="111"/>
      <c r="BJ724" s="111"/>
    </row>
    <row r="725" spans="61:62">
      <c r="BI725" s="111"/>
      <c r="BJ725" s="111"/>
    </row>
    <row r="726" spans="61:62">
      <c r="BI726" s="111"/>
      <c r="BJ726" s="111"/>
    </row>
    <row r="727" spans="61:62">
      <c r="BI727" s="111"/>
      <c r="BJ727" s="111"/>
    </row>
    <row r="728" spans="61:62">
      <c r="BI728" s="111"/>
      <c r="BJ728" s="111"/>
    </row>
    <row r="729" spans="61:62">
      <c r="BI729" s="111"/>
      <c r="BJ729" s="111"/>
    </row>
    <row r="730" spans="61:62">
      <c r="BI730" s="111"/>
      <c r="BJ730" s="111"/>
    </row>
    <row r="731" spans="61:62">
      <c r="BI731" s="111"/>
      <c r="BJ731" s="111"/>
    </row>
    <row r="732" spans="61:62">
      <c r="BI732" s="111"/>
      <c r="BJ732" s="111"/>
    </row>
    <row r="733" spans="61:62">
      <c r="BI733" s="111"/>
      <c r="BJ733" s="111"/>
    </row>
    <row r="734" spans="61:62">
      <c r="BI734" s="111"/>
      <c r="BJ734" s="111"/>
    </row>
    <row r="735" spans="61:62">
      <c r="BI735" s="111"/>
      <c r="BJ735" s="111"/>
    </row>
    <row r="736" spans="61:62">
      <c r="BI736" s="111"/>
      <c r="BJ736" s="111"/>
    </row>
    <row r="737" spans="61:62">
      <c r="BI737" s="111"/>
      <c r="BJ737" s="111"/>
    </row>
    <row r="738" spans="61:62">
      <c r="BI738" s="111"/>
      <c r="BJ738" s="111"/>
    </row>
    <row r="739" spans="61:62">
      <c r="BI739" s="111"/>
      <c r="BJ739" s="111"/>
    </row>
    <row r="740" spans="61:62">
      <c r="BI740" s="111"/>
      <c r="BJ740" s="111"/>
    </row>
    <row r="741" spans="61:62">
      <c r="BI741" s="111"/>
      <c r="BJ741" s="111"/>
    </row>
    <row r="742" spans="61:62">
      <c r="BI742" s="111"/>
      <c r="BJ742" s="111"/>
    </row>
    <row r="743" spans="61:62">
      <c r="BI743" s="111"/>
      <c r="BJ743" s="111"/>
    </row>
    <row r="744" spans="61:62">
      <c r="BI744" s="111"/>
      <c r="BJ744" s="111"/>
    </row>
    <row r="745" spans="61:62">
      <c r="BI745" s="111"/>
      <c r="BJ745" s="111"/>
    </row>
    <row r="746" spans="61:62">
      <c r="BI746" s="111"/>
      <c r="BJ746" s="111"/>
    </row>
    <row r="747" spans="61:62">
      <c r="BI747" s="111"/>
      <c r="BJ747" s="111"/>
    </row>
    <row r="748" spans="61:62">
      <c r="BI748" s="111"/>
      <c r="BJ748" s="111"/>
    </row>
    <row r="749" spans="61:62">
      <c r="BI749" s="111"/>
      <c r="BJ749" s="111"/>
    </row>
    <row r="750" spans="61:62">
      <c r="BI750" s="111"/>
      <c r="BJ750" s="111"/>
    </row>
    <row r="751" spans="61:62">
      <c r="BI751" s="111"/>
      <c r="BJ751" s="111"/>
    </row>
    <row r="752" spans="61:62">
      <c r="BI752" s="111"/>
      <c r="BJ752" s="111"/>
    </row>
    <row r="753" spans="61:62">
      <c r="BI753" s="111"/>
      <c r="BJ753" s="111"/>
    </row>
    <row r="754" spans="61:62">
      <c r="BI754" s="111"/>
      <c r="BJ754" s="111"/>
    </row>
    <row r="755" spans="61:62">
      <c r="BI755" s="111"/>
      <c r="BJ755" s="111"/>
    </row>
    <row r="756" spans="61:62">
      <c r="BI756" s="111"/>
      <c r="BJ756" s="111"/>
    </row>
    <row r="757" spans="61:62">
      <c r="BI757" s="111"/>
      <c r="BJ757" s="111"/>
    </row>
    <row r="758" spans="61:62">
      <c r="BI758" s="111"/>
      <c r="BJ758" s="111"/>
    </row>
    <row r="759" spans="61:62">
      <c r="BI759" s="111"/>
      <c r="BJ759" s="111"/>
    </row>
    <row r="760" spans="61:62">
      <c r="BI760" s="111"/>
      <c r="BJ760" s="111"/>
    </row>
    <row r="761" spans="61:62">
      <c r="BI761" s="111"/>
      <c r="BJ761" s="111"/>
    </row>
    <row r="762" spans="61:62">
      <c r="BI762" s="111"/>
      <c r="BJ762" s="111"/>
    </row>
    <row r="763" spans="61:62">
      <c r="BI763" s="111"/>
      <c r="BJ763" s="111"/>
    </row>
    <row r="764" spans="61:62">
      <c r="BI764" s="111"/>
      <c r="BJ764" s="111"/>
    </row>
    <row r="765" spans="61:62">
      <c r="BI765" s="111"/>
      <c r="BJ765" s="111"/>
    </row>
    <row r="766" spans="61:62">
      <c r="BI766" s="111"/>
      <c r="BJ766" s="111"/>
    </row>
    <row r="767" spans="61:62">
      <c r="BI767" s="111"/>
      <c r="BJ767" s="111"/>
    </row>
    <row r="768" spans="61:62">
      <c r="BI768" s="111"/>
      <c r="BJ768" s="111"/>
    </row>
    <row r="769" spans="61:62">
      <c r="BI769" s="111"/>
      <c r="BJ769" s="111"/>
    </row>
    <row r="770" spans="61:62">
      <c r="BI770" s="111"/>
      <c r="BJ770" s="111"/>
    </row>
    <row r="771" spans="61:62">
      <c r="BI771" s="111"/>
      <c r="BJ771" s="111"/>
    </row>
    <row r="772" spans="61:62">
      <c r="BI772" s="111"/>
      <c r="BJ772" s="111"/>
    </row>
    <row r="773" spans="61:62">
      <c r="BI773" s="111"/>
      <c r="BJ773" s="111"/>
    </row>
    <row r="774" spans="61:62">
      <c r="BI774" s="111"/>
      <c r="BJ774" s="111"/>
    </row>
    <row r="775" spans="61:62">
      <c r="BI775" s="111"/>
      <c r="BJ775" s="111"/>
    </row>
    <row r="776" spans="61:62">
      <c r="BI776" s="111"/>
      <c r="BJ776" s="111"/>
    </row>
    <row r="777" spans="61:62">
      <c r="BI777" s="111"/>
      <c r="BJ777" s="111"/>
    </row>
    <row r="778" spans="61:62">
      <c r="BI778" s="111"/>
      <c r="BJ778" s="111"/>
    </row>
    <row r="779" spans="61:62">
      <c r="BI779" s="111"/>
      <c r="BJ779" s="111"/>
    </row>
    <row r="780" spans="61:62">
      <c r="BI780" s="111"/>
      <c r="BJ780" s="111"/>
    </row>
    <row r="781" spans="61:62">
      <c r="BI781" s="111"/>
      <c r="BJ781" s="111"/>
    </row>
    <row r="782" spans="61:62">
      <c r="BI782" s="111"/>
      <c r="BJ782" s="111"/>
    </row>
    <row r="783" spans="61:62">
      <c r="BI783" s="111"/>
      <c r="BJ783" s="111"/>
    </row>
    <row r="784" spans="61:62">
      <c r="BI784" s="111"/>
      <c r="BJ784" s="111"/>
    </row>
    <row r="785" spans="61:62">
      <c r="BI785" s="111"/>
      <c r="BJ785" s="111"/>
    </row>
    <row r="786" spans="61:62">
      <c r="BI786" s="111"/>
      <c r="BJ786" s="111"/>
    </row>
    <row r="787" spans="61:62">
      <c r="BI787" s="111"/>
      <c r="BJ787" s="111"/>
    </row>
    <row r="788" spans="61:62">
      <c r="BI788" s="111"/>
      <c r="BJ788" s="111"/>
    </row>
    <row r="789" spans="61:62">
      <c r="BI789" s="111"/>
      <c r="BJ789" s="111"/>
    </row>
    <row r="790" spans="61:62">
      <c r="BI790" s="111"/>
      <c r="BJ790" s="111"/>
    </row>
    <row r="791" spans="61:62">
      <c r="BI791" s="111"/>
      <c r="BJ791" s="111"/>
    </row>
    <row r="792" spans="61:62">
      <c r="BI792" s="111"/>
      <c r="BJ792" s="111"/>
    </row>
    <row r="793" spans="61:62">
      <c r="BI793" s="111"/>
      <c r="BJ793" s="111"/>
    </row>
    <row r="794" spans="61:62">
      <c r="BI794" s="111"/>
      <c r="BJ794" s="111"/>
    </row>
    <row r="795" spans="61:62">
      <c r="BI795" s="111"/>
      <c r="BJ795" s="111"/>
    </row>
    <row r="796" spans="61:62">
      <c r="BI796" s="111"/>
      <c r="BJ796" s="111"/>
    </row>
    <row r="797" spans="61:62">
      <c r="BI797" s="111"/>
      <c r="BJ797" s="111"/>
    </row>
    <row r="798" spans="61:62">
      <c r="BI798" s="111"/>
      <c r="BJ798" s="111"/>
    </row>
    <row r="799" spans="61:62">
      <c r="BI799" s="111"/>
      <c r="BJ799" s="111"/>
    </row>
    <row r="800" spans="61:62">
      <c r="BI800" s="111"/>
      <c r="BJ800" s="111"/>
    </row>
    <row r="801" spans="61:62">
      <c r="BI801" s="111"/>
      <c r="BJ801" s="111"/>
    </row>
    <row r="802" spans="61:62">
      <c r="BI802" s="111"/>
      <c r="BJ802" s="111"/>
    </row>
    <row r="803" spans="61:62">
      <c r="BI803" s="111"/>
      <c r="BJ803" s="111"/>
    </row>
    <row r="804" spans="61:62">
      <c r="BI804" s="111"/>
      <c r="BJ804" s="111"/>
    </row>
    <row r="805" spans="61:62">
      <c r="BI805" s="111"/>
      <c r="BJ805" s="111"/>
    </row>
    <row r="806" spans="61:62">
      <c r="BI806" s="111"/>
      <c r="BJ806" s="111"/>
    </row>
    <row r="807" spans="61:62">
      <c r="BI807" s="111"/>
      <c r="BJ807" s="111"/>
    </row>
    <row r="808" spans="61:62">
      <c r="BI808" s="111"/>
      <c r="BJ808" s="111"/>
    </row>
    <row r="809" spans="61:62">
      <c r="BI809" s="111"/>
      <c r="BJ809" s="111"/>
    </row>
    <row r="810" spans="61:62">
      <c r="BI810" s="111"/>
      <c r="BJ810" s="111"/>
    </row>
    <row r="811" spans="61:62">
      <c r="BI811" s="111"/>
      <c r="BJ811" s="111"/>
    </row>
    <row r="812" spans="61:62">
      <c r="BI812" s="111"/>
      <c r="BJ812" s="111"/>
    </row>
    <row r="813" spans="61:62">
      <c r="BI813" s="111"/>
      <c r="BJ813" s="111"/>
    </row>
    <row r="814" spans="61:62">
      <c r="BI814" s="111"/>
      <c r="BJ814" s="111"/>
    </row>
    <row r="815" spans="61:62">
      <c r="BI815" s="111"/>
      <c r="BJ815" s="111"/>
    </row>
    <row r="816" spans="61:62">
      <c r="BI816" s="111"/>
      <c r="BJ816" s="111"/>
    </row>
    <row r="817" spans="61:62">
      <c r="BI817" s="111"/>
      <c r="BJ817" s="111"/>
    </row>
    <row r="818" spans="61:62">
      <c r="BI818" s="111"/>
      <c r="BJ818" s="111"/>
    </row>
    <row r="819" spans="61:62">
      <c r="BI819" s="111"/>
      <c r="BJ819" s="111"/>
    </row>
    <row r="820" spans="61:62">
      <c r="BI820" s="111"/>
      <c r="BJ820" s="111"/>
    </row>
    <row r="821" spans="61:62">
      <c r="BI821" s="111"/>
      <c r="BJ821" s="111"/>
    </row>
    <row r="822" spans="61:62">
      <c r="BI822" s="111"/>
      <c r="BJ822" s="111"/>
    </row>
    <row r="823" spans="61:62">
      <c r="BI823" s="111"/>
      <c r="BJ823" s="111"/>
    </row>
    <row r="824" spans="61:62">
      <c r="BI824" s="111"/>
      <c r="BJ824" s="111"/>
    </row>
    <row r="825" spans="61:62">
      <c r="BI825" s="111"/>
      <c r="BJ825" s="111"/>
    </row>
    <row r="826" spans="61:62">
      <c r="BI826" s="111"/>
      <c r="BJ826" s="111"/>
    </row>
    <row r="827" spans="61:62">
      <c r="BI827" s="111"/>
      <c r="BJ827" s="111"/>
    </row>
    <row r="828" spans="61:62">
      <c r="BI828" s="111"/>
      <c r="BJ828" s="111"/>
    </row>
    <row r="829" spans="61:62">
      <c r="BI829" s="111"/>
      <c r="BJ829" s="111"/>
    </row>
    <row r="830" spans="61:62">
      <c r="BI830" s="111"/>
      <c r="BJ830" s="111"/>
    </row>
    <row r="831" spans="61:62">
      <c r="BI831" s="111"/>
      <c r="BJ831" s="111"/>
    </row>
    <row r="832" spans="61:62">
      <c r="BI832" s="111"/>
      <c r="BJ832" s="111"/>
    </row>
    <row r="833" spans="61:62">
      <c r="BI833" s="111"/>
      <c r="BJ833" s="111"/>
    </row>
    <row r="834" spans="61:62">
      <c r="BI834" s="111"/>
      <c r="BJ834" s="111"/>
    </row>
    <row r="835" spans="61:62">
      <c r="BI835" s="111"/>
      <c r="BJ835" s="111"/>
    </row>
    <row r="836" spans="61:62">
      <c r="BI836" s="111"/>
      <c r="BJ836" s="111"/>
    </row>
    <row r="837" spans="61:62">
      <c r="BI837" s="111"/>
      <c r="BJ837" s="111"/>
    </row>
    <row r="838" spans="61:62">
      <c r="BI838" s="111"/>
      <c r="BJ838" s="111"/>
    </row>
    <row r="839" spans="61:62">
      <c r="BI839" s="111"/>
      <c r="BJ839" s="111"/>
    </row>
    <row r="840" spans="61:62">
      <c r="BI840" s="111"/>
      <c r="BJ840" s="111"/>
    </row>
    <row r="841" spans="61:62">
      <c r="BI841" s="111"/>
      <c r="BJ841" s="111"/>
    </row>
    <row r="842" spans="61:62">
      <c r="BI842" s="111"/>
      <c r="BJ842" s="111"/>
    </row>
    <row r="843" spans="61:62">
      <c r="BI843" s="111"/>
      <c r="BJ843" s="111"/>
    </row>
    <row r="844" spans="61:62">
      <c r="BI844" s="111"/>
      <c r="BJ844" s="111"/>
    </row>
    <row r="845" spans="61:62">
      <c r="BI845" s="111"/>
      <c r="BJ845" s="111"/>
    </row>
    <row r="846" spans="61:62">
      <c r="BI846" s="111"/>
      <c r="BJ846" s="111"/>
    </row>
    <row r="847" spans="61:62">
      <c r="BI847" s="111"/>
      <c r="BJ847" s="111"/>
    </row>
    <row r="848" spans="61:62">
      <c r="BI848" s="111"/>
      <c r="BJ848" s="111"/>
    </row>
    <row r="849" spans="61:62">
      <c r="BI849" s="111"/>
      <c r="BJ849" s="111"/>
    </row>
    <row r="850" spans="61:62">
      <c r="BI850" s="111"/>
      <c r="BJ850" s="111"/>
    </row>
    <row r="851" spans="61:62">
      <c r="BI851" s="111"/>
      <c r="BJ851" s="111"/>
    </row>
    <row r="852" spans="61:62">
      <c r="BI852" s="111"/>
      <c r="BJ852" s="111"/>
    </row>
    <row r="853" spans="61:62">
      <c r="BI853" s="111"/>
      <c r="BJ853" s="111"/>
    </row>
    <row r="854" spans="61:62">
      <c r="BI854" s="111"/>
      <c r="BJ854" s="111"/>
    </row>
    <row r="855" spans="61:62">
      <c r="BI855" s="111"/>
      <c r="BJ855" s="111"/>
    </row>
    <row r="856" spans="61:62">
      <c r="BI856" s="111"/>
      <c r="BJ856" s="111"/>
    </row>
    <row r="857" spans="61:62">
      <c r="BI857" s="111"/>
      <c r="BJ857" s="111"/>
    </row>
    <row r="858" spans="61:62">
      <c r="BI858" s="111"/>
      <c r="BJ858" s="111"/>
    </row>
    <row r="859" spans="61:62">
      <c r="BI859" s="111"/>
      <c r="BJ859" s="111"/>
    </row>
    <row r="860" spans="61:62">
      <c r="BI860" s="111"/>
      <c r="BJ860" s="111"/>
    </row>
    <row r="861" spans="61:62">
      <c r="BI861" s="111"/>
      <c r="BJ861" s="111"/>
    </row>
    <row r="862" spans="61:62">
      <c r="BI862" s="111"/>
      <c r="BJ862" s="111"/>
    </row>
    <row r="863" spans="61:62">
      <c r="BI863" s="111"/>
      <c r="BJ863" s="111"/>
    </row>
    <row r="864" spans="61:62">
      <c r="BI864" s="111"/>
      <c r="BJ864" s="111"/>
    </row>
    <row r="865" spans="61:62">
      <c r="BI865" s="111"/>
      <c r="BJ865" s="111"/>
    </row>
    <row r="866" spans="61:62">
      <c r="BI866" s="111"/>
      <c r="BJ866" s="111"/>
    </row>
    <row r="867" spans="61:62">
      <c r="BI867" s="111"/>
      <c r="BJ867" s="111"/>
    </row>
    <row r="868" spans="61:62">
      <c r="BI868" s="111"/>
      <c r="BJ868" s="111"/>
    </row>
    <row r="869" spans="61:62">
      <c r="BI869" s="111"/>
      <c r="BJ869" s="111"/>
    </row>
    <row r="870" spans="61:62">
      <c r="BI870" s="111"/>
      <c r="BJ870" s="111"/>
    </row>
    <row r="871" spans="61:62">
      <c r="BI871" s="111"/>
      <c r="BJ871" s="111"/>
    </row>
    <row r="872" spans="61:62">
      <c r="BI872" s="111"/>
      <c r="BJ872" s="111"/>
    </row>
    <row r="873" spans="61:62">
      <c r="BI873" s="111"/>
      <c r="BJ873" s="111"/>
    </row>
    <row r="874" spans="61:62">
      <c r="BI874" s="111"/>
      <c r="BJ874" s="111"/>
    </row>
    <row r="875" spans="61:62">
      <c r="BI875" s="111"/>
      <c r="BJ875" s="111"/>
    </row>
    <row r="876" spans="61:62">
      <c r="BI876" s="111"/>
      <c r="BJ876" s="111"/>
    </row>
    <row r="877" spans="61:62">
      <c r="BI877" s="111"/>
      <c r="BJ877" s="111"/>
    </row>
    <row r="878" spans="61:62">
      <c r="BI878" s="111"/>
      <c r="BJ878" s="111"/>
    </row>
    <row r="879" spans="61:62">
      <c r="BI879" s="111"/>
      <c r="BJ879" s="111"/>
    </row>
    <row r="880" spans="61:62">
      <c r="BI880" s="111"/>
      <c r="BJ880" s="111"/>
    </row>
    <row r="881" spans="61:62">
      <c r="BI881" s="111"/>
      <c r="BJ881" s="111"/>
    </row>
    <row r="882" spans="61:62">
      <c r="BI882" s="111"/>
      <c r="BJ882" s="111"/>
    </row>
    <row r="883" spans="61:62">
      <c r="BI883" s="111"/>
      <c r="BJ883" s="111"/>
    </row>
    <row r="884" spans="61:62">
      <c r="BI884" s="111"/>
      <c r="BJ884" s="111"/>
    </row>
    <row r="885" spans="61:62">
      <c r="BI885" s="111"/>
      <c r="BJ885" s="111"/>
    </row>
    <row r="886" spans="61:62">
      <c r="BI886" s="111"/>
      <c r="BJ886" s="111"/>
    </row>
    <row r="887" spans="61:62">
      <c r="BI887" s="111"/>
      <c r="BJ887" s="111"/>
    </row>
    <row r="888" spans="61:62">
      <c r="BI888" s="111"/>
      <c r="BJ888" s="111"/>
    </row>
    <row r="889" spans="61:62">
      <c r="BI889" s="111"/>
      <c r="BJ889" s="111"/>
    </row>
    <row r="890" spans="61:62">
      <c r="BI890" s="111"/>
      <c r="BJ890" s="111"/>
    </row>
    <row r="891" spans="61:62">
      <c r="BI891" s="111"/>
      <c r="BJ891" s="111"/>
    </row>
    <row r="892" spans="61:62">
      <c r="BI892" s="111"/>
      <c r="BJ892" s="111"/>
    </row>
    <row r="893" spans="61:62">
      <c r="BI893" s="111"/>
      <c r="BJ893" s="111"/>
    </row>
    <row r="894" spans="61:62">
      <c r="BI894" s="111"/>
      <c r="BJ894" s="111"/>
    </row>
    <row r="895" spans="61:62">
      <c r="BI895" s="111"/>
      <c r="BJ895" s="111"/>
    </row>
    <row r="896" spans="61:62">
      <c r="BI896" s="111"/>
      <c r="BJ896" s="111"/>
    </row>
    <row r="897" spans="61:62">
      <c r="BI897" s="111"/>
      <c r="BJ897" s="111"/>
    </row>
    <row r="898" spans="61:62">
      <c r="BI898" s="111"/>
      <c r="BJ898" s="111"/>
    </row>
    <row r="899" spans="61:62">
      <c r="BI899" s="111"/>
      <c r="BJ899" s="111"/>
    </row>
    <row r="900" spans="61:62">
      <c r="BI900" s="111"/>
      <c r="BJ900" s="111"/>
    </row>
    <row r="901" spans="61:62">
      <c r="BI901" s="111"/>
      <c r="BJ901" s="111"/>
    </row>
    <row r="902" spans="61:62">
      <c r="BI902" s="111"/>
      <c r="BJ902" s="111"/>
    </row>
    <row r="903" spans="61:62">
      <c r="BI903" s="111"/>
      <c r="BJ903" s="111"/>
    </row>
    <row r="904" spans="61:62">
      <c r="BI904" s="111"/>
      <c r="BJ904" s="111"/>
    </row>
    <row r="905" spans="61:62">
      <c r="BI905" s="111"/>
      <c r="BJ905" s="111"/>
    </row>
    <row r="906" spans="61:62">
      <c r="BI906" s="111"/>
      <c r="BJ906" s="111"/>
    </row>
    <row r="907" spans="61:62">
      <c r="BI907" s="111"/>
      <c r="BJ907" s="111"/>
    </row>
    <row r="908" spans="61:62">
      <c r="BI908" s="111"/>
      <c r="BJ908" s="111"/>
    </row>
    <row r="909" spans="61:62">
      <c r="BI909" s="111"/>
      <c r="BJ909" s="111"/>
    </row>
    <row r="910" spans="61:62">
      <c r="BI910" s="111"/>
      <c r="BJ910" s="111"/>
    </row>
    <row r="911" spans="61:62">
      <c r="BI911" s="111"/>
      <c r="BJ911" s="111"/>
    </row>
    <row r="912" spans="61:62">
      <c r="BI912" s="111"/>
      <c r="BJ912" s="111"/>
    </row>
    <row r="913" spans="61:62">
      <c r="BI913" s="111"/>
      <c r="BJ913" s="111"/>
    </row>
    <row r="914" spans="61:62">
      <c r="BI914" s="111"/>
      <c r="BJ914" s="111"/>
    </row>
    <row r="915" spans="61:62">
      <c r="BI915" s="111"/>
      <c r="BJ915" s="111"/>
    </row>
    <row r="916" spans="61:62">
      <c r="BI916" s="111"/>
      <c r="BJ916" s="111"/>
    </row>
    <row r="917" spans="61:62">
      <c r="BI917" s="111"/>
      <c r="BJ917" s="111"/>
    </row>
    <row r="918" spans="61:62">
      <c r="BI918" s="111"/>
      <c r="BJ918" s="111"/>
    </row>
    <row r="919" spans="61:62">
      <c r="BI919" s="111"/>
      <c r="BJ919" s="111"/>
    </row>
    <row r="920" spans="61:62">
      <c r="BI920" s="111"/>
      <c r="BJ920" s="111"/>
    </row>
    <row r="921" spans="61:62">
      <c r="BI921" s="111"/>
      <c r="BJ921" s="111"/>
    </row>
    <row r="922" spans="61:62">
      <c r="BI922" s="111"/>
      <c r="BJ922" s="111"/>
    </row>
    <row r="923" spans="61:62">
      <c r="BI923" s="111"/>
      <c r="BJ923" s="111"/>
    </row>
    <row r="924" spans="61:62">
      <c r="BI924" s="111"/>
      <c r="BJ924" s="111"/>
    </row>
    <row r="925" spans="61:62">
      <c r="BI925" s="111"/>
      <c r="BJ925" s="111"/>
    </row>
    <row r="926" spans="61:62">
      <c r="BI926" s="111"/>
      <c r="BJ926" s="111"/>
    </row>
    <row r="927" spans="61:62">
      <c r="BI927" s="111"/>
      <c r="BJ927" s="111"/>
    </row>
    <row r="928" spans="61:62">
      <c r="BI928" s="111"/>
      <c r="BJ928" s="111"/>
    </row>
    <row r="929" spans="61:62">
      <c r="BI929" s="111"/>
      <c r="BJ929" s="111"/>
    </row>
    <row r="930" spans="61:62">
      <c r="BI930" s="111"/>
      <c r="BJ930" s="111"/>
    </row>
    <row r="931" spans="61:62">
      <c r="BI931" s="111"/>
      <c r="BJ931" s="111"/>
    </row>
    <row r="932" spans="61:62">
      <c r="BI932" s="111"/>
      <c r="BJ932" s="111"/>
    </row>
    <row r="933" spans="61:62">
      <c r="BI933" s="111"/>
      <c r="BJ933" s="111"/>
    </row>
    <row r="934" spans="61:62">
      <c r="BI934" s="111"/>
      <c r="BJ934" s="111"/>
    </row>
    <row r="935" spans="61:62">
      <c r="BI935" s="111"/>
      <c r="BJ935" s="111"/>
    </row>
    <row r="936" spans="61:62">
      <c r="BI936" s="111"/>
      <c r="BJ936" s="111"/>
    </row>
    <row r="937" spans="61:62">
      <c r="BI937" s="111"/>
      <c r="BJ937" s="111"/>
    </row>
    <row r="938" spans="61:62">
      <c r="BI938" s="111"/>
      <c r="BJ938" s="111"/>
    </row>
    <row r="939" spans="61:62">
      <c r="BI939" s="111"/>
      <c r="BJ939" s="111"/>
    </row>
    <row r="940" spans="61:62">
      <c r="BI940" s="111"/>
      <c r="BJ940" s="111"/>
    </row>
    <row r="941" spans="61:62">
      <c r="BI941" s="111"/>
      <c r="BJ941" s="111"/>
    </row>
    <row r="942" spans="61:62">
      <c r="BI942" s="111"/>
      <c r="BJ942" s="111"/>
    </row>
    <row r="943" spans="61:62">
      <c r="BI943" s="111"/>
      <c r="BJ943" s="111"/>
    </row>
    <row r="944" spans="61:62">
      <c r="BI944" s="111"/>
      <c r="BJ944" s="111"/>
    </row>
    <row r="945" spans="61:62">
      <c r="BI945" s="111"/>
      <c r="BJ945" s="111"/>
    </row>
    <row r="946" spans="61:62">
      <c r="BI946" s="111"/>
      <c r="BJ946" s="111"/>
    </row>
    <row r="947" spans="61:62">
      <c r="BI947" s="111"/>
      <c r="BJ947" s="111"/>
    </row>
    <row r="948" spans="61:62">
      <c r="BI948" s="111"/>
      <c r="BJ948" s="111"/>
    </row>
    <row r="949" spans="61:62">
      <c r="BI949" s="111"/>
      <c r="BJ949" s="111"/>
    </row>
    <row r="950" spans="61:62">
      <c r="BI950" s="111"/>
      <c r="BJ950" s="111"/>
    </row>
    <row r="951" spans="61:62">
      <c r="BI951" s="111"/>
      <c r="BJ951" s="111"/>
    </row>
    <row r="952" spans="61:62">
      <c r="BI952" s="111"/>
      <c r="BJ952" s="111"/>
    </row>
    <row r="953" spans="61:62">
      <c r="BI953" s="111"/>
      <c r="BJ953" s="111"/>
    </row>
    <row r="954" spans="61:62">
      <c r="BI954" s="111"/>
      <c r="BJ954" s="111"/>
    </row>
    <row r="955" spans="61:62">
      <c r="BI955" s="111"/>
      <c r="BJ955" s="111"/>
    </row>
    <row r="956" spans="61:62">
      <c r="BI956" s="111"/>
      <c r="BJ956" s="111"/>
    </row>
    <row r="957" spans="61:62">
      <c r="BI957" s="111"/>
      <c r="BJ957" s="111"/>
    </row>
    <row r="958" spans="61:62">
      <c r="BI958" s="111"/>
      <c r="BJ958" s="111"/>
    </row>
    <row r="959" spans="61:62">
      <c r="BI959" s="111"/>
      <c r="BJ959" s="111"/>
    </row>
    <row r="960" spans="61:62">
      <c r="BI960" s="111"/>
      <c r="BJ960" s="111"/>
    </row>
    <row r="961" spans="61:62">
      <c r="BI961" s="111"/>
      <c r="BJ961" s="111"/>
    </row>
    <row r="962" spans="61:62">
      <c r="BI962" s="111"/>
      <c r="BJ962" s="111"/>
    </row>
    <row r="963" spans="61:62">
      <c r="BI963" s="111"/>
      <c r="BJ963" s="111"/>
    </row>
    <row r="964" spans="61:62">
      <c r="BI964" s="111"/>
      <c r="BJ964" s="111"/>
    </row>
    <row r="965" spans="61:62">
      <c r="BI965" s="111"/>
      <c r="BJ965" s="111"/>
    </row>
    <row r="966" spans="61:62">
      <c r="BI966" s="111"/>
      <c r="BJ966" s="111"/>
    </row>
    <row r="967" spans="61:62">
      <c r="BI967" s="111"/>
      <c r="BJ967" s="111"/>
    </row>
    <row r="968" spans="61:62">
      <c r="BI968" s="111"/>
      <c r="BJ968" s="111"/>
    </row>
    <row r="969" spans="61:62">
      <c r="BI969" s="111"/>
      <c r="BJ969" s="111"/>
    </row>
    <row r="970" spans="61:62">
      <c r="BI970" s="111"/>
      <c r="BJ970" s="111"/>
    </row>
    <row r="971" spans="61:62">
      <c r="BI971" s="111"/>
      <c r="BJ971" s="111"/>
    </row>
    <row r="972" spans="61:62">
      <c r="BI972" s="111"/>
      <c r="BJ972" s="111"/>
    </row>
    <row r="973" spans="61:62">
      <c r="BI973" s="111"/>
      <c r="BJ973" s="111"/>
    </row>
    <row r="974" spans="61:62">
      <c r="BI974" s="111"/>
      <c r="BJ974" s="111"/>
    </row>
    <row r="975" spans="61:62">
      <c r="BI975" s="111"/>
      <c r="BJ975" s="111"/>
    </row>
    <row r="976" spans="61:62">
      <c r="BI976" s="111"/>
      <c r="BJ976" s="111"/>
    </row>
    <row r="977" spans="61:62">
      <c r="BI977" s="111"/>
      <c r="BJ977" s="111"/>
    </row>
    <row r="978" spans="61:62">
      <c r="BI978" s="111"/>
      <c r="BJ978" s="111"/>
    </row>
    <row r="979" spans="61:62">
      <c r="BI979" s="111"/>
      <c r="BJ979" s="111"/>
    </row>
    <row r="980" spans="61:62">
      <c r="BI980" s="111"/>
      <c r="BJ980" s="111"/>
    </row>
    <row r="981" spans="61:62">
      <c r="BI981" s="111"/>
      <c r="BJ981" s="111"/>
    </row>
    <row r="982" spans="61:62">
      <c r="BI982" s="111"/>
      <c r="BJ982" s="111"/>
    </row>
    <row r="983" spans="61:62">
      <c r="BI983" s="111"/>
      <c r="BJ983" s="111"/>
    </row>
    <row r="984" spans="61:62">
      <c r="BI984" s="111"/>
      <c r="BJ984" s="111"/>
    </row>
    <row r="985" spans="61:62">
      <c r="BI985" s="111"/>
      <c r="BJ985" s="111"/>
    </row>
    <row r="986" spans="61:62">
      <c r="BI986" s="111"/>
      <c r="BJ986" s="111"/>
    </row>
    <row r="987" spans="61:62">
      <c r="BI987" s="111"/>
      <c r="BJ987" s="111"/>
    </row>
    <row r="988" spans="61:62">
      <c r="BI988" s="111"/>
      <c r="BJ988" s="111"/>
    </row>
    <row r="989" spans="61:62">
      <c r="BI989" s="111"/>
      <c r="BJ989" s="111"/>
    </row>
    <row r="990" spans="61:62">
      <c r="BI990" s="111"/>
      <c r="BJ990" s="111"/>
    </row>
    <row r="991" spans="61:62">
      <c r="BI991" s="111"/>
      <c r="BJ991" s="111"/>
    </row>
    <row r="992" spans="61:62">
      <c r="BI992" s="111"/>
      <c r="BJ992" s="111"/>
    </row>
    <row r="993" spans="61:62">
      <c r="BI993" s="111"/>
      <c r="BJ993" s="111"/>
    </row>
    <row r="994" spans="61:62">
      <c r="BI994" s="111"/>
      <c r="BJ994" s="111"/>
    </row>
    <row r="995" spans="61:62">
      <c r="BI995" s="111"/>
    </row>
    <row r="996" spans="61:62">
      <c r="BI996" s="111"/>
    </row>
    <row r="997" spans="61:62">
      <c r="BI997" s="111"/>
    </row>
    <row r="998" spans="61:62">
      <c r="BI998" s="111"/>
    </row>
    <row r="999" spans="61:62">
      <c r="BI999" s="111"/>
    </row>
    <row r="1000" spans="61:62">
      <c r="BI1000" s="111"/>
    </row>
    <row r="1001" spans="61:62">
      <c r="BI1001" s="111"/>
    </row>
    <row r="1002" spans="61:62">
      <c r="BI1002" s="111"/>
    </row>
    <row r="1003" spans="61:62">
      <c r="BI1003" s="111"/>
    </row>
    <row r="1004" spans="61:62">
      <c r="BI1004" s="111"/>
    </row>
    <row r="1005" spans="61:62">
      <c r="BI1005" s="111"/>
    </row>
    <row r="1006" spans="61:62">
      <c r="BI1006" s="111"/>
    </row>
    <row r="1007" spans="61:62">
      <c r="BI1007" s="111"/>
    </row>
    <row r="1008" spans="61:62">
      <c r="BI1008" s="111"/>
    </row>
    <row r="1009" spans="61:61">
      <c r="BI1009" s="111"/>
    </row>
    <row r="1010" spans="61:61">
      <c r="BI1010" s="111"/>
    </row>
    <row r="1011" spans="61:61">
      <c r="BI1011" s="111"/>
    </row>
    <row r="1012" spans="61:61">
      <c r="BI1012" s="111"/>
    </row>
    <row r="1013" spans="61:61">
      <c r="BI1013" s="111"/>
    </row>
    <row r="1014" spans="61:61">
      <c r="BI1014" s="111"/>
    </row>
    <row r="1015" spans="61:61">
      <c r="BI1015" s="111"/>
    </row>
    <row r="1016" spans="61:61">
      <c r="BI1016" s="111"/>
    </row>
    <row r="1017" spans="61:61">
      <c r="BI1017" s="111"/>
    </row>
    <row r="1018" spans="61:61">
      <c r="BI1018" s="111"/>
    </row>
    <row r="1019" spans="61:61">
      <c r="BI1019" s="111"/>
    </row>
    <row r="1020" spans="61:61">
      <c r="BI1020" s="111"/>
    </row>
    <row r="1021" spans="61:61">
      <c r="BI1021" s="111"/>
    </row>
    <row r="1022" spans="61:61">
      <c r="BI1022" s="111"/>
    </row>
    <row r="1023" spans="61:61">
      <c r="BI1023" s="111"/>
    </row>
    <row r="1024" spans="61:61">
      <c r="BI1024" s="111"/>
    </row>
    <row r="1025" spans="61:61">
      <c r="BI1025" s="111"/>
    </row>
    <row r="1026" spans="61:61">
      <c r="BI1026" s="111"/>
    </row>
    <row r="1027" spans="61:61">
      <c r="BI1027" s="111"/>
    </row>
    <row r="1028" spans="61:61">
      <c r="BI1028" s="111"/>
    </row>
    <row r="1029" spans="61:61">
      <c r="BI1029" s="111"/>
    </row>
    <row r="1030" spans="61:61">
      <c r="BI1030" s="111"/>
    </row>
    <row r="1031" spans="61:61">
      <c r="BI1031" s="111"/>
    </row>
    <row r="1032" spans="61:61">
      <c r="BI1032" s="111"/>
    </row>
    <row r="1033" spans="61:61">
      <c r="BI1033" s="111"/>
    </row>
    <row r="1034" spans="61:61">
      <c r="BI1034" s="111"/>
    </row>
    <row r="1035" spans="61:61">
      <c r="BI1035" s="111"/>
    </row>
    <row r="1036" spans="61:61">
      <c r="BI1036" s="111"/>
    </row>
    <row r="1037" spans="61:61">
      <c r="BI1037" s="111"/>
    </row>
    <row r="1038" spans="61:61">
      <c r="BI1038" s="111"/>
    </row>
    <row r="1039" spans="61:61">
      <c r="BI1039" s="111"/>
    </row>
    <row r="1040" spans="61:61">
      <c r="BI1040" s="111"/>
    </row>
    <row r="1041" spans="61:61">
      <c r="BI1041" s="111"/>
    </row>
    <row r="1042" spans="61:61">
      <c r="BI1042" s="111"/>
    </row>
    <row r="1043" spans="61:61">
      <c r="BI1043" s="111"/>
    </row>
    <row r="1044" spans="61:61">
      <c r="BI1044" s="111"/>
    </row>
    <row r="1045" spans="61:61">
      <c r="BI1045" s="111"/>
    </row>
    <row r="1046" spans="61:61">
      <c r="BI1046" s="111"/>
    </row>
    <row r="1047" spans="61:61">
      <c r="BI1047" s="111"/>
    </row>
    <row r="1048" spans="61:61">
      <c r="BI1048" s="111"/>
    </row>
    <row r="1049" spans="61:61">
      <c r="BI1049" s="111"/>
    </row>
    <row r="1050" spans="61:61">
      <c r="BI1050" s="111"/>
    </row>
    <row r="1051" spans="61:61">
      <c r="BI1051" s="111"/>
    </row>
    <row r="1052" spans="61:61">
      <c r="BI1052" s="111"/>
    </row>
    <row r="1053" spans="61:61">
      <c r="BI1053" s="111"/>
    </row>
    <row r="1054" spans="61:61">
      <c r="BI1054" s="111"/>
    </row>
    <row r="1055" spans="61:61">
      <c r="BI1055" s="111"/>
    </row>
    <row r="1056" spans="61:61">
      <c r="BI1056" s="111"/>
    </row>
    <row r="1057" spans="61:61">
      <c r="BI1057" s="111"/>
    </row>
    <row r="1058" spans="61:61">
      <c r="BI1058" s="111"/>
    </row>
    <row r="1059" spans="61:61">
      <c r="BI1059" s="111"/>
    </row>
    <row r="1060" spans="61:61">
      <c r="BI1060" s="111"/>
    </row>
    <row r="1061" spans="61:61">
      <c r="BI1061" s="111"/>
    </row>
    <row r="1062" spans="61:61">
      <c r="BI1062" s="111"/>
    </row>
    <row r="1063" spans="61:61">
      <c r="BI1063" s="111"/>
    </row>
    <row r="1064" spans="61:61">
      <c r="BI1064" s="111"/>
    </row>
    <row r="1065" spans="61:61">
      <c r="BI1065" s="111"/>
    </row>
    <row r="1066" spans="61:61">
      <c r="BI1066" s="111"/>
    </row>
    <row r="1067" spans="61:61">
      <c r="BI1067" s="111"/>
    </row>
    <row r="1068" spans="61:61">
      <c r="BI1068" s="111"/>
    </row>
    <row r="1069" spans="61:61">
      <c r="BI1069" s="111"/>
    </row>
    <row r="1070" spans="61:61">
      <c r="BI1070" s="111"/>
    </row>
    <row r="1071" spans="61:61">
      <c r="BI1071" s="111"/>
    </row>
    <row r="1072" spans="61:61">
      <c r="BI1072" s="111"/>
    </row>
    <row r="1073" spans="61:61">
      <c r="BI1073" s="111"/>
    </row>
    <row r="1074" spans="61:61">
      <c r="BI1074" s="111"/>
    </row>
    <row r="1075" spans="61:61">
      <c r="BI1075" s="111"/>
    </row>
    <row r="1076" spans="61:61">
      <c r="BI1076" s="111"/>
    </row>
    <row r="1077" spans="61:61">
      <c r="BI1077" s="111"/>
    </row>
    <row r="1078" spans="61:61">
      <c r="BI1078" s="111"/>
    </row>
    <row r="1079" spans="61:61">
      <c r="BI1079" s="111"/>
    </row>
    <row r="1080" spans="61:61">
      <c r="BI1080" s="111"/>
    </row>
    <row r="1081" spans="61:61">
      <c r="BI1081" s="111"/>
    </row>
    <row r="1082" spans="61:61">
      <c r="BI1082" s="111"/>
    </row>
    <row r="1083" spans="61:61">
      <c r="BI1083" s="111"/>
    </row>
    <row r="1084" spans="61:61">
      <c r="BI1084" s="111"/>
    </row>
    <row r="1085" spans="61:61">
      <c r="BI1085" s="111"/>
    </row>
    <row r="1086" spans="61:61">
      <c r="BI1086" s="111"/>
    </row>
    <row r="1087" spans="61:61">
      <c r="BI1087" s="111"/>
    </row>
    <row r="1088" spans="61:61">
      <c r="BI1088" s="111"/>
    </row>
    <row r="1089" spans="61:61">
      <c r="BI1089" s="111"/>
    </row>
    <row r="1090" spans="61:61">
      <c r="BI1090" s="111"/>
    </row>
    <row r="1091" spans="61:61">
      <c r="BI1091" s="111"/>
    </row>
    <row r="1092" spans="61:61">
      <c r="BI1092" s="111"/>
    </row>
    <row r="1093" spans="61:61">
      <c r="BI1093" s="111"/>
    </row>
    <row r="1094" spans="61:61">
      <c r="BI1094" s="111"/>
    </row>
    <row r="1095" spans="61:61">
      <c r="BI1095" s="111"/>
    </row>
    <row r="1096" spans="61:61">
      <c r="BI1096" s="111"/>
    </row>
    <row r="1097" spans="61:61">
      <c r="BI1097" s="111"/>
    </row>
    <row r="1098" spans="61:61">
      <c r="BI1098" s="111"/>
    </row>
    <row r="1099" spans="61:61">
      <c r="BI1099" s="111"/>
    </row>
    <row r="1100" spans="61:61">
      <c r="BI1100" s="111"/>
    </row>
    <row r="1101" spans="61:61">
      <c r="BI1101" s="111"/>
    </row>
    <row r="1102" spans="61:61">
      <c r="BI1102" s="111"/>
    </row>
    <row r="1103" spans="61:61">
      <c r="BI1103" s="111"/>
    </row>
    <row r="1104" spans="61:61">
      <c r="BI1104" s="111"/>
    </row>
    <row r="1105" spans="61:61">
      <c r="BI1105" s="111"/>
    </row>
    <row r="1106" spans="61:61">
      <c r="BI1106" s="111"/>
    </row>
    <row r="1107" spans="61:61">
      <c r="BI1107" s="111"/>
    </row>
    <row r="1108" spans="61:61">
      <c r="BI1108" s="111"/>
    </row>
    <row r="1109" spans="61:61">
      <c r="BI1109" s="111"/>
    </row>
    <row r="1110" spans="61:61">
      <c r="BI1110" s="111"/>
    </row>
    <row r="1111" spans="61:61">
      <c r="BI1111" s="111"/>
    </row>
    <row r="1112" spans="61:61">
      <c r="BI1112" s="111"/>
    </row>
    <row r="1113" spans="61:61">
      <c r="BI1113" s="111"/>
    </row>
    <row r="1114" spans="61:61">
      <c r="BI1114" s="111"/>
    </row>
    <row r="1115" spans="61:61">
      <c r="BI1115" s="111"/>
    </row>
    <row r="1116" spans="61:61">
      <c r="BI1116" s="111"/>
    </row>
    <row r="1117" spans="61:61">
      <c r="BI1117" s="111"/>
    </row>
    <row r="1118" spans="61:61">
      <c r="BI1118" s="111"/>
    </row>
    <row r="1119" spans="61:61">
      <c r="BI1119" s="111"/>
    </row>
    <row r="1120" spans="61:61">
      <c r="BI1120" s="111"/>
    </row>
    <row r="1121" spans="61:61">
      <c r="BI1121" s="111"/>
    </row>
    <row r="1122" spans="61:61">
      <c r="BI1122" s="111"/>
    </row>
    <row r="1123" spans="61:61">
      <c r="BI1123" s="111"/>
    </row>
    <row r="1124" spans="61:61">
      <c r="BI1124" s="111"/>
    </row>
    <row r="1125" spans="61:61">
      <c r="BI1125" s="111"/>
    </row>
    <row r="1126" spans="61:61">
      <c r="BI1126" s="111"/>
    </row>
    <row r="1127" spans="61:61">
      <c r="BI1127" s="111"/>
    </row>
    <row r="1128" spans="61:61">
      <c r="BI1128" s="111"/>
    </row>
    <row r="1129" spans="61:61">
      <c r="BI1129" s="111"/>
    </row>
    <row r="1130" spans="61:61">
      <c r="BI1130" s="111"/>
    </row>
    <row r="1131" spans="61:61">
      <c r="BI1131" s="111"/>
    </row>
    <row r="1132" spans="61:61">
      <c r="BI1132" s="111"/>
    </row>
    <row r="1133" spans="61:61">
      <c r="BI1133" s="111"/>
    </row>
    <row r="1134" spans="61:61">
      <c r="BI1134" s="111"/>
    </row>
    <row r="1135" spans="61:61">
      <c r="BI1135" s="111"/>
    </row>
    <row r="1136" spans="61:61">
      <c r="BI1136" s="111"/>
    </row>
    <row r="1137" spans="61:61">
      <c r="BI1137" s="111"/>
    </row>
    <row r="1138" spans="61:61">
      <c r="BI1138" s="111"/>
    </row>
    <row r="1139" spans="61:61">
      <c r="BI1139" s="111"/>
    </row>
    <row r="1140" spans="61:61">
      <c r="BI1140" s="111"/>
    </row>
    <row r="1141" spans="61:61">
      <c r="BI1141" s="111"/>
    </row>
    <row r="1142" spans="61:61">
      <c r="BI1142" s="111"/>
    </row>
    <row r="1143" spans="61:61">
      <c r="BI1143" s="111"/>
    </row>
    <row r="1144" spans="61:61">
      <c r="BI1144" s="111"/>
    </row>
    <row r="1145" spans="61:61">
      <c r="BI1145" s="111"/>
    </row>
    <row r="1146" spans="61:61">
      <c r="BI1146" s="111"/>
    </row>
    <row r="1147" spans="61:61">
      <c r="BI1147" s="111"/>
    </row>
    <row r="1148" spans="61:61">
      <c r="BI1148" s="111"/>
    </row>
    <row r="1149" spans="61:61">
      <c r="BI1149" s="111"/>
    </row>
    <row r="1150" spans="61:61">
      <c r="BI1150" s="111"/>
    </row>
    <row r="1151" spans="61:61">
      <c r="BI1151" s="111"/>
    </row>
    <row r="1152" spans="61:61">
      <c r="BI1152" s="111"/>
    </row>
    <row r="1153" spans="61:61">
      <c r="BI1153" s="111"/>
    </row>
    <row r="1154" spans="61:61">
      <c r="BI1154" s="111"/>
    </row>
    <row r="1155" spans="61:61">
      <c r="BI1155" s="111"/>
    </row>
    <row r="1156" spans="61:61">
      <c r="BI1156" s="111"/>
    </row>
    <row r="1157" spans="61:61">
      <c r="BI1157" s="111"/>
    </row>
    <row r="1158" spans="61:61">
      <c r="BI1158" s="111"/>
    </row>
    <row r="1159" spans="61:61">
      <c r="BI1159" s="111"/>
    </row>
    <row r="1160" spans="61:61">
      <c r="BI1160" s="111"/>
    </row>
    <row r="1161" spans="61:61">
      <c r="BI1161" s="111"/>
    </row>
    <row r="1162" spans="61:61">
      <c r="BI1162" s="111"/>
    </row>
    <row r="1163" spans="61:61">
      <c r="BI1163" s="111"/>
    </row>
    <row r="1164" spans="61:61">
      <c r="BI1164" s="111"/>
    </row>
    <row r="1165" spans="61:61">
      <c r="BI1165" s="111"/>
    </row>
    <row r="1166" spans="61:61">
      <c r="BI1166" s="111"/>
    </row>
    <row r="1167" spans="61:61">
      <c r="BI1167" s="111"/>
    </row>
    <row r="1168" spans="61:61">
      <c r="BI1168" s="111"/>
    </row>
    <row r="1169" spans="61:61">
      <c r="BI1169" s="111"/>
    </row>
    <row r="1170" spans="61:61">
      <c r="BI1170" s="111"/>
    </row>
    <row r="1171" spans="61:61">
      <c r="BI1171" s="111"/>
    </row>
    <row r="1172" spans="61:61">
      <c r="BI1172" s="111"/>
    </row>
    <row r="1173" spans="61:61">
      <c r="BI1173" s="111"/>
    </row>
    <row r="1174" spans="61:61">
      <c r="BI1174" s="111"/>
    </row>
    <row r="1175" spans="61:61">
      <c r="BI1175" s="111"/>
    </row>
    <row r="1176" spans="61:61">
      <c r="BI1176" s="111"/>
    </row>
    <row r="1177" spans="61:61">
      <c r="BI1177" s="111"/>
    </row>
    <row r="1178" spans="61:61">
      <c r="BI1178" s="111"/>
    </row>
    <row r="1179" spans="61:61">
      <c r="BI1179" s="111"/>
    </row>
    <row r="1180" spans="61:61">
      <c r="BI1180" s="111"/>
    </row>
    <row r="1181" spans="61:61">
      <c r="BI1181" s="111"/>
    </row>
    <row r="1182" spans="61:61">
      <c r="BI1182" s="111"/>
    </row>
    <row r="1183" spans="61:61">
      <c r="BI1183" s="111"/>
    </row>
    <row r="1184" spans="61:61">
      <c r="BI1184" s="111"/>
    </row>
    <row r="1185" spans="61:61">
      <c r="BI1185" s="111"/>
    </row>
    <row r="1186" spans="61:61">
      <c r="BI1186" s="111"/>
    </row>
    <row r="1187" spans="61:61">
      <c r="BI1187" s="111"/>
    </row>
    <row r="1188" spans="61:61">
      <c r="BI1188" s="111"/>
    </row>
    <row r="1189" spans="61:61">
      <c r="BI1189" s="111"/>
    </row>
    <row r="1190" spans="61:61">
      <c r="BI1190" s="111"/>
    </row>
    <row r="1191" spans="61:61">
      <c r="BI1191" s="111"/>
    </row>
    <row r="1192" spans="61:61">
      <c r="BI1192" s="111"/>
    </row>
    <row r="1193" spans="61:61">
      <c r="BI1193" s="111"/>
    </row>
    <row r="1194" spans="61:61">
      <c r="BI1194" s="111"/>
    </row>
    <row r="1195" spans="61:61">
      <c r="BI1195" s="111"/>
    </row>
    <row r="1196" spans="61:61">
      <c r="BI1196" s="111"/>
    </row>
    <row r="1197" spans="61:61">
      <c r="BI1197" s="111"/>
    </row>
    <row r="1198" spans="61:61">
      <c r="BI1198" s="111"/>
    </row>
    <row r="1199" spans="61:61">
      <c r="BI1199" s="111"/>
    </row>
    <row r="1200" spans="61:61">
      <c r="BI1200" s="111"/>
    </row>
    <row r="1201" spans="61:61">
      <c r="BI1201" s="111"/>
    </row>
    <row r="1202" spans="61:61">
      <c r="BI1202" s="111"/>
    </row>
    <row r="1203" spans="61:61">
      <c r="BI1203" s="111"/>
    </row>
    <row r="1204" spans="61:61">
      <c r="BI1204" s="111"/>
    </row>
    <row r="1205" spans="61:61">
      <c r="BI1205" s="111"/>
    </row>
    <row r="1206" spans="61:61">
      <c r="BI1206" s="111"/>
    </row>
    <row r="1207" spans="61:61">
      <c r="BI1207" s="111"/>
    </row>
    <row r="1208" spans="61:61">
      <c r="BI1208" s="111"/>
    </row>
    <row r="1209" spans="61:61">
      <c r="BI1209" s="111"/>
    </row>
    <row r="1210" spans="61:61">
      <c r="BI1210" s="111"/>
    </row>
    <row r="1211" spans="61:61">
      <c r="BI1211" s="111"/>
    </row>
    <row r="1212" spans="61:61">
      <c r="BI1212" s="111"/>
    </row>
    <row r="1213" spans="61:61">
      <c r="BI1213" s="111"/>
    </row>
    <row r="1214" spans="61:61">
      <c r="BI1214" s="111"/>
    </row>
    <row r="1215" spans="61:61">
      <c r="BI1215" s="111"/>
    </row>
    <row r="1216" spans="61:61">
      <c r="BI1216" s="111"/>
    </row>
    <row r="1217" spans="61:61">
      <c r="BI1217" s="111"/>
    </row>
    <row r="1218" spans="61:61">
      <c r="BI1218" s="111"/>
    </row>
    <row r="1219" spans="61:61">
      <c r="BI1219" s="111"/>
    </row>
    <row r="1220" spans="61:61">
      <c r="BI1220" s="111"/>
    </row>
    <row r="1221" spans="61:61">
      <c r="BI1221" s="111"/>
    </row>
    <row r="1222" spans="61:61">
      <c r="BI1222" s="111"/>
    </row>
    <row r="1223" spans="61:61">
      <c r="BI1223" s="111"/>
    </row>
    <row r="1224" spans="61:61">
      <c r="BI1224" s="111"/>
    </row>
    <row r="1225" spans="61:61">
      <c r="BI1225" s="111"/>
    </row>
    <row r="1226" spans="61:61">
      <c r="BI1226" s="111"/>
    </row>
    <row r="1227" spans="61:61">
      <c r="BI1227" s="111"/>
    </row>
    <row r="1228" spans="61:61">
      <c r="BI1228" s="111"/>
    </row>
    <row r="1229" spans="61:61">
      <c r="BI1229" s="111"/>
    </row>
    <row r="1230" spans="61:61">
      <c r="BI1230" s="111"/>
    </row>
    <row r="1231" spans="61:61">
      <c r="BI1231" s="111"/>
    </row>
    <row r="1232" spans="61:61">
      <c r="BI1232" s="111"/>
    </row>
    <row r="1233" spans="61:61">
      <c r="BI1233" s="111"/>
    </row>
    <row r="1234" spans="61:61">
      <c r="BI1234" s="111"/>
    </row>
    <row r="1235" spans="61:61">
      <c r="BI1235" s="111"/>
    </row>
    <row r="1236" spans="61:61">
      <c r="BI1236" s="111"/>
    </row>
    <row r="1237" spans="61:61">
      <c r="BI1237" s="111"/>
    </row>
    <row r="1238" spans="61:61">
      <c r="BI1238" s="111"/>
    </row>
    <row r="1239" spans="61:61">
      <c r="BI1239" s="111"/>
    </row>
    <row r="1240" spans="61:61">
      <c r="BI1240" s="111"/>
    </row>
    <row r="1241" spans="61:61">
      <c r="BI1241" s="111"/>
    </row>
    <row r="1242" spans="61:61">
      <c r="BI1242" s="111"/>
    </row>
    <row r="1243" spans="61:61">
      <c r="BI1243" s="111"/>
    </row>
    <row r="1244" spans="61:61">
      <c r="BI1244" s="111"/>
    </row>
    <row r="1245" spans="61:61">
      <c r="BI1245" s="111"/>
    </row>
    <row r="1246" spans="61:61">
      <c r="BI1246" s="111"/>
    </row>
    <row r="1247" spans="61:61">
      <c r="BI1247" s="111"/>
    </row>
    <row r="1248" spans="61:61">
      <c r="BI1248" s="111"/>
    </row>
    <row r="1249" spans="61:61">
      <c r="BI1249" s="111"/>
    </row>
    <row r="1250" spans="61:61">
      <c r="BI1250" s="111"/>
    </row>
    <row r="1251" spans="61:61">
      <c r="BI1251" s="111"/>
    </row>
    <row r="1252" spans="61:61">
      <c r="BI1252" s="111"/>
    </row>
    <row r="1253" spans="61:61">
      <c r="BI1253" s="111"/>
    </row>
    <row r="1254" spans="61:61">
      <c r="BI1254" s="111"/>
    </row>
    <row r="1255" spans="61:61">
      <c r="BI1255" s="111"/>
    </row>
    <row r="1256" spans="61:61">
      <c r="BI1256" s="111"/>
    </row>
    <row r="1257" spans="61:61">
      <c r="BI1257" s="111"/>
    </row>
    <row r="1258" spans="61:61">
      <c r="BI1258" s="111"/>
    </row>
    <row r="1259" spans="61:61">
      <c r="BI1259" s="111"/>
    </row>
    <row r="1260" spans="61:61">
      <c r="BI1260" s="111"/>
    </row>
    <row r="1261" spans="61:61">
      <c r="BI1261" s="111"/>
    </row>
    <row r="1262" spans="61:61">
      <c r="BI1262" s="111"/>
    </row>
    <row r="1263" spans="61:61">
      <c r="BI1263" s="111"/>
    </row>
    <row r="1264" spans="61:61">
      <c r="BI1264" s="111"/>
    </row>
    <row r="1265" spans="61:61">
      <c r="BI1265" s="111"/>
    </row>
    <row r="1266" spans="61:61">
      <c r="BI1266" s="111"/>
    </row>
    <row r="1267" spans="61:61">
      <c r="BI1267" s="111"/>
    </row>
    <row r="1268" spans="61:61">
      <c r="BI1268" s="111"/>
    </row>
    <row r="1269" spans="61:61">
      <c r="BI1269" s="111"/>
    </row>
    <row r="1270" spans="61:61">
      <c r="BI1270" s="111"/>
    </row>
    <row r="1271" spans="61:61">
      <c r="BI1271" s="111"/>
    </row>
    <row r="1272" spans="61:61">
      <c r="BI1272" s="111"/>
    </row>
    <row r="1273" spans="61:61">
      <c r="BI1273" s="111"/>
    </row>
    <row r="1274" spans="61:61">
      <c r="BI1274" s="111"/>
    </row>
    <row r="1275" spans="61:61">
      <c r="BI1275" s="111"/>
    </row>
    <row r="1276" spans="61:61">
      <c r="BI1276" s="111"/>
    </row>
    <row r="1277" spans="61:61">
      <c r="BI1277" s="111"/>
    </row>
    <row r="1278" spans="61:61">
      <c r="BI1278" s="111"/>
    </row>
    <row r="1279" spans="61:61">
      <c r="BI1279" s="111"/>
    </row>
    <row r="1280" spans="61:61">
      <c r="BI1280" s="111"/>
    </row>
    <row r="1281" spans="61:61">
      <c r="BI1281" s="111"/>
    </row>
    <row r="1282" spans="61:61">
      <c r="BI1282" s="111"/>
    </row>
    <row r="1283" spans="61:61">
      <c r="BI1283" s="111"/>
    </row>
    <row r="1284" spans="61:61">
      <c r="BI1284" s="111"/>
    </row>
    <row r="1285" spans="61:61">
      <c r="BI1285" s="111"/>
    </row>
    <row r="1286" spans="61:61">
      <c r="BI1286" s="111"/>
    </row>
    <row r="1287" spans="61:61">
      <c r="BI1287" s="111"/>
    </row>
    <row r="1288" spans="61:61">
      <c r="BI1288" s="111"/>
    </row>
    <row r="1289" spans="61:61">
      <c r="BI1289" s="111"/>
    </row>
    <row r="1290" spans="61:61">
      <c r="BI1290" s="111"/>
    </row>
    <row r="1291" spans="61:61">
      <c r="BI1291" s="111"/>
    </row>
    <row r="1292" spans="61:61">
      <c r="BI1292" s="111"/>
    </row>
    <row r="1293" spans="61:61">
      <c r="BI1293" s="111"/>
    </row>
    <row r="1294" spans="61:61">
      <c r="BI1294" s="111"/>
    </row>
    <row r="1295" spans="61:61">
      <c r="BI1295" s="111"/>
    </row>
    <row r="1296" spans="61:61">
      <c r="BI1296" s="111"/>
    </row>
    <row r="1297" spans="61:61">
      <c r="BI1297" s="111"/>
    </row>
    <row r="1298" spans="61:61">
      <c r="BI1298" s="111"/>
    </row>
    <row r="1299" spans="61:61">
      <c r="BI1299" s="111"/>
    </row>
    <row r="1300" spans="61:61">
      <c r="BI1300" s="111"/>
    </row>
    <row r="1301" spans="61:61">
      <c r="BI1301" s="111"/>
    </row>
    <row r="1302" spans="61:61">
      <c r="BI1302" s="111"/>
    </row>
    <row r="1303" spans="61:61">
      <c r="BI1303" s="111"/>
    </row>
    <row r="1304" spans="61:61">
      <c r="BI1304" s="111"/>
    </row>
    <row r="1305" spans="61:61">
      <c r="BI1305" s="111"/>
    </row>
    <row r="1306" spans="61:61">
      <c r="BI1306" s="111"/>
    </row>
    <row r="1307" spans="61:61">
      <c r="BI1307" s="111"/>
    </row>
    <row r="1308" spans="61:61">
      <c r="BI1308" s="111"/>
    </row>
    <row r="1309" spans="61:61">
      <c r="BI1309" s="111"/>
    </row>
    <row r="1310" spans="61:61">
      <c r="BI1310" s="111"/>
    </row>
    <row r="1311" spans="61:61">
      <c r="BI1311" s="111"/>
    </row>
    <row r="1312" spans="61:61">
      <c r="BI1312" s="111"/>
    </row>
    <row r="1313" spans="61:61">
      <c r="BI1313" s="111"/>
    </row>
    <row r="1314" spans="61:61">
      <c r="BI1314" s="111"/>
    </row>
    <row r="1315" spans="61:61">
      <c r="BI1315" s="111"/>
    </row>
    <row r="1316" spans="61:61">
      <c r="BI1316" s="111"/>
    </row>
    <row r="1317" spans="61:61">
      <c r="BI1317" s="111"/>
    </row>
    <row r="1318" spans="61:61">
      <c r="BI1318" s="111"/>
    </row>
    <row r="1319" spans="61:61">
      <c r="BI1319" s="111"/>
    </row>
    <row r="1320" spans="61:61">
      <c r="BI1320" s="111"/>
    </row>
    <row r="1321" spans="61:61">
      <c r="BI1321" s="111"/>
    </row>
    <row r="1322" spans="61:61">
      <c r="BI1322" s="111"/>
    </row>
    <row r="1323" spans="61:61">
      <c r="BI1323" s="111"/>
    </row>
    <row r="1324" spans="61:61">
      <c r="BI1324" s="111"/>
    </row>
    <row r="1325" spans="61:61">
      <c r="BI1325" s="111"/>
    </row>
    <row r="1326" spans="61:61">
      <c r="BI1326" s="111"/>
    </row>
    <row r="1327" spans="61:61">
      <c r="BI1327" s="111"/>
    </row>
    <row r="1328" spans="61:61">
      <c r="BI1328" s="111"/>
    </row>
    <row r="1329" spans="61:61">
      <c r="BI1329" s="111"/>
    </row>
    <row r="1330" spans="61:61">
      <c r="BI1330" s="111"/>
    </row>
    <row r="1331" spans="61:61">
      <c r="BI1331" s="111"/>
    </row>
    <row r="1332" spans="61:61">
      <c r="BI1332" s="111"/>
    </row>
    <row r="1333" spans="61:61">
      <c r="BI1333" s="111"/>
    </row>
    <row r="1334" spans="61:61">
      <c r="BI1334" s="111"/>
    </row>
    <row r="1335" spans="61:61">
      <c r="BI1335" s="111"/>
    </row>
    <row r="1336" spans="61:61">
      <c r="BI1336" s="111"/>
    </row>
    <row r="1337" spans="61:61">
      <c r="BI1337" s="111"/>
    </row>
    <row r="1338" spans="61:61">
      <c r="BI1338" s="111"/>
    </row>
    <row r="1339" spans="61:61">
      <c r="BI1339" s="111"/>
    </row>
    <row r="1340" spans="61:61">
      <c r="BI1340" s="111"/>
    </row>
    <row r="1341" spans="61:61">
      <c r="BI1341" s="111"/>
    </row>
    <row r="1342" spans="61:61">
      <c r="BI1342" s="111"/>
    </row>
    <row r="1343" spans="61:61">
      <c r="BI1343" s="111"/>
    </row>
    <row r="1344" spans="61:61">
      <c r="BI1344" s="111"/>
    </row>
    <row r="1345" spans="61:61">
      <c r="BI1345" s="111"/>
    </row>
    <row r="1346" spans="61:61">
      <c r="BI1346" s="111"/>
    </row>
    <row r="1347" spans="61:61">
      <c r="BI1347" s="111"/>
    </row>
    <row r="1348" spans="61:61">
      <c r="BI1348" s="111"/>
    </row>
    <row r="1349" spans="61:61">
      <c r="BI1349" s="111"/>
    </row>
    <row r="1350" spans="61:61">
      <c r="BI1350" s="111"/>
    </row>
    <row r="1351" spans="61:61">
      <c r="BI1351" s="111"/>
    </row>
    <row r="1352" spans="61:61">
      <c r="BI1352" s="111"/>
    </row>
    <row r="1353" spans="61:61">
      <c r="BI1353" s="111"/>
    </row>
    <row r="1354" spans="61:61">
      <c r="BI1354" s="111"/>
    </row>
    <row r="1355" spans="61:61">
      <c r="BI1355" s="111"/>
    </row>
    <row r="1356" spans="61:61">
      <c r="BI1356" s="111"/>
    </row>
    <row r="1357" spans="61:61">
      <c r="BI1357" s="111"/>
    </row>
    <row r="1358" spans="61:61">
      <c r="BI1358" s="111"/>
    </row>
    <row r="1359" spans="61:61">
      <c r="BI1359" s="111"/>
    </row>
    <row r="1360" spans="61:61">
      <c r="BI1360" s="111"/>
    </row>
    <row r="1361" spans="61:61">
      <c r="BI1361" s="111"/>
    </row>
    <row r="1362" spans="61:61">
      <c r="BI1362" s="111"/>
    </row>
    <row r="1363" spans="61:61">
      <c r="BI1363" s="111"/>
    </row>
    <row r="1364" spans="61:61">
      <c r="BI1364" s="111"/>
    </row>
    <row r="1365" spans="61:61">
      <c r="BI1365" s="111"/>
    </row>
    <row r="1366" spans="61:61">
      <c r="BI1366" s="111"/>
    </row>
    <row r="1367" spans="61:61">
      <c r="BI1367" s="111"/>
    </row>
    <row r="1368" spans="61:61">
      <c r="BI1368" s="111"/>
    </row>
    <row r="1369" spans="61:61">
      <c r="BI1369" s="111"/>
    </row>
    <row r="1370" spans="61:61">
      <c r="BI1370" s="111"/>
    </row>
    <row r="1371" spans="61:61">
      <c r="BI1371" s="111"/>
    </row>
    <row r="1372" spans="61:61">
      <c r="BI1372" s="111"/>
    </row>
    <row r="1373" spans="61:61">
      <c r="BI1373" s="111"/>
    </row>
    <row r="1374" spans="61:61">
      <c r="BI1374" s="111"/>
    </row>
    <row r="1375" spans="61:61">
      <c r="BI1375" s="111"/>
    </row>
    <row r="1376" spans="61:61">
      <c r="BI1376" s="111"/>
    </row>
    <row r="1377" spans="61:61">
      <c r="BI1377" s="111"/>
    </row>
    <row r="1378" spans="61:61">
      <c r="BI1378" s="111"/>
    </row>
    <row r="1379" spans="61:61">
      <c r="BI1379" s="111"/>
    </row>
    <row r="1380" spans="61:61">
      <c r="BI1380" s="111"/>
    </row>
    <row r="1381" spans="61:61">
      <c r="BI1381" s="111"/>
    </row>
    <row r="1382" spans="61:61">
      <c r="BI1382" s="111"/>
    </row>
    <row r="1383" spans="61:61">
      <c r="BI1383" s="111"/>
    </row>
    <row r="1384" spans="61:61">
      <c r="BI1384" s="111"/>
    </row>
    <row r="1385" spans="61:61">
      <c r="BI1385" s="111"/>
    </row>
    <row r="1386" spans="61:61">
      <c r="BI1386" s="111"/>
    </row>
    <row r="1387" spans="61:61">
      <c r="BI1387" s="111"/>
    </row>
    <row r="1388" spans="61:61">
      <c r="BI1388" s="111"/>
    </row>
    <row r="1389" spans="61:61">
      <c r="BI1389" s="111"/>
    </row>
    <row r="1390" spans="61:61">
      <c r="BI1390" s="111"/>
    </row>
    <row r="1391" spans="61:61">
      <c r="BI1391" s="111"/>
    </row>
    <row r="1392" spans="61:61">
      <c r="BI1392" s="111"/>
    </row>
    <row r="1393" spans="61:61">
      <c r="BI1393" s="111"/>
    </row>
    <row r="1394" spans="61:61">
      <c r="BI1394" s="111"/>
    </row>
    <row r="1395" spans="61:61">
      <c r="BI1395" s="111"/>
    </row>
    <row r="1396" spans="61:61">
      <c r="BI1396" s="111"/>
    </row>
    <row r="1397" spans="61:61">
      <c r="BI1397" s="111"/>
    </row>
    <row r="1398" spans="61:61">
      <c r="BI1398" s="111"/>
    </row>
    <row r="1399" spans="61:61">
      <c r="BI1399" s="111"/>
    </row>
    <row r="1400" spans="61:61">
      <c r="BI1400" s="111"/>
    </row>
    <row r="1401" spans="61:61">
      <c r="BI1401" s="111"/>
    </row>
    <row r="1402" spans="61:61">
      <c r="BI1402" s="111"/>
    </row>
    <row r="1403" spans="61:61">
      <c r="BI1403" s="111"/>
    </row>
    <row r="1404" spans="61:61">
      <c r="BI1404" s="111"/>
    </row>
    <row r="1405" spans="61:61">
      <c r="BI1405" s="111"/>
    </row>
    <row r="1406" spans="61:61">
      <c r="BI1406" s="111"/>
    </row>
    <row r="1407" spans="61:61">
      <c r="BI1407" s="111"/>
    </row>
    <row r="1408" spans="61:61">
      <c r="BI1408" s="111"/>
    </row>
    <row r="1409" spans="61:61">
      <c r="BI1409" s="111"/>
    </row>
    <row r="1410" spans="61:61">
      <c r="BI1410" s="111"/>
    </row>
    <row r="1411" spans="61:61">
      <c r="BI1411" s="111"/>
    </row>
    <row r="1412" spans="61:61">
      <c r="BI1412" s="111"/>
    </row>
    <row r="1413" spans="61:61">
      <c r="BI1413" s="111"/>
    </row>
    <row r="1414" spans="61:61">
      <c r="BI1414" s="111"/>
    </row>
    <row r="1415" spans="61:61">
      <c r="BI1415" s="111"/>
    </row>
    <row r="1416" spans="61:61">
      <c r="BI1416" s="111"/>
    </row>
    <row r="1417" spans="61:61">
      <c r="BI1417" s="111"/>
    </row>
    <row r="1418" spans="61:61">
      <c r="BI1418" s="111"/>
    </row>
    <row r="1419" spans="61:61">
      <c r="BI1419" s="111"/>
    </row>
    <row r="1420" spans="61:61">
      <c r="BI1420" s="111"/>
    </row>
    <row r="1421" spans="61:61">
      <c r="BI1421" s="111"/>
    </row>
    <row r="1422" spans="61:61">
      <c r="BI1422" s="111"/>
    </row>
    <row r="1423" spans="61:61">
      <c r="BI1423" s="111"/>
    </row>
    <row r="1424" spans="61:61">
      <c r="BI1424" s="111"/>
    </row>
    <row r="1425" spans="61:61">
      <c r="BI1425" s="111"/>
    </row>
    <row r="1426" spans="61:61">
      <c r="BI1426" s="111"/>
    </row>
    <row r="1427" spans="61:61">
      <c r="BI1427" s="111"/>
    </row>
    <row r="1428" spans="61:61">
      <c r="BI1428" s="111"/>
    </row>
    <row r="1429" spans="61:61">
      <c r="BI1429" s="111"/>
    </row>
    <row r="1430" spans="61:61">
      <c r="BI1430" s="111"/>
    </row>
    <row r="1431" spans="61:61">
      <c r="BI1431" s="111"/>
    </row>
    <row r="1432" spans="61:61">
      <c r="BI1432" s="111"/>
    </row>
    <row r="1433" spans="61:61">
      <c r="BI1433" s="111"/>
    </row>
    <row r="1434" spans="61:61">
      <c r="BI1434" s="111"/>
    </row>
    <row r="1435" spans="61:61">
      <c r="BI1435" s="111"/>
    </row>
    <row r="1436" spans="61:61">
      <c r="BI1436" s="111"/>
    </row>
    <row r="1437" spans="61:61">
      <c r="BI1437" s="111"/>
    </row>
    <row r="1438" spans="61:61">
      <c r="BI1438" s="111"/>
    </row>
    <row r="1439" spans="61:61">
      <c r="BI1439" s="111"/>
    </row>
    <row r="1440" spans="61:61">
      <c r="BI1440" s="111"/>
    </row>
    <row r="1441" spans="61:61">
      <c r="BI1441" s="111"/>
    </row>
    <row r="1442" spans="61:61">
      <c r="BI1442" s="111"/>
    </row>
    <row r="1443" spans="61:61">
      <c r="BI1443" s="111"/>
    </row>
    <row r="1444" spans="61:61">
      <c r="BI1444" s="111"/>
    </row>
    <row r="1445" spans="61:61">
      <c r="BI1445" s="111"/>
    </row>
    <row r="1446" spans="61:61">
      <c r="BI1446" s="111"/>
    </row>
    <row r="1447" spans="61:61">
      <c r="BI1447" s="111"/>
    </row>
    <row r="1448" spans="61:61">
      <c r="BI1448" s="111"/>
    </row>
    <row r="1449" spans="61:61">
      <c r="BI1449" s="111"/>
    </row>
    <row r="1450" spans="61:61">
      <c r="BI1450" s="111"/>
    </row>
    <row r="1451" spans="61:61">
      <c r="BI1451" s="111"/>
    </row>
    <row r="1452" spans="61:61">
      <c r="BI1452" s="111"/>
    </row>
    <row r="1453" spans="61:61">
      <c r="BI1453" s="111"/>
    </row>
    <row r="1454" spans="61:61">
      <c r="BI1454" s="111"/>
    </row>
    <row r="1455" spans="61:61">
      <c r="BI1455" s="111"/>
    </row>
    <row r="1456" spans="61:61">
      <c r="BI1456" s="111"/>
    </row>
    <row r="1457" spans="61:61">
      <c r="BI1457" s="111"/>
    </row>
    <row r="1458" spans="61:61">
      <c r="BI1458" s="111"/>
    </row>
    <row r="1459" spans="61:61">
      <c r="BI1459" s="111"/>
    </row>
    <row r="1460" spans="61:61">
      <c r="BI1460" s="111"/>
    </row>
    <row r="1461" spans="61:61">
      <c r="BI1461" s="111"/>
    </row>
    <row r="1462" spans="61:61">
      <c r="BI1462" s="111"/>
    </row>
    <row r="1463" spans="61:61">
      <c r="BI1463" s="111"/>
    </row>
    <row r="1464" spans="61:61">
      <c r="BI1464" s="111"/>
    </row>
    <row r="1465" spans="61:61">
      <c r="BI1465" s="111"/>
    </row>
    <row r="1466" spans="61:61">
      <c r="BI1466" s="111"/>
    </row>
    <row r="1467" spans="61:61">
      <c r="BI1467" s="111"/>
    </row>
    <row r="1468" spans="61:61">
      <c r="BI1468" s="111"/>
    </row>
    <row r="1469" spans="61:61">
      <c r="BI1469" s="111"/>
    </row>
    <row r="1470" spans="61:61">
      <c r="BI1470" s="111"/>
    </row>
    <row r="1471" spans="61:61">
      <c r="BI1471" s="111"/>
    </row>
    <row r="1472" spans="61:61">
      <c r="BI1472" s="111"/>
    </row>
    <row r="1473" spans="61:61">
      <c r="BI1473" s="111"/>
    </row>
    <row r="1474" spans="61:61">
      <c r="BI1474" s="111"/>
    </row>
    <row r="1475" spans="61:61">
      <c r="BI1475" s="111"/>
    </row>
    <row r="1476" spans="61:61">
      <c r="BI1476" s="111"/>
    </row>
    <row r="1477" spans="61:61">
      <c r="BI1477" s="111"/>
    </row>
    <row r="1478" spans="61:61">
      <c r="BI1478" s="111"/>
    </row>
    <row r="1479" spans="61:61">
      <c r="BI1479" s="111"/>
    </row>
    <row r="1480" spans="61:61">
      <c r="BI1480" s="111"/>
    </row>
    <row r="1481" spans="61:61">
      <c r="BI1481" s="111"/>
    </row>
    <row r="1482" spans="61:61">
      <c r="BI1482" s="111"/>
    </row>
    <row r="1483" spans="61:61">
      <c r="BI1483" s="111"/>
    </row>
    <row r="1484" spans="61:61">
      <c r="BI1484" s="111"/>
    </row>
    <row r="1485" spans="61:61">
      <c r="BI1485" s="111"/>
    </row>
    <row r="1486" spans="61:61">
      <c r="BI1486" s="111"/>
    </row>
    <row r="1487" spans="61:61">
      <c r="BI1487" s="111"/>
    </row>
    <row r="1488" spans="61:61">
      <c r="BI1488" s="111"/>
    </row>
    <row r="1489" spans="61:61">
      <c r="BI1489" s="111"/>
    </row>
    <row r="1490" spans="61:61">
      <c r="BI1490" s="111"/>
    </row>
    <row r="1491" spans="61:61">
      <c r="BI1491" s="111"/>
    </row>
    <row r="1492" spans="61:61">
      <c r="BI1492" s="111"/>
    </row>
    <row r="1493" spans="61:61">
      <c r="BI1493" s="111"/>
    </row>
    <row r="1494" spans="61:61">
      <c r="BI1494" s="111"/>
    </row>
    <row r="1495" spans="61:61">
      <c r="BI1495" s="111"/>
    </row>
    <row r="1496" spans="61:61">
      <c r="BI1496" s="111"/>
    </row>
    <row r="1497" spans="61:61">
      <c r="BI1497" s="111"/>
    </row>
    <row r="1498" spans="61:61">
      <c r="BI1498" s="111"/>
    </row>
    <row r="1499" spans="61:61">
      <c r="BI1499" s="111"/>
    </row>
    <row r="1500" spans="61:61">
      <c r="BI1500" s="111"/>
    </row>
    <row r="1501" spans="61:61">
      <c r="BI1501" s="111"/>
    </row>
    <row r="1502" spans="61:61">
      <c r="BI1502" s="111"/>
    </row>
    <row r="1503" spans="61:61">
      <c r="BI1503" s="111"/>
    </row>
    <row r="1504" spans="61:61">
      <c r="BI1504" s="111"/>
    </row>
    <row r="1505" spans="61:61">
      <c r="BI1505" s="111"/>
    </row>
    <row r="1506" spans="61:61">
      <c r="BI1506" s="111"/>
    </row>
    <row r="1507" spans="61:61">
      <c r="BI1507" s="111"/>
    </row>
    <row r="1508" spans="61:61">
      <c r="BI1508" s="111"/>
    </row>
    <row r="1509" spans="61:61">
      <c r="BI1509" s="111"/>
    </row>
    <row r="1510" spans="61:61">
      <c r="BI1510" s="111"/>
    </row>
    <row r="1511" spans="61:61">
      <c r="BI1511" s="111"/>
    </row>
    <row r="1512" spans="61:61">
      <c r="BI1512" s="111"/>
    </row>
    <row r="1513" spans="61:61">
      <c r="BI1513" s="111"/>
    </row>
    <row r="1514" spans="61:61">
      <c r="BI1514" s="111"/>
    </row>
    <row r="1515" spans="61:61">
      <c r="BI1515" s="111"/>
    </row>
    <row r="1516" spans="61:61">
      <c r="BI1516" s="111"/>
    </row>
    <row r="1517" spans="61:61">
      <c r="BI1517" s="111"/>
    </row>
    <row r="1518" spans="61:61">
      <c r="BI1518" s="111"/>
    </row>
    <row r="1519" spans="61:61">
      <c r="BI1519" s="111"/>
    </row>
    <row r="1520" spans="61:61">
      <c r="BI1520" s="111"/>
    </row>
    <row r="1521" spans="61:61">
      <c r="BI1521" s="111"/>
    </row>
    <row r="1522" spans="61:61">
      <c r="BI1522" s="111"/>
    </row>
    <row r="1523" spans="61:61">
      <c r="BI1523" s="111"/>
    </row>
    <row r="1524" spans="61:61">
      <c r="BI1524" s="111"/>
    </row>
    <row r="1525" spans="61:61">
      <c r="BI1525" s="111"/>
    </row>
    <row r="1526" spans="61:61">
      <c r="BI1526" s="111"/>
    </row>
    <row r="1527" spans="61:61">
      <c r="BI1527" s="111"/>
    </row>
    <row r="1528" spans="61:61">
      <c r="BI1528" s="111"/>
    </row>
    <row r="1529" spans="61:61">
      <c r="BI1529" s="111"/>
    </row>
    <row r="1530" spans="61:61">
      <c r="BI1530" s="111"/>
    </row>
    <row r="1531" spans="61:61">
      <c r="BI1531" s="111"/>
    </row>
    <row r="1532" spans="61:61">
      <c r="BI1532" s="111"/>
    </row>
    <row r="1533" spans="61:61">
      <c r="BI1533" s="111"/>
    </row>
    <row r="1534" spans="61:61">
      <c r="BI1534" s="111"/>
    </row>
    <row r="1535" spans="61:61">
      <c r="BI1535" s="111"/>
    </row>
    <row r="1536" spans="61:61">
      <c r="BI1536" s="111"/>
    </row>
    <row r="1537" spans="61:61">
      <c r="BI1537" s="111"/>
    </row>
    <row r="1538" spans="61:61">
      <c r="BI1538" s="111"/>
    </row>
    <row r="1539" spans="61:61">
      <c r="BI1539" s="111"/>
    </row>
    <row r="1540" spans="61:61">
      <c r="BI1540" s="111"/>
    </row>
    <row r="1541" spans="61:61">
      <c r="BI1541" s="111"/>
    </row>
    <row r="1542" spans="61:61">
      <c r="BI1542" s="111"/>
    </row>
    <row r="1543" spans="61:61">
      <c r="BI1543" s="111"/>
    </row>
    <row r="1544" spans="61:61">
      <c r="BI1544" s="111"/>
    </row>
    <row r="1545" spans="61:61">
      <c r="BI1545" s="111"/>
    </row>
    <row r="1546" spans="61:61">
      <c r="BI1546" s="111"/>
    </row>
    <row r="1547" spans="61:61">
      <c r="BI1547" s="111"/>
    </row>
    <row r="1548" spans="61:61">
      <c r="BI1548" s="111"/>
    </row>
    <row r="1549" spans="61:61">
      <c r="BI1549" s="111"/>
    </row>
    <row r="1550" spans="61:61">
      <c r="BI1550" s="111"/>
    </row>
    <row r="1551" spans="61:61">
      <c r="BI1551" s="111"/>
    </row>
    <row r="1552" spans="61:61">
      <c r="BI1552" s="111"/>
    </row>
    <row r="1553" spans="61:61">
      <c r="BI1553" s="111"/>
    </row>
    <row r="1554" spans="61:61">
      <c r="BI1554" s="111"/>
    </row>
    <row r="1555" spans="61:61">
      <c r="BI1555" s="111"/>
    </row>
    <row r="1556" spans="61:61">
      <c r="BI1556" s="111"/>
    </row>
    <row r="1557" spans="61:61">
      <c r="BI1557" s="111"/>
    </row>
    <row r="1558" spans="61:61">
      <c r="BI1558" s="111"/>
    </row>
    <row r="1559" spans="61:61">
      <c r="BI1559" s="111"/>
    </row>
    <row r="1560" spans="61:61">
      <c r="BI1560" s="111"/>
    </row>
    <row r="1561" spans="61:61">
      <c r="BI1561" s="111"/>
    </row>
    <row r="1562" spans="61:61">
      <c r="BI1562" s="111"/>
    </row>
    <row r="1563" spans="61:61">
      <c r="BI1563" s="111"/>
    </row>
    <row r="1564" spans="61:61">
      <c r="BI1564" s="111"/>
    </row>
    <row r="1565" spans="61:61">
      <c r="BI1565" s="111"/>
    </row>
    <row r="1566" spans="61:61">
      <c r="BI1566" s="111"/>
    </row>
    <row r="1567" spans="61:61">
      <c r="BI1567" s="111"/>
    </row>
    <row r="1568" spans="61:61">
      <c r="BI1568" s="111"/>
    </row>
    <row r="1569" spans="61:61">
      <c r="BI1569" s="111"/>
    </row>
    <row r="1570" spans="61:61">
      <c r="BI1570" s="111"/>
    </row>
    <row r="1571" spans="61:61">
      <c r="BI1571" s="111"/>
    </row>
    <row r="1572" spans="61:61">
      <c r="BI1572" s="111"/>
    </row>
    <row r="1573" spans="61:61">
      <c r="BI1573" s="111"/>
    </row>
    <row r="1574" spans="61:61">
      <c r="BI1574" s="111"/>
    </row>
    <row r="1575" spans="61:61">
      <c r="BI1575" s="111"/>
    </row>
    <row r="1576" spans="61:61">
      <c r="BI1576" s="111"/>
    </row>
    <row r="1577" spans="61:61">
      <c r="BI1577" s="111"/>
    </row>
    <row r="1578" spans="61:61">
      <c r="BI1578" s="111"/>
    </row>
    <row r="1579" spans="61:61">
      <c r="BI1579" s="111"/>
    </row>
    <row r="1580" spans="61:61">
      <c r="BI1580" s="111"/>
    </row>
    <row r="1581" spans="61:61">
      <c r="BI1581" s="111"/>
    </row>
    <row r="1582" spans="61:61">
      <c r="BI1582" s="111"/>
    </row>
    <row r="1583" spans="61:61">
      <c r="BI1583" s="111"/>
    </row>
    <row r="1584" spans="61:61">
      <c r="BI1584" s="111"/>
    </row>
    <row r="1585" spans="61:61">
      <c r="BI1585" s="111"/>
    </row>
    <row r="1586" spans="61:61">
      <c r="BI1586" s="111"/>
    </row>
    <row r="1587" spans="61:61">
      <c r="BI1587" s="111"/>
    </row>
    <row r="1588" spans="61:61">
      <c r="BI1588" s="111"/>
    </row>
    <row r="1589" spans="61:61">
      <c r="BI1589" s="111"/>
    </row>
    <row r="1590" spans="61:61">
      <c r="BI1590" s="111"/>
    </row>
    <row r="1591" spans="61:61">
      <c r="BI1591" s="111"/>
    </row>
    <row r="1592" spans="61:61">
      <c r="BI1592" s="111"/>
    </row>
    <row r="1593" spans="61:61">
      <c r="BI1593" s="111"/>
    </row>
    <row r="1594" spans="61:61">
      <c r="BI1594" s="111"/>
    </row>
    <row r="1595" spans="61:61">
      <c r="BI1595" s="111"/>
    </row>
    <row r="1596" spans="61:61">
      <c r="BI1596" s="111"/>
    </row>
    <row r="1597" spans="61:61">
      <c r="BI1597" s="111"/>
    </row>
    <row r="1598" spans="61:61">
      <c r="BI1598" s="111"/>
    </row>
    <row r="1599" spans="61:61">
      <c r="BI1599" s="111"/>
    </row>
    <row r="1600" spans="61:61">
      <c r="BI1600" s="111"/>
    </row>
    <row r="1601" spans="61:61">
      <c r="BI1601" s="111"/>
    </row>
    <row r="1602" spans="61:61">
      <c r="BI1602" s="111"/>
    </row>
    <row r="1603" spans="61:61">
      <c r="BI1603" s="111"/>
    </row>
    <row r="1604" spans="61:61">
      <c r="BI1604" s="111"/>
    </row>
    <row r="1605" spans="61:61">
      <c r="BI1605" s="111"/>
    </row>
    <row r="1606" spans="61:61">
      <c r="BI1606" s="111"/>
    </row>
    <row r="1607" spans="61:61">
      <c r="BI1607" s="111"/>
    </row>
    <row r="1608" spans="61:61">
      <c r="BI1608" s="111"/>
    </row>
    <row r="1609" spans="61:61">
      <c r="BI1609" s="111"/>
    </row>
    <row r="1610" spans="61:61">
      <c r="BI1610" s="111"/>
    </row>
    <row r="1611" spans="61:61">
      <c r="BI1611" s="111"/>
    </row>
    <row r="1612" spans="61:61">
      <c r="BI1612" s="111"/>
    </row>
    <row r="1613" spans="61:61">
      <c r="BI1613" s="111"/>
    </row>
    <row r="1614" spans="61:61">
      <c r="BI1614" s="111"/>
    </row>
    <row r="1615" spans="61:61">
      <c r="BI1615" s="111"/>
    </row>
    <row r="1616" spans="61:61">
      <c r="BI1616" s="111"/>
    </row>
    <row r="1617" spans="61:61">
      <c r="BI1617" s="111"/>
    </row>
    <row r="1618" spans="61:61">
      <c r="BI1618" s="111"/>
    </row>
    <row r="1619" spans="61:61">
      <c r="BI1619" s="111"/>
    </row>
    <row r="1620" spans="61:61">
      <c r="BI1620" s="111"/>
    </row>
    <row r="1621" spans="61:61">
      <c r="BI1621" s="111"/>
    </row>
    <row r="1622" spans="61:61">
      <c r="BI1622" s="111"/>
    </row>
    <row r="1623" spans="61:61">
      <c r="BI1623" s="111"/>
    </row>
    <row r="1624" spans="61:61">
      <c r="BI1624" s="111"/>
    </row>
    <row r="1625" spans="61:61">
      <c r="BI1625" s="111"/>
    </row>
    <row r="1626" spans="61:61">
      <c r="BI1626" s="111"/>
    </row>
    <row r="1627" spans="61:61">
      <c r="BI1627" s="111"/>
    </row>
    <row r="1628" spans="61:61">
      <c r="BI1628" s="111"/>
    </row>
    <row r="1629" spans="61:61">
      <c r="BI1629" s="111"/>
    </row>
    <row r="1630" spans="61:61">
      <c r="BI1630" s="111"/>
    </row>
    <row r="1631" spans="61:61">
      <c r="BI1631" s="111"/>
    </row>
    <row r="1632" spans="61:61">
      <c r="BI1632" s="111"/>
    </row>
    <row r="1633" spans="61:61">
      <c r="BI1633" s="111"/>
    </row>
    <row r="1634" spans="61:61">
      <c r="BI1634" s="111"/>
    </row>
    <row r="1635" spans="61:61">
      <c r="BI1635" s="111"/>
    </row>
    <row r="1636" spans="61:61">
      <c r="BI1636" s="111"/>
    </row>
    <row r="1637" spans="61:61">
      <c r="BI1637" s="111"/>
    </row>
    <row r="1638" spans="61:61">
      <c r="BI1638" s="111"/>
    </row>
    <row r="1639" spans="61:61">
      <c r="BI1639" s="111"/>
    </row>
    <row r="1640" spans="61:61">
      <c r="BI1640" s="111"/>
    </row>
    <row r="1641" spans="61:61">
      <c r="BI1641" s="111"/>
    </row>
    <row r="1642" spans="61:61">
      <c r="BI1642" s="111"/>
    </row>
    <row r="1643" spans="61:61">
      <c r="BI1643" s="111"/>
    </row>
    <row r="1644" spans="61:61">
      <c r="BI1644" s="111"/>
    </row>
    <row r="1645" spans="61:61">
      <c r="BI1645" s="111"/>
    </row>
    <row r="1646" spans="61:61">
      <c r="BI1646" s="111"/>
    </row>
    <row r="1647" spans="61:61">
      <c r="BI1647" s="111"/>
    </row>
    <row r="1648" spans="61:61">
      <c r="BI1648" s="111"/>
    </row>
    <row r="1649" spans="61:61">
      <c r="BI1649" s="111"/>
    </row>
    <row r="1650" spans="61:61">
      <c r="BI1650" s="111"/>
    </row>
    <row r="1651" spans="61:61">
      <c r="BI1651" s="111"/>
    </row>
    <row r="1652" spans="61:61">
      <c r="BI1652" s="111"/>
    </row>
    <row r="1653" spans="61:61">
      <c r="BI1653" s="111"/>
    </row>
    <row r="1654" spans="61:61">
      <c r="BI1654" s="111"/>
    </row>
    <row r="1655" spans="61:61">
      <c r="BI1655" s="111"/>
    </row>
    <row r="1656" spans="61:61">
      <c r="BI1656" s="111"/>
    </row>
    <row r="1657" spans="61:61">
      <c r="BI1657" s="111"/>
    </row>
    <row r="1658" spans="61:61">
      <c r="BI1658" s="111"/>
    </row>
    <row r="1659" spans="61:61">
      <c r="BI1659" s="111"/>
    </row>
    <row r="1660" spans="61:61">
      <c r="BI1660" s="111"/>
    </row>
    <row r="1661" spans="61:61">
      <c r="BI1661" s="111"/>
    </row>
    <row r="1662" spans="61:61">
      <c r="BI1662" s="111"/>
    </row>
    <row r="1663" spans="61:61">
      <c r="BI1663" s="111"/>
    </row>
    <row r="1664" spans="61:61">
      <c r="BI1664" s="111"/>
    </row>
    <row r="1665" spans="61:61">
      <c r="BI1665" s="111"/>
    </row>
    <row r="1666" spans="61:61">
      <c r="BI1666" s="111"/>
    </row>
    <row r="1667" spans="61:61">
      <c r="BI1667" s="111"/>
    </row>
    <row r="1668" spans="61:61">
      <c r="BI1668" s="111"/>
    </row>
    <row r="1669" spans="61:61">
      <c r="BI1669" s="111"/>
    </row>
    <row r="1670" spans="61:61">
      <c r="BI1670" s="111"/>
    </row>
    <row r="1671" spans="61:61">
      <c r="BI1671" s="111"/>
    </row>
    <row r="1672" spans="61:61">
      <c r="BI1672" s="111"/>
    </row>
    <row r="1673" spans="61:61">
      <c r="BI1673" s="111"/>
    </row>
    <row r="1674" spans="61:61">
      <c r="BI1674" s="111"/>
    </row>
    <row r="1675" spans="61:61">
      <c r="BI1675" s="111"/>
    </row>
    <row r="1676" spans="61:61">
      <c r="BI1676" s="111"/>
    </row>
    <row r="1677" spans="61:61">
      <c r="BI1677" s="111"/>
    </row>
    <row r="1678" spans="61:61">
      <c r="BI1678" s="111"/>
    </row>
    <row r="1679" spans="61:61">
      <c r="BI1679" s="111"/>
    </row>
    <row r="1680" spans="61:61">
      <c r="BI1680" s="111"/>
    </row>
    <row r="1681" spans="61:61">
      <c r="BI1681" s="111"/>
    </row>
    <row r="1682" spans="61:61">
      <c r="BI1682" s="111"/>
    </row>
    <row r="1683" spans="61:61">
      <c r="BI1683" s="111"/>
    </row>
    <row r="1684" spans="61:61">
      <c r="BI1684" s="111"/>
    </row>
    <row r="1685" spans="61:61">
      <c r="BI1685" s="111"/>
    </row>
    <row r="1686" spans="61:61">
      <c r="BI1686" s="111"/>
    </row>
    <row r="1687" spans="61:61">
      <c r="BI1687" s="111"/>
    </row>
    <row r="1688" spans="61:61">
      <c r="BI1688" s="111"/>
    </row>
    <row r="1689" spans="61:61">
      <c r="BI1689" s="111"/>
    </row>
    <row r="1690" spans="61:61">
      <c r="BI1690" s="111"/>
    </row>
    <row r="1691" spans="61:61">
      <c r="BI1691" s="111"/>
    </row>
    <row r="1692" spans="61:61">
      <c r="BI1692" s="111"/>
    </row>
    <row r="1693" spans="61:61">
      <c r="BI1693" s="111"/>
    </row>
    <row r="1694" spans="61:61">
      <c r="BI1694" s="111"/>
    </row>
    <row r="1695" spans="61:61">
      <c r="BI1695" s="111"/>
    </row>
    <row r="1696" spans="61:61">
      <c r="BI1696" s="111"/>
    </row>
    <row r="1697" spans="61:61">
      <c r="BI1697" s="111"/>
    </row>
    <row r="1698" spans="61:61">
      <c r="BI1698" s="111"/>
    </row>
    <row r="1699" spans="61:61">
      <c r="BI1699" s="111"/>
    </row>
    <row r="1700" spans="61:61">
      <c r="BI1700" s="111"/>
    </row>
    <row r="1701" spans="61:61">
      <c r="BI1701" s="111"/>
    </row>
    <row r="1702" spans="61:61">
      <c r="BI1702" s="111"/>
    </row>
    <row r="1703" spans="61:61">
      <c r="BI1703" s="111"/>
    </row>
    <row r="1704" spans="61:61">
      <c r="BI1704" s="111"/>
    </row>
    <row r="1705" spans="61:61">
      <c r="BI1705" s="111"/>
    </row>
    <row r="1706" spans="61:61">
      <c r="BI1706" s="111"/>
    </row>
    <row r="1707" spans="61:61">
      <c r="BI1707" s="111"/>
    </row>
    <row r="1708" spans="61:61">
      <c r="BI1708" s="111"/>
    </row>
    <row r="1709" spans="61:61">
      <c r="BI1709" s="111"/>
    </row>
    <row r="1710" spans="61:61">
      <c r="BI1710" s="111"/>
    </row>
    <row r="1711" spans="61:61">
      <c r="BI1711" s="111"/>
    </row>
    <row r="1712" spans="61:61">
      <c r="BI1712" s="111"/>
    </row>
    <row r="1713" spans="61:61">
      <c r="BI1713" s="111"/>
    </row>
    <row r="1714" spans="61:61">
      <c r="BI1714" s="111"/>
    </row>
    <row r="1715" spans="61:61">
      <c r="BI1715" s="111"/>
    </row>
    <row r="1716" spans="61:61">
      <c r="BI1716" s="111"/>
    </row>
    <row r="1717" spans="61:61">
      <c r="BI1717" s="111"/>
    </row>
    <row r="1718" spans="61:61">
      <c r="BI1718" s="111"/>
    </row>
    <row r="1719" spans="61:61">
      <c r="BI1719" s="111"/>
    </row>
    <row r="1720" spans="61:61">
      <c r="BI1720" s="111"/>
    </row>
    <row r="1721" spans="61:61">
      <c r="BI1721" s="111"/>
    </row>
    <row r="1722" spans="61:61">
      <c r="BI1722" s="111"/>
    </row>
    <row r="1723" spans="61:61">
      <c r="BI1723" s="111"/>
    </row>
    <row r="1724" spans="61:61">
      <c r="BI1724" s="111"/>
    </row>
    <row r="1725" spans="61:61">
      <c r="BI1725" s="111"/>
    </row>
    <row r="1726" spans="61:61">
      <c r="BI1726" s="111"/>
    </row>
    <row r="1727" spans="61:61">
      <c r="BI1727" s="111"/>
    </row>
    <row r="1728" spans="61:61">
      <c r="BI1728" s="111"/>
    </row>
    <row r="1729" spans="61:61">
      <c r="BI1729" s="111"/>
    </row>
    <row r="1730" spans="61:61">
      <c r="BI1730" s="111"/>
    </row>
    <row r="1731" spans="61:61">
      <c r="BI1731" s="111"/>
    </row>
    <row r="1732" spans="61:61">
      <c r="BI1732" s="111"/>
    </row>
    <row r="1733" spans="61:61">
      <c r="BI1733" s="111"/>
    </row>
    <row r="1734" spans="61:61">
      <c r="BI1734" s="111"/>
    </row>
    <row r="1735" spans="61:61">
      <c r="BI1735" s="111"/>
    </row>
    <row r="1736" spans="61:61">
      <c r="BI1736" s="111"/>
    </row>
    <row r="1737" spans="61:61">
      <c r="BI1737" s="111"/>
    </row>
    <row r="1738" spans="61:61">
      <c r="BI1738" s="111"/>
    </row>
    <row r="1739" spans="61:61">
      <c r="BI1739" s="111"/>
    </row>
    <row r="1740" spans="61:61">
      <c r="BI1740" s="111"/>
    </row>
    <row r="1741" spans="61:61">
      <c r="BI1741" s="111"/>
    </row>
    <row r="1742" spans="61:61">
      <c r="BI1742" s="111"/>
    </row>
    <row r="1743" spans="61:61">
      <c r="BI1743" s="111"/>
    </row>
    <row r="1744" spans="61:61">
      <c r="BI1744" s="111"/>
    </row>
    <row r="1745" spans="61:61">
      <c r="BI1745" s="111"/>
    </row>
    <row r="1746" spans="61:61">
      <c r="BI1746" s="111"/>
    </row>
    <row r="1747" spans="61:61">
      <c r="BI1747" s="111"/>
    </row>
    <row r="1748" spans="61:61">
      <c r="BI1748" s="111"/>
    </row>
    <row r="1749" spans="61:61">
      <c r="BI1749" s="111"/>
    </row>
    <row r="1750" spans="61:61">
      <c r="BI1750" s="111"/>
    </row>
    <row r="1751" spans="61:61">
      <c r="BI1751" s="111"/>
    </row>
    <row r="1752" spans="61:61">
      <c r="BI1752" s="111"/>
    </row>
    <row r="1753" spans="61:61">
      <c r="BI1753" s="111"/>
    </row>
    <row r="1754" spans="61:61">
      <c r="BI1754" s="111"/>
    </row>
    <row r="1755" spans="61:61">
      <c r="BI1755" s="111"/>
    </row>
    <row r="1756" spans="61:61">
      <c r="BI1756" s="111"/>
    </row>
    <row r="1757" spans="61:61">
      <c r="BI1757" s="111"/>
    </row>
    <row r="1758" spans="61:61">
      <c r="BI1758" s="111"/>
    </row>
    <row r="1759" spans="61:61">
      <c r="BI1759" s="111"/>
    </row>
    <row r="1760" spans="61:61">
      <c r="BI1760" s="111"/>
    </row>
    <row r="1761" spans="61:61">
      <c r="BI1761" s="111"/>
    </row>
    <row r="1762" spans="61:61">
      <c r="BI1762" s="111"/>
    </row>
    <row r="1763" spans="61:61">
      <c r="BI1763" s="111"/>
    </row>
    <row r="1764" spans="61:61">
      <c r="BI1764" s="111"/>
    </row>
    <row r="1765" spans="61:61">
      <c r="BI1765" s="111"/>
    </row>
    <row r="1766" spans="61:61">
      <c r="BI1766" s="111"/>
    </row>
    <row r="1767" spans="61:61">
      <c r="BI1767" s="111"/>
    </row>
    <row r="1768" spans="61:61">
      <c r="BI1768" s="111"/>
    </row>
    <row r="1769" spans="61:61">
      <c r="BI1769" s="111"/>
    </row>
    <row r="1770" spans="61:61">
      <c r="BI1770" s="111"/>
    </row>
    <row r="1771" spans="61:61">
      <c r="BI1771" s="111"/>
    </row>
    <row r="1772" spans="61:61">
      <c r="BI1772" s="111"/>
    </row>
    <row r="1773" spans="61:61">
      <c r="BI1773" s="111"/>
    </row>
    <row r="1774" spans="61:61">
      <c r="BI1774" s="111"/>
    </row>
    <row r="1775" spans="61:61">
      <c r="BI1775" s="111"/>
    </row>
    <row r="1776" spans="61:61">
      <c r="BI1776" s="111"/>
    </row>
    <row r="1777" spans="61:61">
      <c r="BI1777" s="111"/>
    </row>
    <row r="1778" spans="61:61">
      <c r="BI1778" s="111"/>
    </row>
    <row r="1779" spans="61:61">
      <c r="BI1779" s="111"/>
    </row>
    <row r="1780" spans="61:61">
      <c r="BI1780" s="111"/>
    </row>
    <row r="1781" spans="61:61">
      <c r="BI1781" s="111"/>
    </row>
    <row r="1782" spans="61:61">
      <c r="BI1782" s="111"/>
    </row>
    <row r="1783" spans="61:61">
      <c r="BI1783" s="111"/>
    </row>
    <row r="1784" spans="61:61">
      <c r="BI1784" s="111"/>
    </row>
    <row r="1785" spans="61:61">
      <c r="BI1785" s="111"/>
    </row>
    <row r="1786" spans="61:61">
      <c r="BI1786" s="111"/>
    </row>
    <row r="1787" spans="61:61">
      <c r="BI1787" s="111"/>
    </row>
    <row r="1788" spans="61:61">
      <c r="BI1788" s="111"/>
    </row>
    <row r="1789" spans="61:61">
      <c r="BI1789" s="111"/>
    </row>
    <row r="1790" spans="61:61">
      <c r="BI1790" s="111"/>
    </row>
    <row r="1791" spans="61:61">
      <c r="BI1791" s="111"/>
    </row>
    <row r="1792" spans="61:61">
      <c r="BI1792" s="111"/>
    </row>
    <row r="1793" spans="61:61">
      <c r="BI1793" s="111"/>
    </row>
    <row r="1794" spans="61:61">
      <c r="BI1794" s="111"/>
    </row>
    <row r="1795" spans="61:61">
      <c r="BI1795" s="111"/>
    </row>
    <row r="1796" spans="61:61">
      <c r="BI1796" s="111"/>
    </row>
    <row r="1797" spans="61:61">
      <c r="BI1797" s="111"/>
    </row>
    <row r="1798" spans="61:61">
      <c r="BI1798" s="111"/>
    </row>
    <row r="1799" spans="61:61">
      <c r="BI1799" s="111"/>
    </row>
    <row r="1800" spans="61:61">
      <c r="BI1800" s="111"/>
    </row>
    <row r="1801" spans="61:61">
      <c r="BI1801" s="111"/>
    </row>
    <row r="1802" spans="61:61">
      <c r="BI1802" s="111"/>
    </row>
    <row r="1803" spans="61:61">
      <c r="BI1803" s="111"/>
    </row>
    <row r="1804" spans="61:61">
      <c r="BI1804" s="111"/>
    </row>
    <row r="1805" spans="61:61">
      <c r="BI1805" s="111"/>
    </row>
    <row r="1806" spans="61:61">
      <c r="BI1806" s="111"/>
    </row>
    <row r="1807" spans="61:61">
      <c r="BI1807" s="111"/>
    </row>
    <row r="1808" spans="61:61">
      <c r="BI1808" s="111"/>
    </row>
    <row r="1809" spans="61:61">
      <c r="BI1809" s="111"/>
    </row>
    <row r="1810" spans="61:61">
      <c r="BI1810" s="111"/>
    </row>
    <row r="1811" spans="61:61">
      <c r="BI1811" s="111"/>
    </row>
    <row r="1812" spans="61:61">
      <c r="BI1812" s="111"/>
    </row>
    <row r="1813" spans="61:61">
      <c r="BI1813" s="111"/>
    </row>
    <row r="1814" spans="61:61">
      <c r="BI1814" s="111"/>
    </row>
    <row r="1815" spans="61:61">
      <c r="BI1815" s="111"/>
    </row>
    <row r="1816" spans="61:61">
      <c r="BI1816" s="111"/>
    </row>
    <row r="1817" spans="61:61">
      <c r="BI1817" s="111"/>
    </row>
    <row r="1818" spans="61:61">
      <c r="BI1818" s="111"/>
    </row>
    <row r="1819" spans="61:61">
      <c r="BI1819" s="111"/>
    </row>
    <row r="1820" spans="61:61">
      <c r="BI1820" s="111"/>
    </row>
    <row r="1821" spans="61:61">
      <c r="BI1821" s="111"/>
    </row>
    <row r="1822" spans="61:61">
      <c r="BI1822" s="111"/>
    </row>
    <row r="1823" spans="61:61">
      <c r="BI1823" s="111"/>
    </row>
    <row r="1824" spans="61:61">
      <c r="BI1824" s="111"/>
    </row>
    <row r="1825" spans="61:61">
      <c r="BI1825" s="111"/>
    </row>
    <row r="1826" spans="61:61">
      <c r="BI1826" s="111"/>
    </row>
    <row r="1827" spans="61:61">
      <c r="BI1827" s="111"/>
    </row>
    <row r="1828" spans="61:61">
      <c r="BI1828" s="111"/>
    </row>
    <row r="1829" spans="61:61">
      <c r="BI1829" s="111"/>
    </row>
    <row r="1830" spans="61:61">
      <c r="BI1830" s="111"/>
    </row>
    <row r="1831" spans="61:61">
      <c r="BI1831" s="111"/>
    </row>
    <row r="1832" spans="61:61">
      <c r="BI1832" s="111"/>
    </row>
    <row r="1833" spans="61:61">
      <c r="BI1833" s="111"/>
    </row>
    <row r="1834" spans="61:61">
      <c r="BI1834" s="111"/>
    </row>
    <row r="1835" spans="61:61">
      <c r="BI1835" s="111"/>
    </row>
    <row r="1836" spans="61:61">
      <c r="BI1836" s="111"/>
    </row>
    <row r="1837" spans="61:61">
      <c r="BI1837" s="111"/>
    </row>
    <row r="1838" spans="61:61">
      <c r="BI1838" s="111"/>
    </row>
    <row r="1839" spans="61:61">
      <c r="BI1839" s="111"/>
    </row>
    <row r="1840" spans="61:61">
      <c r="BI1840" s="111"/>
    </row>
    <row r="1841" spans="61:61">
      <c r="BI1841" s="111"/>
    </row>
    <row r="1842" spans="61:61">
      <c r="BI1842" s="111"/>
    </row>
    <row r="1843" spans="61:61">
      <c r="BI1843" s="111"/>
    </row>
    <row r="1844" spans="61:61">
      <c r="BI1844" s="111"/>
    </row>
    <row r="1845" spans="61:61">
      <c r="BI1845" s="111"/>
    </row>
    <row r="1846" spans="61:61">
      <c r="BI1846" s="111"/>
    </row>
    <row r="1847" spans="61:61">
      <c r="BI1847" s="111"/>
    </row>
    <row r="1848" spans="61:61">
      <c r="BI1848" s="111"/>
    </row>
    <row r="1849" spans="61:61">
      <c r="BI1849" s="111"/>
    </row>
    <row r="1850" spans="61:61">
      <c r="BI1850" s="111"/>
    </row>
    <row r="1851" spans="61:61">
      <c r="BI1851" s="111"/>
    </row>
    <row r="1852" spans="61:61">
      <c r="BI1852" s="111"/>
    </row>
    <row r="1853" spans="61:61">
      <c r="BI1853" s="111"/>
    </row>
    <row r="1854" spans="61:61">
      <c r="BI1854" s="111"/>
    </row>
    <row r="1855" spans="61:61">
      <c r="BI1855" s="111"/>
    </row>
    <row r="1856" spans="61:61">
      <c r="BI1856" s="111"/>
    </row>
    <row r="1857" spans="61:61">
      <c r="BI1857" s="111"/>
    </row>
    <row r="1858" spans="61:61">
      <c r="BI1858" s="111"/>
    </row>
    <row r="1859" spans="61:61">
      <c r="BI1859" s="111"/>
    </row>
    <row r="1860" spans="61:61">
      <c r="BI1860" s="111"/>
    </row>
    <row r="1861" spans="61:61">
      <c r="BI1861" s="111"/>
    </row>
    <row r="1862" spans="61:61">
      <c r="BI1862" s="111"/>
    </row>
    <row r="1863" spans="61:61">
      <c r="BI1863" s="111"/>
    </row>
    <row r="1864" spans="61:61">
      <c r="BI1864" s="111"/>
    </row>
    <row r="1865" spans="61:61">
      <c r="BI1865" s="111"/>
    </row>
    <row r="1866" spans="61:61">
      <c r="BI1866" s="111"/>
    </row>
    <row r="1867" spans="61:61">
      <c r="BI1867" s="111"/>
    </row>
    <row r="1868" spans="61:61">
      <c r="BI1868" s="111"/>
    </row>
    <row r="1869" spans="61:61">
      <c r="BI1869" s="111"/>
    </row>
    <row r="1870" spans="61:61">
      <c r="BI1870" s="111"/>
    </row>
    <row r="1871" spans="61:61">
      <c r="BI1871" s="111"/>
    </row>
    <row r="1872" spans="61:61">
      <c r="BI1872" s="111"/>
    </row>
    <row r="1873" spans="61:61">
      <c r="BI1873" s="111"/>
    </row>
    <row r="1874" spans="61:61">
      <c r="BI1874" s="111"/>
    </row>
    <row r="1875" spans="61:61">
      <c r="BI1875" s="111"/>
    </row>
    <row r="1876" spans="61:61">
      <c r="BI1876" s="111"/>
    </row>
    <row r="1877" spans="61:61">
      <c r="BI1877" s="111"/>
    </row>
    <row r="1878" spans="61:61">
      <c r="BI1878" s="111"/>
    </row>
    <row r="1879" spans="61:61">
      <c r="BI1879" s="111"/>
    </row>
    <row r="1880" spans="61:61">
      <c r="BI1880" s="111"/>
    </row>
    <row r="1881" spans="61:61">
      <c r="BI1881" s="111"/>
    </row>
    <row r="1882" spans="61:61">
      <c r="BI1882" s="111"/>
    </row>
    <row r="1883" spans="61:61">
      <c r="BI1883" s="111"/>
    </row>
    <row r="1884" spans="61:61">
      <c r="BI1884" s="111"/>
    </row>
    <row r="1885" spans="61:61">
      <c r="BI1885" s="111"/>
    </row>
    <row r="1886" spans="61:61">
      <c r="BI1886" s="111"/>
    </row>
    <row r="1887" spans="61:61">
      <c r="BI1887" s="111"/>
    </row>
    <row r="1888" spans="61:61">
      <c r="BI1888" s="111"/>
    </row>
    <row r="1889" spans="61:61">
      <c r="BI1889" s="111"/>
    </row>
    <row r="1890" spans="61:61">
      <c r="BI1890" s="111"/>
    </row>
    <row r="1891" spans="61:61">
      <c r="BI1891" s="111"/>
    </row>
    <row r="1892" spans="61:61">
      <c r="BI1892" s="111"/>
    </row>
    <row r="1893" spans="61:61">
      <c r="BI1893" s="111"/>
    </row>
    <row r="1894" spans="61:61">
      <c r="BI1894" s="111"/>
    </row>
    <row r="1895" spans="61:61">
      <c r="BI1895" s="111"/>
    </row>
    <row r="1896" spans="61:61">
      <c r="BI1896" s="111"/>
    </row>
    <row r="1897" spans="61:61">
      <c r="BI1897" s="111"/>
    </row>
    <row r="1898" spans="61:61">
      <c r="BI1898" s="111"/>
    </row>
    <row r="1899" spans="61:61">
      <c r="BI1899" s="111"/>
    </row>
    <row r="1900" spans="61:61">
      <c r="BI1900" s="111"/>
    </row>
    <row r="1901" spans="61:61">
      <c r="BI1901" s="111"/>
    </row>
    <row r="1902" spans="61:61">
      <c r="BI1902" s="111"/>
    </row>
    <row r="1903" spans="61:61">
      <c r="BI1903" s="111"/>
    </row>
    <row r="1904" spans="61:61">
      <c r="BI1904" s="111"/>
    </row>
    <row r="1905" spans="61:61">
      <c r="BI1905" s="111"/>
    </row>
    <row r="1906" spans="61:61">
      <c r="BI1906" s="111"/>
    </row>
    <row r="1907" spans="61:61">
      <c r="BI1907" s="111"/>
    </row>
    <row r="1908" spans="61:61">
      <c r="BI1908" s="111"/>
    </row>
    <row r="1909" spans="61:61">
      <c r="BI1909" s="111"/>
    </row>
    <row r="1910" spans="61:61">
      <c r="BI1910" s="111"/>
    </row>
    <row r="1911" spans="61:61">
      <c r="BI1911" s="111"/>
    </row>
    <row r="1912" spans="61:61">
      <c r="BI1912" s="111"/>
    </row>
    <row r="1913" spans="61:61">
      <c r="BI1913" s="111"/>
    </row>
    <row r="1914" spans="61:61">
      <c r="BI1914" s="111"/>
    </row>
    <row r="1915" spans="61:61">
      <c r="BI1915" s="111"/>
    </row>
    <row r="1916" spans="61:61">
      <c r="BI1916" s="111"/>
    </row>
    <row r="1917" spans="61:61">
      <c r="BI1917" s="111"/>
    </row>
    <row r="1918" spans="61:61">
      <c r="BI1918" s="111"/>
    </row>
    <row r="1919" spans="61:61">
      <c r="BI1919" s="111"/>
    </row>
    <row r="1920" spans="61:61">
      <c r="BI1920" s="111"/>
    </row>
    <row r="1921" spans="61:61">
      <c r="BI1921" s="111"/>
    </row>
    <row r="1922" spans="61:61">
      <c r="BI1922" s="111"/>
    </row>
    <row r="1923" spans="61:61">
      <c r="BI1923" s="111"/>
    </row>
    <row r="1924" spans="61:61">
      <c r="BI1924" s="111"/>
    </row>
    <row r="1925" spans="61:61">
      <c r="BI1925" s="111"/>
    </row>
    <row r="1926" spans="61:61">
      <c r="BI1926" s="111"/>
    </row>
    <row r="1927" spans="61:61">
      <c r="BI1927" s="111"/>
    </row>
    <row r="1928" spans="61:61">
      <c r="BI1928" s="111"/>
    </row>
    <row r="1929" spans="61:61">
      <c r="BI1929" s="111"/>
    </row>
    <row r="1930" spans="61:61">
      <c r="BI1930" s="111"/>
    </row>
    <row r="1931" spans="61:61">
      <c r="BI1931" s="111"/>
    </row>
    <row r="1932" spans="61:61">
      <c r="BI1932" s="111"/>
    </row>
    <row r="1933" spans="61:61">
      <c r="BI1933" s="111"/>
    </row>
    <row r="1934" spans="61:61">
      <c r="BI1934" s="111"/>
    </row>
    <row r="1935" spans="61:61">
      <c r="BI1935" s="111"/>
    </row>
    <row r="1936" spans="61:61">
      <c r="BI1936" s="111"/>
    </row>
    <row r="1937" spans="61:61">
      <c r="BI1937" s="111"/>
    </row>
    <row r="1938" spans="61:61">
      <c r="BI1938" s="111"/>
    </row>
    <row r="1939" spans="61:61">
      <c r="BI1939" s="111"/>
    </row>
    <row r="1940" spans="61:61">
      <c r="BI1940" s="111"/>
    </row>
    <row r="1941" spans="61:61">
      <c r="BI1941" s="111"/>
    </row>
    <row r="1942" spans="61:61">
      <c r="BI1942" s="111"/>
    </row>
    <row r="1943" spans="61:61">
      <c r="BI1943" s="111"/>
    </row>
    <row r="1944" spans="61:61">
      <c r="BI1944" s="111"/>
    </row>
    <row r="1945" spans="61:61">
      <c r="BI1945" s="111"/>
    </row>
    <row r="1946" spans="61:61">
      <c r="BI1946" s="111"/>
    </row>
    <row r="1947" spans="61:61">
      <c r="BI1947" s="111"/>
    </row>
    <row r="1948" spans="61:61">
      <c r="BI1948" s="111"/>
    </row>
    <row r="1949" spans="61:61">
      <c r="BI1949" s="111"/>
    </row>
    <row r="1950" spans="61:61">
      <c r="BI1950" s="111"/>
    </row>
    <row r="1951" spans="61:61">
      <c r="BI1951" s="111"/>
    </row>
    <row r="1952" spans="61:61">
      <c r="BI1952" s="111"/>
    </row>
    <row r="1953" spans="61:61">
      <c r="BI1953" s="111"/>
    </row>
    <row r="1954" spans="61:61">
      <c r="BI1954" s="111"/>
    </row>
    <row r="1955" spans="61:61">
      <c r="BI1955" s="111"/>
    </row>
    <row r="1956" spans="61:61">
      <c r="BI1956" s="111"/>
    </row>
    <row r="1957" spans="61:61">
      <c r="BI1957" s="111"/>
    </row>
    <row r="1958" spans="61:61">
      <c r="BI1958" s="111"/>
    </row>
    <row r="1959" spans="61:61">
      <c r="BI1959" s="111"/>
    </row>
    <row r="1960" spans="61:61">
      <c r="BI1960" s="111"/>
    </row>
    <row r="1961" spans="61:61">
      <c r="BI1961" s="111"/>
    </row>
    <row r="1962" spans="61:61">
      <c r="BI1962" s="111"/>
    </row>
    <row r="1963" spans="61:61">
      <c r="BI1963" s="111"/>
    </row>
    <row r="1964" spans="61:61">
      <c r="BI1964" s="111"/>
    </row>
    <row r="1965" spans="61:61">
      <c r="BI1965" s="111"/>
    </row>
    <row r="1966" spans="61:61">
      <c r="BI1966" s="111"/>
    </row>
    <row r="1967" spans="61:61">
      <c r="BI1967" s="111"/>
    </row>
    <row r="1968" spans="61:61">
      <c r="BI1968" s="111"/>
    </row>
    <row r="1969" spans="61:61">
      <c r="BI1969" s="111"/>
    </row>
    <row r="1970" spans="61:61">
      <c r="BI1970" s="111"/>
    </row>
    <row r="1971" spans="61:61">
      <c r="BI1971" s="111"/>
    </row>
    <row r="1972" spans="61:61">
      <c r="BI1972" s="111"/>
    </row>
    <row r="1973" spans="61:61">
      <c r="BI1973" s="111"/>
    </row>
    <row r="1974" spans="61:61">
      <c r="BI1974" s="111"/>
    </row>
    <row r="1975" spans="61:61">
      <c r="BI1975" s="111"/>
    </row>
    <row r="1976" spans="61:61">
      <c r="BI1976" s="111"/>
    </row>
    <row r="1977" spans="61:61">
      <c r="BI1977" s="111"/>
    </row>
    <row r="1978" spans="61:61">
      <c r="BI1978" s="111"/>
    </row>
    <row r="1979" spans="61:61">
      <c r="BI1979" s="111"/>
    </row>
    <row r="1980" spans="61:61">
      <c r="BI1980" s="111"/>
    </row>
    <row r="1981" spans="61:61">
      <c r="BI1981" s="111"/>
    </row>
    <row r="1982" spans="61:61">
      <c r="BI1982" s="111"/>
    </row>
    <row r="1983" spans="61:61">
      <c r="BI1983" s="111"/>
    </row>
    <row r="1984" spans="61:61">
      <c r="BI1984" s="111"/>
    </row>
    <row r="1985" spans="61:61">
      <c r="BI1985" s="111"/>
    </row>
    <row r="1986" spans="61:61">
      <c r="BI1986" s="111"/>
    </row>
    <row r="1987" spans="61:61">
      <c r="BI1987" s="111"/>
    </row>
    <row r="1988" spans="61:61">
      <c r="BI1988" s="111"/>
    </row>
    <row r="1989" spans="61:61">
      <c r="BI1989" s="111"/>
    </row>
    <row r="1990" spans="61:61">
      <c r="BI1990" s="111"/>
    </row>
    <row r="1991" spans="61:61">
      <c r="BI1991" s="111"/>
    </row>
    <row r="1992" spans="61:61">
      <c r="BI1992" s="111"/>
    </row>
    <row r="1993" spans="61:61">
      <c r="BI1993" s="111"/>
    </row>
    <row r="1994" spans="61:61">
      <c r="BI1994" s="111"/>
    </row>
    <row r="1995" spans="61:61">
      <c r="BI1995" s="111"/>
    </row>
    <row r="1996" spans="61:61">
      <c r="BI1996" s="111"/>
    </row>
    <row r="1997" spans="61:61">
      <c r="BI1997" s="111"/>
    </row>
    <row r="1998" spans="61:61">
      <c r="BI1998" s="111"/>
    </row>
    <row r="1999" spans="61:61">
      <c r="BI1999" s="111"/>
    </row>
    <row r="2000" spans="61:61">
      <c r="BI2000" s="111"/>
    </row>
    <row r="2001" spans="61:61">
      <c r="BI2001" s="111"/>
    </row>
    <row r="2002" spans="61:61">
      <c r="BI2002" s="111"/>
    </row>
    <row r="2003" spans="61:61">
      <c r="BI2003" s="111"/>
    </row>
    <row r="2004" spans="61:61">
      <c r="BI2004" s="111"/>
    </row>
    <row r="2005" spans="61:61">
      <c r="BI2005" s="111"/>
    </row>
    <row r="2006" spans="61:61">
      <c r="BI2006" s="111"/>
    </row>
    <row r="2007" spans="61:61">
      <c r="BI2007" s="111"/>
    </row>
    <row r="2008" spans="61:61">
      <c r="BI2008" s="111"/>
    </row>
    <row r="2009" spans="61:61">
      <c r="BI2009" s="111"/>
    </row>
    <row r="2010" spans="61:61">
      <c r="BI2010" s="111"/>
    </row>
    <row r="2011" spans="61:61">
      <c r="BI2011" s="111"/>
    </row>
    <row r="2012" spans="61:61">
      <c r="BI2012" s="111"/>
    </row>
    <row r="2013" spans="61:61">
      <c r="BI2013" s="111"/>
    </row>
    <row r="2014" spans="61:61">
      <c r="BI2014" s="111"/>
    </row>
    <row r="2015" spans="61:61">
      <c r="BI2015" s="111"/>
    </row>
    <row r="2016" spans="61:61">
      <c r="BI2016" s="111"/>
    </row>
    <row r="2017" spans="61:61">
      <c r="BI2017" s="111"/>
    </row>
    <row r="2018" spans="61:61">
      <c r="BI2018" s="111"/>
    </row>
    <row r="2019" spans="61:61">
      <c r="BI2019" s="111"/>
    </row>
    <row r="2020" spans="61:61">
      <c r="BI2020" s="111"/>
    </row>
    <row r="2021" spans="61:61">
      <c r="BI2021" s="111"/>
    </row>
    <row r="2022" spans="61:61">
      <c r="BI2022" s="111"/>
    </row>
    <row r="2023" spans="61:61">
      <c r="BI2023" s="111"/>
    </row>
    <row r="2024" spans="61:61">
      <c r="BI2024" s="111"/>
    </row>
    <row r="2025" spans="61:61">
      <c r="BI2025" s="111"/>
    </row>
    <row r="2026" spans="61:61">
      <c r="BI2026" s="111"/>
    </row>
    <row r="2027" spans="61:61">
      <c r="BI2027" s="111"/>
    </row>
    <row r="2028" spans="61:61">
      <c r="BI2028" s="111"/>
    </row>
    <row r="2029" spans="61:61">
      <c r="BI2029" s="111"/>
    </row>
    <row r="2030" spans="61:61">
      <c r="BI2030" s="111"/>
    </row>
    <row r="2031" spans="61:61">
      <c r="BI2031" s="111"/>
    </row>
    <row r="2032" spans="61:61">
      <c r="BI2032" s="111"/>
    </row>
    <row r="2033" spans="61:61">
      <c r="BI2033" s="111"/>
    </row>
    <row r="2034" spans="61:61">
      <c r="BI2034" s="111"/>
    </row>
    <row r="2035" spans="61:61">
      <c r="BI2035" s="111"/>
    </row>
    <row r="2036" spans="61:61">
      <c r="BI2036" s="111"/>
    </row>
    <row r="2037" spans="61:61">
      <c r="BI2037" s="111"/>
    </row>
    <row r="2038" spans="61:61">
      <c r="BI2038" s="111"/>
    </row>
    <row r="2039" spans="61:61">
      <c r="BI2039" s="111"/>
    </row>
    <row r="2040" spans="61:61">
      <c r="BI2040" s="111"/>
    </row>
    <row r="2041" spans="61:61">
      <c r="BI2041" s="111"/>
    </row>
    <row r="2042" spans="61:61">
      <c r="BI2042" s="111"/>
    </row>
    <row r="2043" spans="61:61">
      <c r="BI2043" s="111"/>
    </row>
    <row r="2044" spans="61:61">
      <c r="BI2044" s="111"/>
    </row>
    <row r="2045" spans="61:61">
      <c r="BI2045" s="111"/>
    </row>
    <row r="2046" spans="61:61">
      <c r="BI2046" s="111"/>
    </row>
    <row r="2047" spans="61:61">
      <c r="BI2047" s="111"/>
    </row>
    <row r="2048" spans="61:61">
      <c r="BI2048" s="111"/>
    </row>
    <row r="2049" spans="61:61">
      <c r="BI2049" s="111"/>
    </row>
    <row r="2050" spans="61:61">
      <c r="BI2050" s="111"/>
    </row>
    <row r="2051" spans="61:61">
      <c r="BI2051" s="111"/>
    </row>
    <row r="2052" spans="61:61">
      <c r="BI2052" s="111"/>
    </row>
    <row r="2053" spans="61:61">
      <c r="BI2053" s="111"/>
    </row>
    <row r="2054" spans="61:61">
      <c r="BI2054" s="111"/>
    </row>
    <row r="2055" spans="61:61">
      <c r="BI2055" s="111"/>
    </row>
    <row r="2056" spans="61:61">
      <c r="BI2056" s="111"/>
    </row>
    <row r="2057" spans="61:61">
      <c r="BI2057" s="111"/>
    </row>
    <row r="2058" spans="61:61">
      <c r="BI2058" s="111"/>
    </row>
    <row r="2059" spans="61:61">
      <c r="BI2059" s="111"/>
    </row>
    <row r="2060" spans="61:61">
      <c r="BI2060" s="111"/>
    </row>
    <row r="2061" spans="61:61">
      <c r="BI2061" s="111"/>
    </row>
    <row r="2062" spans="61:61">
      <c r="BI2062" s="111"/>
    </row>
    <row r="2063" spans="61:61">
      <c r="BI2063" s="111"/>
    </row>
    <row r="2064" spans="61:61">
      <c r="BI2064" s="111"/>
    </row>
    <row r="2065" spans="61:61">
      <c r="BI2065" s="111"/>
    </row>
    <row r="2066" spans="61:61">
      <c r="BI2066" s="111"/>
    </row>
    <row r="2067" spans="61:61">
      <c r="BI2067" s="111"/>
    </row>
    <row r="2068" spans="61:61">
      <c r="BI2068" s="111"/>
    </row>
    <row r="2069" spans="61:61">
      <c r="BI2069" s="111"/>
    </row>
    <row r="2070" spans="61:61">
      <c r="BI2070" s="111"/>
    </row>
    <row r="2071" spans="61:61">
      <c r="BI2071" s="111"/>
    </row>
    <row r="2072" spans="61:61">
      <c r="BI2072" s="111"/>
    </row>
    <row r="2073" spans="61:61">
      <c r="BI2073" s="111"/>
    </row>
    <row r="2074" spans="61:61">
      <c r="BI2074" s="111"/>
    </row>
    <row r="2075" spans="61:61">
      <c r="BI2075" s="111"/>
    </row>
    <row r="2076" spans="61:61">
      <c r="BI2076" s="111"/>
    </row>
    <row r="2077" spans="61:61">
      <c r="BI2077" s="111"/>
    </row>
    <row r="2078" spans="61:61">
      <c r="BI2078" s="111"/>
    </row>
    <row r="2079" spans="61:61">
      <c r="BI2079" s="111"/>
    </row>
    <row r="2080" spans="61:61">
      <c r="BI2080" s="111"/>
    </row>
    <row r="2081" spans="61:61">
      <c r="BI2081" s="111"/>
    </row>
    <row r="2082" spans="61:61">
      <c r="BI2082" s="111"/>
    </row>
    <row r="2083" spans="61:61">
      <c r="BI2083" s="111"/>
    </row>
    <row r="2084" spans="61:61">
      <c r="BI2084" s="111"/>
    </row>
    <row r="2085" spans="61:61">
      <c r="BI2085" s="111"/>
    </row>
    <row r="2086" spans="61:61">
      <c r="BI2086" s="111"/>
    </row>
    <row r="2087" spans="61:61">
      <c r="BI2087" s="111"/>
    </row>
    <row r="2088" spans="61:61">
      <c r="BI2088" s="111"/>
    </row>
    <row r="2089" spans="61:61">
      <c r="BI2089" s="111"/>
    </row>
    <row r="2090" spans="61:61">
      <c r="BI2090" s="111"/>
    </row>
    <row r="2091" spans="61:61">
      <c r="BI2091" s="111"/>
    </row>
    <row r="2092" spans="61:61">
      <c r="BI2092" s="111"/>
    </row>
    <row r="2093" spans="61:61">
      <c r="BI2093" s="111"/>
    </row>
    <row r="2094" spans="61:61">
      <c r="BI2094" s="111"/>
    </row>
    <row r="2095" spans="61:61">
      <c r="BI2095" s="111"/>
    </row>
    <row r="2096" spans="61:61">
      <c r="BI2096" s="111"/>
    </row>
    <row r="2097" spans="61:61">
      <c r="BI2097" s="111"/>
    </row>
    <row r="2098" spans="61:61">
      <c r="BI2098" s="111"/>
    </row>
    <row r="2099" spans="61:61">
      <c r="BI2099" s="111"/>
    </row>
    <row r="2100" spans="61:61">
      <c r="BI2100" s="111"/>
    </row>
    <row r="2101" spans="61:61">
      <c r="BI2101" s="111"/>
    </row>
    <row r="2102" spans="61:61">
      <c r="BI2102" s="111"/>
    </row>
    <row r="2103" spans="61:61">
      <c r="BI2103" s="111"/>
    </row>
    <row r="2104" spans="61:61">
      <c r="BI2104" s="111"/>
    </row>
    <row r="2105" spans="61:61">
      <c r="BI2105" s="111"/>
    </row>
    <row r="2106" spans="61:61">
      <c r="BI2106" s="111"/>
    </row>
    <row r="2107" spans="61:61">
      <c r="BI2107" s="111"/>
    </row>
    <row r="2108" spans="61:61">
      <c r="BI2108" s="111"/>
    </row>
    <row r="2109" spans="61:61">
      <c r="BI2109" s="111"/>
    </row>
    <row r="2110" spans="61:61">
      <c r="BI2110" s="111"/>
    </row>
    <row r="2111" spans="61:61">
      <c r="BI2111" s="111"/>
    </row>
    <row r="2112" spans="61:61">
      <c r="BI2112" s="111"/>
    </row>
    <row r="2113" spans="61:61">
      <c r="BI2113" s="111"/>
    </row>
    <row r="2114" spans="61:61">
      <c r="BI2114" s="111"/>
    </row>
    <row r="2115" spans="61:61">
      <c r="BI2115" s="111"/>
    </row>
    <row r="2116" spans="61:61">
      <c r="BI2116" s="111"/>
    </row>
    <row r="2117" spans="61:61">
      <c r="BI2117" s="111"/>
    </row>
    <row r="2118" spans="61:61">
      <c r="BI2118" s="111"/>
    </row>
    <row r="2119" spans="61:61">
      <c r="BI2119" s="111"/>
    </row>
    <row r="2120" spans="61:61">
      <c r="BI2120" s="111"/>
    </row>
    <row r="2121" spans="61:61">
      <c r="BI2121" s="111"/>
    </row>
    <row r="2122" spans="61:61">
      <c r="BI2122" s="111"/>
    </row>
    <row r="2123" spans="61:61">
      <c r="BI2123" s="111"/>
    </row>
    <row r="2124" spans="61:61">
      <c r="BI2124" s="111"/>
    </row>
    <row r="2125" spans="61:61">
      <c r="BI2125" s="111"/>
    </row>
    <row r="2126" spans="61:61">
      <c r="BI2126" s="111"/>
    </row>
    <row r="2127" spans="61:61">
      <c r="BI2127" s="111"/>
    </row>
    <row r="2128" spans="61:61">
      <c r="BI2128" s="111"/>
    </row>
    <row r="2129" spans="61:61">
      <c r="BI2129" s="111"/>
    </row>
    <row r="2130" spans="61:61">
      <c r="BI2130" s="111"/>
    </row>
    <row r="2131" spans="61:61">
      <c r="BI2131" s="111"/>
    </row>
    <row r="2132" spans="61:61">
      <c r="BI2132" s="111"/>
    </row>
    <row r="2133" spans="61:61">
      <c r="BI2133" s="111"/>
    </row>
    <row r="2134" spans="61:61">
      <c r="BI2134" s="111"/>
    </row>
    <row r="2135" spans="61:61">
      <c r="BI2135" s="111"/>
    </row>
    <row r="2136" spans="61:61">
      <c r="BI2136" s="111"/>
    </row>
    <row r="2137" spans="61:61">
      <c r="BI2137" s="111"/>
    </row>
    <row r="2138" spans="61:61">
      <c r="BI2138" s="111"/>
    </row>
    <row r="2139" spans="61:61">
      <c r="BI2139" s="111"/>
    </row>
    <row r="2140" spans="61:61">
      <c r="BI2140" s="111"/>
    </row>
    <row r="2141" spans="61:61">
      <c r="BI2141" s="111"/>
    </row>
    <row r="2142" spans="61:61">
      <c r="BI2142" s="111"/>
    </row>
    <row r="2143" spans="61:61">
      <c r="BI2143" s="111"/>
    </row>
    <row r="2144" spans="61:61">
      <c r="BI2144" s="111"/>
    </row>
    <row r="2145" spans="61:61">
      <c r="BI2145" s="111"/>
    </row>
    <row r="2146" spans="61:61">
      <c r="BI2146" s="111"/>
    </row>
    <row r="2147" spans="61:61">
      <c r="BI2147" s="111"/>
    </row>
    <row r="2148" spans="61:61">
      <c r="BI2148" s="111"/>
    </row>
    <row r="2149" spans="61:61">
      <c r="BI2149" s="111"/>
    </row>
    <row r="2150" spans="61:61">
      <c r="BI2150" s="111"/>
    </row>
    <row r="2151" spans="61:61">
      <c r="BI2151" s="111"/>
    </row>
    <row r="2152" spans="61:61">
      <c r="BI2152" s="111"/>
    </row>
    <row r="2153" spans="61:61">
      <c r="BI2153" s="111"/>
    </row>
    <row r="2154" spans="61:61">
      <c r="BI2154" s="111"/>
    </row>
    <row r="2155" spans="61:61">
      <c r="BI2155" s="111"/>
    </row>
    <row r="2156" spans="61:61">
      <c r="BI2156" s="111"/>
    </row>
    <row r="2157" spans="61:61">
      <c r="BI2157" s="111"/>
    </row>
    <row r="2158" spans="61:61">
      <c r="BI2158" s="111"/>
    </row>
    <row r="2159" spans="61:61">
      <c r="BI2159" s="111"/>
    </row>
    <row r="2160" spans="61:61">
      <c r="BI2160" s="111"/>
    </row>
    <row r="2161" spans="61:61">
      <c r="BI2161" s="111"/>
    </row>
    <row r="2162" spans="61:61">
      <c r="BI2162" s="111"/>
    </row>
    <row r="2163" spans="61:61">
      <c r="BI2163" s="111"/>
    </row>
    <row r="2164" spans="61:61">
      <c r="BI2164" s="111"/>
    </row>
    <row r="2165" spans="61:61">
      <c r="BI2165" s="111"/>
    </row>
    <row r="2166" spans="61:61">
      <c r="BI2166" s="111"/>
    </row>
    <row r="2167" spans="61:61">
      <c r="BI2167" s="111"/>
    </row>
    <row r="2168" spans="61:61">
      <c r="BI2168" s="111"/>
    </row>
    <row r="2169" spans="61:61">
      <c r="BI2169" s="111"/>
    </row>
    <row r="2170" spans="61:61">
      <c r="BI2170" s="111"/>
    </row>
    <row r="2171" spans="61:61">
      <c r="BI2171" s="111"/>
    </row>
    <row r="2172" spans="61:61">
      <c r="BI2172" s="111"/>
    </row>
    <row r="2173" spans="61:61">
      <c r="BI2173" s="111"/>
    </row>
    <row r="2174" spans="61:61">
      <c r="BI2174" s="111"/>
    </row>
    <row r="2175" spans="61:61">
      <c r="BI2175" s="111"/>
    </row>
    <row r="2176" spans="61:61">
      <c r="BI2176" s="111"/>
    </row>
    <row r="2177" spans="61:61">
      <c r="BI2177" s="111"/>
    </row>
    <row r="2178" spans="61:61">
      <c r="BI2178" s="111"/>
    </row>
    <row r="2179" spans="61:61">
      <c r="BI2179" s="111"/>
    </row>
    <row r="2180" spans="61:61">
      <c r="BI2180" s="111"/>
    </row>
    <row r="2181" spans="61:61">
      <c r="BI2181" s="111"/>
    </row>
    <row r="2182" spans="61:61">
      <c r="BI2182" s="111"/>
    </row>
    <row r="2183" spans="61:61">
      <c r="BI2183" s="111"/>
    </row>
    <row r="2184" spans="61:61">
      <c r="BI2184" s="111"/>
    </row>
    <row r="2185" spans="61:61">
      <c r="BI2185" s="111"/>
    </row>
    <row r="2186" spans="61:61">
      <c r="BI2186" s="111"/>
    </row>
    <row r="2187" spans="61:61">
      <c r="BI2187" s="111"/>
    </row>
    <row r="2188" spans="61:61">
      <c r="BI2188" s="111"/>
    </row>
    <row r="2189" spans="61:61">
      <c r="BI2189" s="111"/>
    </row>
    <row r="2190" spans="61:61">
      <c r="BI2190" s="111"/>
    </row>
    <row r="2191" spans="61:61">
      <c r="BI2191" s="111"/>
    </row>
    <row r="2192" spans="61:61">
      <c r="BI2192" s="111"/>
    </row>
    <row r="2193" spans="61:61">
      <c r="BI2193" s="111"/>
    </row>
    <row r="2194" spans="61:61">
      <c r="BI2194" s="111"/>
    </row>
    <row r="2195" spans="61:61">
      <c r="BI2195" s="111"/>
    </row>
    <row r="2196" spans="61:61">
      <c r="BI2196" s="111"/>
    </row>
    <row r="2197" spans="61:61">
      <c r="BI2197" s="111"/>
    </row>
    <row r="2198" spans="61:61">
      <c r="BI2198" s="111"/>
    </row>
    <row r="2199" spans="61:61">
      <c r="BI2199" s="111"/>
    </row>
    <row r="2200" spans="61:61">
      <c r="BI2200" s="111"/>
    </row>
    <row r="2201" spans="61:61">
      <c r="BI2201" s="111"/>
    </row>
    <row r="2202" spans="61:61">
      <c r="BI2202" s="111"/>
    </row>
    <row r="2203" spans="61:61">
      <c r="BI2203" s="111"/>
    </row>
    <row r="2204" spans="61:61">
      <c r="BI2204" s="111"/>
    </row>
    <row r="2205" spans="61:61">
      <c r="BI2205" s="111"/>
    </row>
    <row r="2206" spans="61:61">
      <c r="BI2206" s="111"/>
    </row>
    <row r="2207" spans="61:61">
      <c r="BI2207" s="111"/>
    </row>
    <row r="2208" spans="61:61">
      <c r="BI2208" s="111"/>
    </row>
    <row r="2209" spans="61:61">
      <c r="BI2209" s="111"/>
    </row>
    <row r="2210" spans="61:61">
      <c r="BI2210" s="111"/>
    </row>
    <row r="2211" spans="61:61">
      <c r="BI2211" s="111"/>
    </row>
    <row r="2212" spans="61:61">
      <c r="BI2212" s="111"/>
    </row>
    <row r="2213" spans="61:61">
      <c r="BI2213" s="111"/>
    </row>
    <row r="2214" spans="61:61">
      <c r="BI2214" s="111"/>
    </row>
    <row r="2215" spans="61:61">
      <c r="BI2215" s="111"/>
    </row>
    <row r="2216" spans="61:61">
      <c r="BI2216" s="111"/>
    </row>
    <row r="2217" spans="61:61">
      <c r="BI2217" s="111"/>
    </row>
    <row r="2218" spans="61:61">
      <c r="BI2218" s="111"/>
    </row>
    <row r="2219" spans="61:61">
      <c r="BI2219" s="111"/>
    </row>
    <row r="2220" spans="61:61">
      <c r="BI2220" s="111"/>
    </row>
    <row r="2221" spans="61:61">
      <c r="BI2221" s="111"/>
    </row>
    <row r="2222" spans="61:61">
      <c r="BI2222" s="111"/>
    </row>
    <row r="2223" spans="61:61">
      <c r="BI2223" s="111"/>
    </row>
    <row r="2224" spans="61:61">
      <c r="BI2224" s="111"/>
    </row>
    <row r="2225" spans="61:61">
      <c r="BI2225" s="111"/>
    </row>
    <row r="2226" spans="61:61">
      <c r="BI2226" s="111"/>
    </row>
    <row r="2227" spans="61:61">
      <c r="BI2227" s="111"/>
    </row>
    <row r="2228" spans="61:61">
      <c r="BI2228" s="111"/>
    </row>
    <row r="2229" spans="61:61">
      <c r="BI2229" s="111"/>
    </row>
    <row r="2230" spans="61:61">
      <c r="BI2230" s="111"/>
    </row>
    <row r="2231" spans="61:61">
      <c r="BI2231" s="111"/>
    </row>
    <row r="2232" spans="61:61">
      <c r="BI2232" s="111"/>
    </row>
    <row r="2233" spans="61:61">
      <c r="BI2233" s="111"/>
    </row>
    <row r="2234" spans="61:61">
      <c r="BI2234" s="111"/>
    </row>
    <row r="2235" spans="61:61">
      <c r="BI2235" s="111"/>
    </row>
    <row r="2236" spans="61:61">
      <c r="BI2236" s="111"/>
    </row>
    <row r="2237" spans="61:61">
      <c r="BI2237" s="111"/>
    </row>
    <row r="2238" spans="61:61">
      <c r="BI2238" s="111"/>
    </row>
    <row r="2239" spans="61:61">
      <c r="BI2239" s="111"/>
    </row>
    <row r="2240" spans="61:61">
      <c r="BI2240" s="111"/>
    </row>
    <row r="2241" spans="61:61">
      <c r="BI2241" s="111"/>
    </row>
    <row r="2242" spans="61:61">
      <c r="BI2242" s="111"/>
    </row>
    <row r="2243" spans="61:61">
      <c r="BI2243" s="111"/>
    </row>
    <row r="2244" spans="61:61">
      <c r="BI2244" s="111"/>
    </row>
    <row r="2245" spans="61:61">
      <c r="BI2245" s="111"/>
    </row>
    <row r="2246" spans="61:61">
      <c r="BI2246" s="111"/>
    </row>
    <row r="2247" spans="61:61">
      <c r="BI2247" s="111"/>
    </row>
    <row r="2248" spans="61:61">
      <c r="BI2248" s="111"/>
    </row>
    <row r="2249" spans="61:61">
      <c r="BI2249" s="111"/>
    </row>
    <row r="2250" spans="61:61">
      <c r="BI2250" s="111"/>
    </row>
    <row r="2251" spans="61:61">
      <c r="BI2251" s="111"/>
    </row>
    <row r="2252" spans="61:61">
      <c r="BI2252" s="111"/>
    </row>
    <row r="2253" spans="61:61">
      <c r="BI2253" s="111"/>
    </row>
    <row r="2254" spans="61:61">
      <c r="BI2254" s="111"/>
    </row>
    <row r="2255" spans="61:61">
      <c r="BI2255" s="111"/>
    </row>
    <row r="2256" spans="61:61">
      <c r="BI2256" s="111"/>
    </row>
    <row r="2257" spans="61:61">
      <c r="BI2257" s="111"/>
    </row>
    <row r="2258" spans="61:61">
      <c r="BI2258" s="111"/>
    </row>
    <row r="2259" spans="61:61">
      <c r="BI2259" s="111"/>
    </row>
    <row r="2260" spans="61:61">
      <c r="BI2260" s="111"/>
    </row>
    <row r="2261" spans="61:61">
      <c r="BI2261" s="111"/>
    </row>
    <row r="2262" spans="61:61">
      <c r="BI2262" s="111"/>
    </row>
    <row r="2263" spans="61:61">
      <c r="BI2263" s="111"/>
    </row>
    <row r="2264" spans="61:61">
      <c r="BI2264" s="111"/>
    </row>
    <row r="2265" spans="61:61">
      <c r="BI2265" s="111"/>
    </row>
    <row r="2266" spans="61:61">
      <c r="BI2266" s="111"/>
    </row>
    <row r="2267" spans="61:61">
      <c r="BI2267" s="111"/>
    </row>
    <row r="2268" spans="61:61">
      <c r="BI2268" s="111"/>
    </row>
    <row r="2269" spans="61:61">
      <c r="BI2269" s="111"/>
    </row>
    <row r="2270" spans="61:61">
      <c r="BI2270" s="111"/>
    </row>
    <row r="2271" spans="61:61">
      <c r="BI2271" s="111"/>
    </row>
    <row r="2272" spans="61:61">
      <c r="BI2272" s="111"/>
    </row>
    <row r="2273" spans="61:61">
      <c r="BI2273" s="111"/>
    </row>
    <row r="2274" spans="61:61">
      <c r="BI2274" s="111"/>
    </row>
    <row r="2275" spans="61:61">
      <c r="BI2275" s="111"/>
    </row>
    <row r="2276" spans="61:61">
      <c r="BI2276" s="111"/>
    </row>
    <row r="2277" spans="61:61">
      <c r="BI2277" s="111"/>
    </row>
    <row r="2278" spans="61:61">
      <c r="BI2278" s="111"/>
    </row>
    <row r="2279" spans="61:61">
      <c r="BI2279" s="111"/>
    </row>
    <row r="2280" spans="61:61">
      <c r="BI2280" s="111"/>
    </row>
    <row r="2281" spans="61:61">
      <c r="BI2281" s="111"/>
    </row>
    <row r="2282" spans="61:61">
      <c r="BI2282" s="111"/>
    </row>
    <row r="2283" spans="61:61">
      <c r="BI2283" s="111"/>
    </row>
    <row r="2284" spans="61:61">
      <c r="BI2284" s="111"/>
    </row>
    <row r="2285" spans="61:61">
      <c r="BI2285" s="111"/>
    </row>
    <row r="2286" spans="61:61">
      <c r="BI2286" s="111"/>
    </row>
    <row r="2287" spans="61:61">
      <c r="BI2287" s="111"/>
    </row>
    <row r="2288" spans="61:61">
      <c r="BI2288" s="111"/>
    </row>
    <row r="2289" spans="61:61">
      <c r="BI2289" s="111"/>
    </row>
    <row r="2290" spans="61:61">
      <c r="BI2290" s="111"/>
    </row>
    <row r="2291" spans="61:61">
      <c r="BI2291" s="111"/>
    </row>
    <row r="2292" spans="61:61">
      <c r="BI2292" s="111"/>
    </row>
    <row r="2293" spans="61:61">
      <c r="BI2293" s="111"/>
    </row>
    <row r="2294" spans="61:61">
      <c r="BI2294" s="111"/>
    </row>
    <row r="2295" spans="61:61">
      <c r="BI2295" s="111"/>
    </row>
    <row r="2296" spans="61:61">
      <c r="BI2296" s="111"/>
    </row>
    <row r="2297" spans="61:61">
      <c r="BI2297" s="111"/>
    </row>
    <row r="2298" spans="61:61">
      <c r="BI2298" s="111"/>
    </row>
    <row r="2299" spans="61:61">
      <c r="BI2299" s="111"/>
    </row>
    <row r="2300" spans="61:61">
      <c r="BI2300" s="111"/>
    </row>
    <row r="2301" spans="61:61">
      <c r="BI2301" s="111"/>
    </row>
    <row r="2302" spans="61:61">
      <c r="BI2302" s="111"/>
    </row>
    <row r="2303" spans="61:61">
      <c r="BI2303" s="111"/>
    </row>
    <row r="2304" spans="61:61">
      <c r="BI2304" s="111"/>
    </row>
    <row r="2305" spans="61:61">
      <c r="BI2305" s="111"/>
    </row>
    <row r="2306" spans="61:61">
      <c r="BI2306" s="111"/>
    </row>
    <row r="2307" spans="61:61">
      <c r="BI2307" s="111"/>
    </row>
    <row r="2308" spans="61:61">
      <c r="BI2308" s="111"/>
    </row>
    <row r="2309" spans="61:61">
      <c r="BI2309" s="111"/>
    </row>
    <row r="2310" spans="61:61">
      <c r="BI2310" s="111"/>
    </row>
    <row r="2311" spans="61:61">
      <c r="BI2311" s="111"/>
    </row>
    <row r="2312" spans="61:61">
      <c r="BI2312" s="111"/>
    </row>
    <row r="2313" spans="61:61">
      <c r="BI2313" s="111"/>
    </row>
    <row r="2314" spans="61:61">
      <c r="BI2314" s="111"/>
    </row>
    <row r="2315" spans="61:61">
      <c r="BI2315" s="111"/>
    </row>
    <row r="2316" spans="61:61">
      <c r="BI2316" s="111"/>
    </row>
    <row r="2317" spans="61:61">
      <c r="BI2317" s="111"/>
    </row>
    <row r="2318" spans="61:61">
      <c r="BI2318" s="111"/>
    </row>
    <row r="2319" spans="61:61">
      <c r="BI2319" s="111"/>
    </row>
    <row r="2320" spans="61:61">
      <c r="BI2320" s="111"/>
    </row>
    <row r="2321" spans="61:61">
      <c r="BI2321" s="111"/>
    </row>
    <row r="2322" spans="61:61">
      <c r="BI2322" s="111"/>
    </row>
    <row r="2323" spans="61:61">
      <c r="BI2323" s="111"/>
    </row>
    <row r="2324" spans="61:61">
      <c r="BI2324" s="111"/>
    </row>
    <row r="2325" spans="61:61">
      <c r="BI2325" s="111"/>
    </row>
    <row r="2326" spans="61:61">
      <c r="BI2326" s="111"/>
    </row>
    <row r="2327" spans="61:61">
      <c r="BI2327" s="111"/>
    </row>
    <row r="2328" spans="61:61">
      <c r="BI2328" s="111"/>
    </row>
    <row r="2329" spans="61:61">
      <c r="BI2329" s="111"/>
    </row>
    <row r="2330" spans="61:61">
      <c r="BI2330" s="111"/>
    </row>
    <row r="2331" spans="61:61">
      <c r="BI2331" s="111"/>
    </row>
    <row r="2332" spans="61:61">
      <c r="BI2332" s="111"/>
    </row>
    <row r="2333" spans="61:61">
      <c r="BI2333" s="111"/>
    </row>
    <row r="2334" spans="61:61">
      <c r="BI2334" s="111"/>
    </row>
    <row r="2335" spans="61:61">
      <c r="BI2335" s="111"/>
    </row>
    <row r="2336" spans="61:61">
      <c r="BI2336" s="111"/>
    </row>
    <row r="2337" spans="61:61">
      <c r="BI2337" s="111"/>
    </row>
    <row r="2338" spans="61:61">
      <c r="BI2338" s="111"/>
    </row>
    <row r="2339" spans="61:61">
      <c r="BI2339" s="111"/>
    </row>
    <row r="2340" spans="61:61">
      <c r="BI2340" s="111"/>
    </row>
    <row r="2341" spans="61:61">
      <c r="BI2341" s="111"/>
    </row>
    <row r="2342" spans="61:61">
      <c r="BI2342" s="111"/>
    </row>
    <row r="2343" spans="61:61">
      <c r="BI2343" s="111"/>
    </row>
    <row r="2344" spans="61:61">
      <c r="BI2344" s="111"/>
    </row>
    <row r="2345" spans="61:61">
      <c r="BI2345" s="111"/>
    </row>
    <row r="2346" spans="61:61">
      <c r="BI2346" s="111"/>
    </row>
    <row r="2347" spans="61:61">
      <c r="BI2347" s="111"/>
    </row>
    <row r="2348" spans="61:61">
      <c r="BI2348" s="111"/>
    </row>
    <row r="2349" spans="61:61">
      <c r="BI2349" s="111"/>
    </row>
    <row r="2350" spans="61:61">
      <c r="BI2350" s="111"/>
    </row>
    <row r="2351" spans="61:61">
      <c r="BI2351" s="111"/>
    </row>
    <row r="2352" spans="61:61">
      <c r="BI2352" s="111"/>
    </row>
    <row r="2353" spans="61:61">
      <c r="BI2353" s="111"/>
    </row>
    <row r="2354" spans="61:61">
      <c r="BI2354" s="111"/>
    </row>
    <row r="2355" spans="61:61">
      <c r="BI2355" s="111"/>
    </row>
    <row r="2356" spans="61:61">
      <c r="BI2356" s="111"/>
    </row>
    <row r="2357" spans="61:61">
      <c r="BI2357" s="111"/>
    </row>
    <row r="2358" spans="61:61">
      <c r="BI2358" s="111"/>
    </row>
    <row r="2359" spans="61:61">
      <c r="BI2359" s="111"/>
    </row>
    <row r="2360" spans="61:61">
      <c r="BI2360" s="111"/>
    </row>
    <row r="2361" spans="61:61">
      <c r="BI2361" s="111"/>
    </row>
    <row r="2362" spans="61:61">
      <c r="BI2362" s="111"/>
    </row>
    <row r="2363" spans="61:61">
      <c r="BI2363" s="111"/>
    </row>
    <row r="2364" spans="61:61">
      <c r="BI2364" s="111"/>
    </row>
    <row r="2365" spans="61:61">
      <c r="BI2365" s="111"/>
    </row>
    <row r="2366" spans="61:61">
      <c r="BI2366" s="111"/>
    </row>
    <row r="2367" spans="61:61">
      <c r="BI2367" s="111"/>
    </row>
    <row r="2368" spans="61:61">
      <c r="BI2368" s="111"/>
    </row>
    <row r="2369" spans="61:61">
      <c r="BI2369" s="111"/>
    </row>
    <row r="2370" spans="61:61">
      <c r="BI2370" s="111"/>
    </row>
    <row r="2371" spans="61:61">
      <c r="BI2371" s="111"/>
    </row>
    <row r="2372" spans="61:61">
      <c r="BI2372" s="111"/>
    </row>
    <row r="2373" spans="61:61">
      <c r="BI2373" s="111"/>
    </row>
    <row r="2374" spans="61:61">
      <c r="BI2374" s="111"/>
    </row>
    <row r="2375" spans="61:61">
      <c r="BI2375" s="111"/>
    </row>
    <row r="2376" spans="61:61">
      <c r="BI2376" s="111"/>
    </row>
    <row r="2377" spans="61:61">
      <c r="BI2377" s="111"/>
    </row>
    <row r="2378" spans="61:61">
      <c r="BI2378" s="111"/>
    </row>
    <row r="2379" spans="61:61">
      <c r="BI2379" s="111"/>
    </row>
    <row r="2380" spans="61:61">
      <c r="BI2380" s="111"/>
    </row>
    <row r="2381" spans="61:61">
      <c r="BI2381" s="111"/>
    </row>
    <row r="2382" spans="61:61">
      <c r="BI2382" s="111"/>
    </row>
    <row r="2383" spans="61:61">
      <c r="BI2383" s="111"/>
    </row>
    <row r="2384" spans="61:61">
      <c r="BI2384" s="111"/>
    </row>
    <row r="2385" spans="61:61">
      <c r="BI2385" s="111"/>
    </row>
    <row r="2386" spans="61:61">
      <c r="BI2386" s="111"/>
    </row>
    <row r="2387" spans="61:61">
      <c r="BI2387" s="111"/>
    </row>
    <row r="2388" spans="61:61">
      <c r="BI2388" s="111"/>
    </row>
    <row r="2389" spans="61:61">
      <c r="BI2389" s="111"/>
    </row>
    <row r="2390" spans="61:61">
      <c r="BI2390" s="111"/>
    </row>
    <row r="2391" spans="61:61">
      <c r="BI2391" s="111"/>
    </row>
    <row r="2392" spans="61:61">
      <c r="BI2392" s="111"/>
    </row>
    <row r="2393" spans="61:61">
      <c r="BI2393" s="111"/>
    </row>
    <row r="2394" spans="61:61">
      <c r="BI2394" s="111"/>
    </row>
    <row r="2395" spans="61:61">
      <c r="BI2395" s="111"/>
    </row>
    <row r="2396" spans="61:61">
      <c r="BI2396" s="111"/>
    </row>
    <row r="2397" spans="61:61">
      <c r="BI2397" s="111"/>
    </row>
    <row r="2398" spans="61:61">
      <c r="BI2398" s="111"/>
    </row>
    <row r="2399" spans="61:61">
      <c r="BI2399" s="111"/>
    </row>
    <row r="2400" spans="61:61">
      <c r="BI2400" s="111"/>
    </row>
    <row r="2401" spans="61:61">
      <c r="BI2401" s="111"/>
    </row>
    <row r="2402" spans="61:61">
      <c r="BI2402" s="111"/>
    </row>
    <row r="2403" spans="61:61">
      <c r="BI2403" s="111"/>
    </row>
    <row r="2404" spans="61:61">
      <c r="BI2404" s="111"/>
    </row>
    <row r="2405" spans="61:61">
      <c r="BI2405" s="111"/>
    </row>
    <row r="2406" spans="61:61">
      <c r="BI2406" s="111"/>
    </row>
    <row r="2407" spans="61:61">
      <c r="BI2407" s="111"/>
    </row>
    <row r="2408" spans="61:61">
      <c r="BI2408" s="111"/>
    </row>
    <row r="2409" spans="61:61">
      <c r="BI2409" s="111"/>
    </row>
    <row r="2410" spans="61:61">
      <c r="BI2410" s="111"/>
    </row>
    <row r="2411" spans="61:61">
      <c r="BI2411" s="111"/>
    </row>
    <row r="2412" spans="61:61">
      <c r="BI2412" s="111"/>
    </row>
    <row r="2413" spans="61:61">
      <c r="BI2413" s="111"/>
    </row>
    <row r="2414" spans="61:61">
      <c r="BI2414" s="111"/>
    </row>
    <row r="2415" spans="61:61">
      <c r="BI2415" s="111"/>
    </row>
    <row r="2416" spans="61:61">
      <c r="BI2416" s="111"/>
    </row>
    <row r="2417" spans="61:61">
      <c r="BI2417" s="111"/>
    </row>
    <row r="2418" spans="61:61">
      <c r="BI2418" s="111"/>
    </row>
    <row r="2419" spans="61:61">
      <c r="BI2419" s="111"/>
    </row>
    <row r="2420" spans="61:61">
      <c r="BI2420" s="111"/>
    </row>
    <row r="2421" spans="61:61">
      <c r="BI2421" s="111"/>
    </row>
    <row r="2422" spans="61:61">
      <c r="BI2422" s="111"/>
    </row>
    <row r="2423" spans="61:61">
      <c r="BI2423" s="111"/>
    </row>
    <row r="2424" spans="61:61">
      <c r="BI2424" s="111"/>
    </row>
    <row r="2425" spans="61:61">
      <c r="BI2425" s="111"/>
    </row>
    <row r="2426" spans="61:61">
      <c r="BI2426" s="111"/>
    </row>
    <row r="2427" spans="61:61">
      <c r="BI2427" s="111"/>
    </row>
    <row r="2428" spans="61:61">
      <c r="BI2428" s="111"/>
    </row>
    <row r="2429" spans="61:61">
      <c r="BI2429" s="111"/>
    </row>
    <row r="2430" spans="61:61">
      <c r="BI2430" s="111"/>
    </row>
    <row r="2431" spans="61:61">
      <c r="BI2431" s="111"/>
    </row>
    <row r="2432" spans="61:61">
      <c r="BI2432" s="111"/>
    </row>
    <row r="2433" spans="61:61">
      <c r="BI2433" s="111"/>
    </row>
    <row r="2434" spans="61:61">
      <c r="BI2434" s="111"/>
    </row>
    <row r="2435" spans="61:61">
      <c r="BI2435" s="111"/>
    </row>
    <row r="2436" spans="61:61">
      <c r="BI2436" s="111"/>
    </row>
    <row r="2437" spans="61:61">
      <c r="BI2437" s="111"/>
    </row>
    <row r="2438" spans="61:61">
      <c r="BI2438" s="111"/>
    </row>
    <row r="2439" spans="61:61">
      <c r="BI2439" s="111"/>
    </row>
    <row r="2440" spans="61:61">
      <c r="BI2440" s="111"/>
    </row>
    <row r="2441" spans="61:61">
      <c r="BI2441" s="111"/>
    </row>
    <row r="2442" spans="61:61">
      <c r="BI2442" s="111"/>
    </row>
    <row r="2443" spans="61:61">
      <c r="BI2443" s="111"/>
    </row>
    <row r="2444" spans="61:61">
      <c r="BI2444" s="111"/>
    </row>
    <row r="2445" spans="61:61">
      <c r="BI2445" s="111"/>
    </row>
    <row r="2446" spans="61:61">
      <c r="BI2446" s="111"/>
    </row>
    <row r="2447" spans="61:61">
      <c r="BI2447" s="111"/>
    </row>
    <row r="2448" spans="61:61">
      <c r="BI2448" s="111"/>
    </row>
    <row r="2449" spans="61:61">
      <c r="BI2449" s="111"/>
    </row>
    <row r="2450" spans="61:61">
      <c r="BI2450" s="111"/>
    </row>
    <row r="2451" spans="61:61">
      <c r="BI2451" s="111"/>
    </row>
    <row r="2452" spans="61:61">
      <c r="BI2452" s="111"/>
    </row>
    <row r="2453" spans="61:61">
      <c r="BI2453" s="111"/>
    </row>
    <row r="2454" spans="61:61">
      <c r="BI2454" s="111"/>
    </row>
    <row r="2455" spans="61:61">
      <c r="BI2455" s="111"/>
    </row>
    <row r="2456" spans="61:61">
      <c r="BI2456" s="111"/>
    </row>
    <row r="2457" spans="61:61">
      <c r="BI2457" s="111"/>
    </row>
    <row r="2458" spans="61:61">
      <c r="BI2458" s="111"/>
    </row>
    <row r="2459" spans="61:61">
      <c r="BI2459" s="111"/>
    </row>
    <row r="2460" spans="61:61">
      <c r="BI2460" s="111"/>
    </row>
    <row r="2461" spans="61:61">
      <c r="BI2461" s="111"/>
    </row>
    <row r="2462" spans="61:61">
      <c r="BI2462" s="111"/>
    </row>
    <row r="2463" spans="61:61">
      <c r="BI2463" s="111"/>
    </row>
    <row r="2464" spans="61:61">
      <c r="BI2464" s="111"/>
    </row>
    <row r="2465" spans="61:61">
      <c r="BI2465" s="111"/>
    </row>
    <row r="2466" spans="61:61">
      <c r="BI2466" s="111"/>
    </row>
    <row r="2467" spans="61:61">
      <c r="BI2467" s="111"/>
    </row>
    <row r="2468" spans="61:61">
      <c r="BI2468" s="111"/>
    </row>
    <row r="2469" spans="61:61">
      <c r="BI2469" s="111"/>
    </row>
    <row r="2470" spans="61:61">
      <c r="BI2470" s="111"/>
    </row>
    <row r="2471" spans="61:61">
      <c r="BI2471" s="111"/>
    </row>
    <row r="2472" spans="61:61">
      <c r="BI2472" s="111"/>
    </row>
    <row r="2473" spans="61:61">
      <c r="BI2473" s="111"/>
    </row>
    <row r="2474" spans="61:61">
      <c r="BI2474" s="111"/>
    </row>
    <row r="2475" spans="61:61">
      <c r="BI2475" s="111"/>
    </row>
    <row r="2476" spans="61:61">
      <c r="BI2476" s="111"/>
    </row>
    <row r="2477" spans="61:61">
      <c r="BI2477" s="111"/>
    </row>
    <row r="2478" spans="61:61">
      <c r="BI2478" s="111"/>
    </row>
    <row r="2479" spans="61:61">
      <c r="BI2479" s="111"/>
    </row>
    <row r="2480" spans="61:61">
      <c r="BI2480" s="111"/>
    </row>
    <row r="2481" spans="61:61">
      <c r="BI2481" s="111"/>
    </row>
    <row r="2482" spans="61:61">
      <c r="BI2482" s="111"/>
    </row>
    <row r="2483" spans="61:61">
      <c r="BI2483" s="111"/>
    </row>
    <row r="2484" spans="61:61">
      <c r="BI2484" s="111"/>
    </row>
    <row r="2485" spans="61:61">
      <c r="BI2485" s="111"/>
    </row>
    <row r="2486" spans="61:61">
      <c r="BI2486" s="111"/>
    </row>
    <row r="2487" spans="61:61">
      <c r="BI2487" s="111"/>
    </row>
    <row r="2488" spans="61:61">
      <c r="BI2488" s="111"/>
    </row>
    <row r="2489" spans="61:61">
      <c r="BI2489" s="111"/>
    </row>
    <row r="2490" spans="61:61">
      <c r="BI2490" s="111"/>
    </row>
    <row r="2491" spans="61:61">
      <c r="BI2491" s="111"/>
    </row>
    <row r="2492" spans="61:61">
      <c r="BI2492" s="111"/>
    </row>
    <row r="2493" spans="61:61">
      <c r="BI2493" s="111"/>
    </row>
    <row r="2494" spans="61:61">
      <c r="BI2494" s="111"/>
    </row>
    <row r="2495" spans="61:61">
      <c r="BI2495" s="111"/>
    </row>
    <row r="2496" spans="61:61">
      <c r="BI2496" s="111"/>
    </row>
    <row r="2497" spans="61:61">
      <c r="BI2497" s="111"/>
    </row>
    <row r="2498" spans="61:61">
      <c r="BI2498" s="111"/>
    </row>
    <row r="2499" spans="61:61">
      <c r="BI2499" s="111"/>
    </row>
    <row r="2500" spans="61:61">
      <c r="BI2500" s="111"/>
    </row>
    <row r="2501" spans="61:61">
      <c r="BI2501" s="111"/>
    </row>
    <row r="2502" spans="61:61">
      <c r="BI2502" s="111"/>
    </row>
    <row r="2503" spans="61:61">
      <c r="BI2503" s="111"/>
    </row>
    <row r="2504" spans="61:61">
      <c r="BI2504" s="111"/>
    </row>
    <row r="2505" spans="61:61">
      <c r="BI2505" s="111"/>
    </row>
    <row r="2506" spans="61:61">
      <c r="BI2506" s="111"/>
    </row>
    <row r="2507" spans="61:61">
      <c r="BI2507" s="111"/>
    </row>
    <row r="2508" spans="61:61">
      <c r="BI2508" s="111"/>
    </row>
    <row r="2509" spans="61:61">
      <c r="BI2509" s="111"/>
    </row>
    <row r="2510" spans="61:61">
      <c r="BI2510" s="111"/>
    </row>
    <row r="2511" spans="61:61">
      <c r="BI2511" s="111"/>
    </row>
    <row r="2512" spans="61:61">
      <c r="BI2512" s="111"/>
    </row>
    <row r="2513" spans="61:61">
      <c r="BI2513" s="111"/>
    </row>
    <row r="2514" spans="61:61">
      <c r="BI2514" s="111"/>
    </row>
    <row r="2515" spans="61:61">
      <c r="BI2515" s="111"/>
    </row>
    <row r="2516" spans="61:61">
      <c r="BI2516" s="111"/>
    </row>
    <row r="2517" spans="61:61">
      <c r="BI2517" s="111"/>
    </row>
    <row r="2518" spans="61:61">
      <c r="BI2518" s="111"/>
    </row>
    <row r="2519" spans="61:61">
      <c r="BI2519" s="111"/>
    </row>
    <row r="2520" spans="61:61">
      <c r="BI2520" s="111"/>
    </row>
    <row r="2521" spans="61:61">
      <c r="BI2521" s="111"/>
    </row>
    <row r="2522" spans="61:61">
      <c r="BI2522" s="111"/>
    </row>
    <row r="2523" spans="61:61">
      <c r="BI2523" s="111"/>
    </row>
    <row r="2524" spans="61:61">
      <c r="BI2524" s="111"/>
    </row>
    <row r="2525" spans="61:61">
      <c r="BI2525" s="111"/>
    </row>
    <row r="2526" spans="61:61">
      <c r="BI2526" s="111"/>
    </row>
    <row r="2527" spans="61:61">
      <c r="BI2527" s="111"/>
    </row>
    <row r="2528" spans="61:61">
      <c r="BI2528" s="111"/>
    </row>
    <row r="2529" spans="61:61">
      <c r="BI2529" s="111"/>
    </row>
    <row r="2530" spans="61:61">
      <c r="BI2530" s="111"/>
    </row>
    <row r="2531" spans="61:61">
      <c r="BI2531" s="111"/>
    </row>
    <row r="2532" spans="61:61">
      <c r="BI2532" s="111"/>
    </row>
    <row r="2533" spans="61:61">
      <c r="BI2533" s="111"/>
    </row>
    <row r="2534" spans="61:61">
      <c r="BI2534" s="111"/>
    </row>
    <row r="2535" spans="61:61">
      <c r="BI2535" s="111"/>
    </row>
    <row r="2536" spans="61:61">
      <c r="BI2536" s="111"/>
    </row>
    <row r="2537" spans="61:61">
      <c r="BI2537" s="111"/>
    </row>
    <row r="2538" spans="61:61">
      <c r="BI2538" s="111"/>
    </row>
    <row r="2539" spans="61:61">
      <c r="BI2539" s="111"/>
    </row>
    <row r="2540" spans="61:61">
      <c r="BI2540" s="111"/>
    </row>
    <row r="2541" spans="61:61">
      <c r="BI2541" s="111"/>
    </row>
    <row r="2542" spans="61:61">
      <c r="BI2542" s="111"/>
    </row>
    <row r="2543" spans="61:61">
      <c r="BI2543" s="111"/>
    </row>
    <row r="2544" spans="61:61">
      <c r="BI2544" s="111"/>
    </row>
    <row r="2545" spans="61:61">
      <c r="BI2545" s="111"/>
    </row>
    <row r="2546" spans="61:61">
      <c r="BI2546" s="111"/>
    </row>
    <row r="2547" spans="61:61">
      <c r="BI2547" s="111"/>
    </row>
    <row r="2548" spans="61:61">
      <c r="BI2548" s="111"/>
    </row>
    <row r="2549" spans="61:61">
      <c r="BI2549" s="111"/>
    </row>
    <row r="2550" spans="61:61">
      <c r="BI2550" s="111"/>
    </row>
    <row r="2551" spans="61:61">
      <c r="BI2551" s="111"/>
    </row>
    <row r="2552" spans="61:61">
      <c r="BI2552" s="111"/>
    </row>
    <row r="2553" spans="61:61">
      <c r="BI2553" s="111"/>
    </row>
    <row r="2554" spans="61:61">
      <c r="BI2554" s="111"/>
    </row>
    <row r="2555" spans="61:61">
      <c r="BI2555" s="111"/>
    </row>
    <row r="2556" spans="61:61">
      <c r="BI2556" s="111"/>
    </row>
    <row r="2557" spans="61:61">
      <c r="BI2557" s="111"/>
    </row>
    <row r="2558" spans="61:61">
      <c r="BI2558" s="111"/>
    </row>
    <row r="2559" spans="61:61">
      <c r="BI2559" s="111"/>
    </row>
    <row r="2560" spans="61:61">
      <c r="BI2560" s="111"/>
    </row>
    <row r="2561" spans="61:61">
      <c r="BI2561" s="111"/>
    </row>
    <row r="2562" spans="61:61">
      <c r="BI2562" s="111"/>
    </row>
    <row r="2563" spans="61:61">
      <c r="BI2563" s="111"/>
    </row>
    <row r="2564" spans="61:61">
      <c r="BI2564" s="111"/>
    </row>
    <row r="2565" spans="61:61">
      <c r="BI2565" s="111"/>
    </row>
    <row r="2566" spans="61:61">
      <c r="BI2566" s="111"/>
    </row>
    <row r="2567" spans="61:61">
      <c r="BI2567" s="111"/>
    </row>
    <row r="2568" spans="61:61">
      <c r="BI2568" s="111"/>
    </row>
    <row r="2569" spans="61:61">
      <c r="BI2569" s="111"/>
    </row>
    <row r="2570" spans="61:61">
      <c r="BI2570" s="111"/>
    </row>
    <row r="2571" spans="61:61">
      <c r="BI2571" s="111"/>
    </row>
    <row r="2572" spans="61:61">
      <c r="BI2572" s="111"/>
    </row>
    <row r="2573" spans="61:61">
      <c r="BI2573" s="111"/>
    </row>
    <row r="2574" spans="61:61">
      <c r="BI2574" s="111"/>
    </row>
    <row r="2575" spans="61:61">
      <c r="BI2575" s="111"/>
    </row>
    <row r="2576" spans="61:61">
      <c r="BI2576" s="111"/>
    </row>
    <row r="2577" spans="61:61">
      <c r="BI2577" s="111"/>
    </row>
    <row r="2578" spans="61:61">
      <c r="BI2578" s="111"/>
    </row>
    <row r="2579" spans="61:61">
      <c r="BI2579" s="111"/>
    </row>
    <row r="2580" spans="61:61">
      <c r="BI2580" s="111"/>
    </row>
    <row r="2581" spans="61:61">
      <c r="BI2581" s="111"/>
    </row>
    <row r="2582" spans="61:61">
      <c r="BI2582" s="111"/>
    </row>
    <row r="2583" spans="61:61">
      <c r="BI2583" s="111"/>
    </row>
    <row r="2584" spans="61:61">
      <c r="BI2584" s="111"/>
    </row>
    <row r="2585" spans="61:61">
      <c r="BI2585" s="111"/>
    </row>
    <row r="2586" spans="61:61">
      <c r="BI2586" s="111"/>
    </row>
    <row r="2587" spans="61:61">
      <c r="BI2587" s="111"/>
    </row>
    <row r="2588" spans="61:61">
      <c r="BI2588" s="111"/>
    </row>
    <row r="2589" spans="61:61">
      <c r="BI2589" s="111"/>
    </row>
    <row r="2590" spans="61:61">
      <c r="BI2590" s="111"/>
    </row>
    <row r="2591" spans="61:61">
      <c r="BI2591" s="111"/>
    </row>
    <row r="2592" spans="61:61">
      <c r="BI2592" s="111"/>
    </row>
    <row r="2593" spans="61:61">
      <c r="BI2593" s="111"/>
    </row>
    <row r="2594" spans="61:61">
      <c r="BI2594" s="111"/>
    </row>
    <row r="2595" spans="61:61">
      <c r="BI2595" s="111"/>
    </row>
    <row r="2596" spans="61:61">
      <c r="BI2596" s="111"/>
    </row>
    <row r="2597" spans="61:61">
      <c r="BI2597" s="111"/>
    </row>
    <row r="2598" spans="61:61">
      <c r="BI2598" s="111"/>
    </row>
    <row r="2599" spans="61:61">
      <c r="BI2599" s="111"/>
    </row>
    <row r="2600" spans="61:61">
      <c r="BI2600" s="111"/>
    </row>
    <row r="2601" spans="61:61">
      <c r="BI2601" s="111"/>
    </row>
    <row r="2602" spans="61:61">
      <c r="BI2602" s="111"/>
    </row>
    <row r="2603" spans="61:61">
      <c r="BI2603" s="111"/>
    </row>
    <row r="2604" spans="61:61">
      <c r="BI2604" s="111"/>
    </row>
    <row r="2605" spans="61:61">
      <c r="BI2605" s="111"/>
    </row>
    <row r="2606" spans="61:61">
      <c r="BI2606" s="111"/>
    </row>
    <row r="2607" spans="61:61">
      <c r="BI2607" s="111"/>
    </row>
    <row r="2608" spans="61:61">
      <c r="BI2608" s="111"/>
    </row>
    <row r="2609" spans="61:61">
      <c r="BI2609" s="111"/>
    </row>
    <row r="2610" spans="61:61">
      <c r="BI2610" s="111"/>
    </row>
    <row r="2611" spans="61:61">
      <c r="BI2611" s="111"/>
    </row>
    <row r="2612" spans="61:61">
      <c r="BI2612" s="111"/>
    </row>
    <row r="2613" spans="61:61">
      <c r="BI2613" s="111"/>
    </row>
    <row r="2614" spans="61:61">
      <c r="BI2614" s="111"/>
    </row>
    <row r="2615" spans="61:61">
      <c r="BI2615" s="111"/>
    </row>
    <row r="2616" spans="61:61">
      <c r="BI2616" s="111"/>
    </row>
    <row r="2617" spans="61:61">
      <c r="BI2617" s="111"/>
    </row>
    <row r="2618" spans="61:61">
      <c r="BI2618" s="111"/>
    </row>
    <row r="2619" spans="61:61">
      <c r="BI2619" s="111"/>
    </row>
    <row r="2620" spans="61:61">
      <c r="BI2620" s="111"/>
    </row>
    <row r="2621" spans="61:61">
      <c r="BI2621" s="111"/>
    </row>
    <row r="2622" spans="61:61">
      <c r="BI2622" s="111"/>
    </row>
    <row r="2623" spans="61:61">
      <c r="BI2623" s="111"/>
    </row>
    <row r="2624" spans="61:61">
      <c r="BI2624" s="111"/>
    </row>
    <row r="2625" spans="61:61">
      <c r="BI2625" s="111"/>
    </row>
    <row r="2626" spans="61:61">
      <c r="BI2626" s="111"/>
    </row>
    <row r="2627" spans="61:61">
      <c r="BI2627" s="111"/>
    </row>
    <row r="2628" spans="61:61">
      <c r="BI2628" s="111"/>
    </row>
    <row r="2629" spans="61:61">
      <c r="BI2629" s="111"/>
    </row>
    <row r="2630" spans="61:61">
      <c r="BI2630" s="111"/>
    </row>
    <row r="2631" spans="61:61">
      <c r="BI2631" s="111"/>
    </row>
    <row r="2632" spans="61:61">
      <c r="BI2632" s="111"/>
    </row>
    <row r="2633" spans="61:61">
      <c r="BI2633" s="111"/>
    </row>
    <row r="2634" spans="61:61">
      <c r="BI2634" s="111"/>
    </row>
    <row r="2635" spans="61:61">
      <c r="BI2635" s="111"/>
    </row>
    <row r="2636" spans="61:61">
      <c r="BI2636" s="111"/>
    </row>
    <row r="2637" spans="61:61">
      <c r="BI2637" s="111"/>
    </row>
    <row r="2638" spans="61:61">
      <c r="BI2638" s="111"/>
    </row>
    <row r="2639" spans="61:61">
      <c r="BI2639" s="111"/>
    </row>
    <row r="2640" spans="61:61">
      <c r="BI2640" s="111"/>
    </row>
    <row r="2641" spans="61:61">
      <c r="BI2641" s="111"/>
    </row>
    <row r="2642" spans="61:61">
      <c r="BI2642" s="111"/>
    </row>
    <row r="2643" spans="61:61">
      <c r="BI2643" s="111"/>
    </row>
    <row r="2644" spans="61:61">
      <c r="BI2644" s="111"/>
    </row>
    <row r="2645" spans="61:61">
      <c r="BI2645" s="111"/>
    </row>
    <row r="2646" spans="61:61">
      <c r="BI2646" s="111"/>
    </row>
    <row r="2647" spans="61:61">
      <c r="BI2647" s="111"/>
    </row>
    <row r="2648" spans="61:61">
      <c r="BI2648" s="111"/>
    </row>
    <row r="2649" spans="61:61">
      <c r="BI2649" s="111"/>
    </row>
    <row r="2650" spans="61:61">
      <c r="BI2650" s="111"/>
    </row>
    <row r="2651" spans="61:61">
      <c r="BI2651" s="111"/>
    </row>
    <row r="2652" spans="61:61">
      <c r="BI2652" s="111"/>
    </row>
    <row r="2653" spans="61:61">
      <c r="BI2653" s="111"/>
    </row>
    <row r="2654" spans="61:61">
      <c r="BI2654" s="111"/>
    </row>
    <row r="2655" spans="61:61">
      <c r="BI2655" s="111"/>
    </row>
    <row r="2656" spans="61:61">
      <c r="BI2656" s="111"/>
    </row>
    <row r="2657" spans="61:61">
      <c r="BI2657" s="111"/>
    </row>
    <row r="2658" spans="61:61">
      <c r="BI2658" s="111"/>
    </row>
    <row r="2659" spans="61:61">
      <c r="BI2659" s="111"/>
    </row>
    <row r="2660" spans="61:61">
      <c r="BI2660" s="111"/>
    </row>
    <row r="2661" spans="61:61">
      <c r="BI2661" s="111"/>
    </row>
    <row r="2662" spans="61:61">
      <c r="BI2662" s="111"/>
    </row>
    <row r="2663" spans="61:61">
      <c r="BI2663" s="111"/>
    </row>
    <row r="2664" spans="61:61">
      <c r="BI2664" s="111"/>
    </row>
    <row r="2665" spans="61:61">
      <c r="BI2665" s="111"/>
    </row>
    <row r="2666" spans="61:61">
      <c r="BI2666" s="111"/>
    </row>
    <row r="2667" spans="61:61">
      <c r="BI2667" s="111"/>
    </row>
    <row r="2668" spans="61:61">
      <c r="BI2668" s="111"/>
    </row>
    <row r="2669" spans="61:61">
      <c r="BI2669" s="111"/>
    </row>
    <row r="2670" spans="61:61">
      <c r="BI2670" s="111"/>
    </row>
    <row r="2671" spans="61:61">
      <c r="BI2671" s="111"/>
    </row>
    <row r="2672" spans="61:61">
      <c r="BI2672" s="111"/>
    </row>
    <row r="2673" spans="61:61">
      <c r="BI2673" s="111"/>
    </row>
    <row r="2674" spans="61:61">
      <c r="BI2674" s="111"/>
    </row>
    <row r="2675" spans="61:61">
      <c r="BI2675" s="111"/>
    </row>
    <row r="2676" spans="61:61">
      <c r="BI2676" s="111"/>
    </row>
    <row r="2677" spans="61:61">
      <c r="BI2677" s="111"/>
    </row>
    <row r="2678" spans="61:61">
      <c r="BI2678" s="111"/>
    </row>
    <row r="2679" spans="61:61">
      <c r="BI2679" s="111"/>
    </row>
    <row r="2680" spans="61:61">
      <c r="BI2680" s="111"/>
    </row>
    <row r="2681" spans="61:61">
      <c r="BI2681" s="111"/>
    </row>
    <row r="2682" spans="61:61">
      <c r="BI2682" s="111"/>
    </row>
    <row r="2683" spans="61:61">
      <c r="BI2683" s="111"/>
    </row>
    <row r="2684" spans="61:61">
      <c r="BI2684" s="111"/>
    </row>
    <row r="2685" spans="61:61">
      <c r="BI2685" s="111"/>
    </row>
    <row r="2686" spans="61:61">
      <c r="BI2686" s="111"/>
    </row>
    <row r="2687" spans="61:61">
      <c r="BI2687" s="111"/>
    </row>
    <row r="2688" spans="61:61">
      <c r="BI2688" s="111"/>
    </row>
    <row r="2689" spans="61:61">
      <c r="BI2689" s="111"/>
    </row>
    <row r="2690" spans="61:61">
      <c r="BI2690" s="111"/>
    </row>
    <row r="2691" spans="61:61">
      <c r="BI2691" s="111"/>
    </row>
    <row r="2692" spans="61:61">
      <c r="BI2692" s="111"/>
    </row>
    <row r="2693" spans="61:61">
      <c r="BI2693" s="111"/>
    </row>
    <row r="2694" spans="61:61">
      <c r="BI2694" s="111"/>
    </row>
    <row r="2695" spans="61:61">
      <c r="BI2695" s="111"/>
    </row>
    <row r="2696" spans="61:61">
      <c r="BI2696" s="111"/>
    </row>
    <row r="2697" spans="61:61">
      <c r="BI2697" s="111"/>
    </row>
    <row r="2698" spans="61:61">
      <c r="BI2698" s="111"/>
    </row>
    <row r="2699" spans="61:61">
      <c r="BI2699" s="111"/>
    </row>
    <row r="2700" spans="61:61">
      <c r="BI2700" s="111"/>
    </row>
    <row r="2701" spans="61:61">
      <c r="BI2701" s="111"/>
    </row>
    <row r="2702" spans="61:61">
      <c r="BI2702" s="111"/>
    </row>
    <row r="2703" spans="61:61">
      <c r="BI2703" s="111"/>
    </row>
    <row r="2704" spans="61:61">
      <c r="BI2704" s="111"/>
    </row>
    <row r="2705" spans="61:61">
      <c r="BI2705" s="111"/>
    </row>
    <row r="2706" spans="61:61">
      <c r="BI2706" s="111"/>
    </row>
    <row r="2707" spans="61:61">
      <c r="BI2707" s="111"/>
    </row>
    <row r="2708" spans="61:61">
      <c r="BI2708" s="111"/>
    </row>
    <row r="2709" spans="61:61">
      <c r="BI2709" s="111"/>
    </row>
    <row r="2710" spans="61:61">
      <c r="BI2710" s="111"/>
    </row>
    <row r="2711" spans="61:61">
      <c r="BI2711" s="111"/>
    </row>
    <row r="2712" spans="61:61">
      <c r="BI2712" s="111"/>
    </row>
    <row r="2713" spans="61:61">
      <c r="BI2713" s="111"/>
    </row>
    <row r="2714" spans="61:61">
      <c r="BI2714" s="111"/>
    </row>
    <row r="2715" spans="61:61">
      <c r="BI2715" s="111"/>
    </row>
    <row r="2716" spans="61:61">
      <c r="BI2716" s="111"/>
    </row>
    <row r="2717" spans="61:61">
      <c r="BI2717" s="111"/>
    </row>
    <row r="2718" spans="61:61">
      <c r="BI2718" s="111"/>
    </row>
    <row r="2719" spans="61:61">
      <c r="BI2719" s="111"/>
    </row>
    <row r="2720" spans="61:61">
      <c r="BI2720" s="111"/>
    </row>
    <row r="2721" spans="61:61">
      <c r="BI2721" s="111"/>
    </row>
    <row r="2722" spans="61:61">
      <c r="BI2722" s="111"/>
    </row>
    <row r="2723" spans="61:61">
      <c r="BI2723" s="111"/>
    </row>
    <row r="2724" spans="61:61">
      <c r="BI2724" s="111"/>
    </row>
    <row r="2725" spans="61:61">
      <c r="BI2725" s="111"/>
    </row>
    <row r="2726" spans="61:61">
      <c r="BI2726" s="111"/>
    </row>
    <row r="2727" spans="61:61">
      <c r="BI2727" s="111"/>
    </row>
    <row r="2728" spans="61:61">
      <c r="BI2728" s="111"/>
    </row>
    <row r="2729" spans="61:61">
      <c r="BI2729" s="111"/>
    </row>
    <row r="2730" spans="61:61">
      <c r="BI2730" s="111"/>
    </row>
    <row r="2731" spans="61:61">
      <c r="BI2731" s="111"/>
    </row>
    <row r="2732" spans="61:61">
      <c r="BI2732" s="111"/>
    </row>
    <row r="2733" spans="61:61">
      <c r="BI2733" s="111"/>
    </row>
    <row r="2734" spans="61:61">
      <c r="BI2734" s="111"/>
    </row>
    <row r="2735" spans="61:61">
      <c r="BI2735" s="111"/>
    </row>
    <row r="2736" spans="61:61">
      <c r="BI2736" s="111"/>
    </row>
    <row r="2737" spans="61:61">
      <c r="BI2737" s="111"/>
    </row>
    <row r="2738" spans="61:61">
      <c r="BI2738" s="111"/>
    </row>
    <row r="2739" spans="61:61">
      <c r="BI2739" s="111"/>
    </row>
    <row r="2740" spans="61:61">
      <c r="BI2740" s="111"/>
    </row>
    <row r="2741" spans="61:61">
      <c r="BI2741" s="111"/>
    </row>
    <row r="2742" spans="61:61">
      <c r="BI2742" s="111"/>
    </row>
    <row r="2743" spans="61:61">
      <c r="BI2743" s="111"/>
    </row>
    <row r="2744" spans="61:61">
      <c r="BI2744" s="111"/>
    </row>
    <row r="2745" spans="61:61">
      <c r="BI2745" s="111"/>
    </row>
    <row r="2746" spans="61:61">
      <c r="BI2746" s="111"/>
    </row>
    <row r="2747" spans="61:61">
      <c r="BI2747" s="111"/>
    </row>
    <row r="2748" spans="61:61">
      <c r="BI2748" s="111"/>
    </row>
    <row r="2749" spans="61:61">
      <c r="BI2749" s="111"/>
    </row>
    <row r="2750" spans="61:61">
      <c r="BI2750" s="111"/>
    </row>
    <row r="2751" spans="61:61">
      <c r="BI2751" s="111"/>
    </row>
    <row r="2752" spans="61:61">
      <c r="BI2752" s="111"/>
    </row>
    <row r="2753" spans="61:61">
      <c r="BI2753" s="111"/>
    </row>
    <row r="2754" spans="61:61">
      <c r="BI2754" s="111"/>
    </row>
    <row r="2755" spans="61:61">
      <c r="BI2755" s="111"/>
    </row>
    <row r="2756" spans="61:61">
      <c r="BI2756" s="111"/>
    </row>
    <row r="2757" spans="61:61">
      <c r="BI2757" s="111"/>
    </row>
    <row r="2758" spans="61:61">
      <c r="BI2758" s="111"/>
    </row>
    <row r="2759" spans="61:61">
      <c r="BI2759" s="111"/>
    </row>
    <row r="2760" spans="61:61">
      <c r="BI2760" s="111"/>
    </row>
    <row r="2761" spans="61:61">
      <c r="BI2761" s="111"/>
    </row>
    <row r="2762" spans="61:61">
      <c r="BI2762" s="111"/>
    </row>
    <row r="2763" spans="61:61">
      <c r="BI2763" s="111"/>
    </row>
    <row r="2764" spans="61:61">
      <c r="BI2764" s="111"/>
    </row>
    <row r="2765" spans="61:61">
      <c r="BI2765" s="111"/>
    </row>
    <row r="2766" spans="61:61">
      <c r="BI2766" s="111"/>
    </row>
    <row r="2767" spans="61:61">
      <c r="BI2767" s="111"/>
    </row>
    <row r="2768" spans="61:61">
      <c r="BI2768" s="111"/>
    </row>
    <row r="2769" spans="61:61">
      <c r="BI2769" s="111"/>
    </row>
    <row r="2770" spans="61:61">
      <c r="BI2770" s="111"/>
    </row>
    <row r="2771" spans="61:61">
      <c r="BI2771" s="111"/>
    </row>
    <row r="2772" spans="61:61">
      <c r="BI2772" s="111"/>
    </row>
    <row r="2773" spans="61:61">
      <c r="BI2773" s="111"/>
    </row>
    <row r="2774" spans="61:61">
      <c r="BI2774" s="111"/>
    </row>
    <row r="2775" spans="61:61">
      <c r="BI2775" s="111"/>
    </row>
    <row r="2776" spans="61:61">
      <c r="BI2776" s="111"/>
    </row>
    <row r="2777" spans="61:61">
      <c r="BI2777" s="111"/>
    </row>
    <row r="2778" spans="61:61">
      <c r="BI2778" s="111"/>
    </row>
    <row r="2779" spans="61:61">
      <c r="BI2779" s="111"/>
    </row>
    <row r="2780" spans="61:61">
      <c r="BI2780" s="111"/>
    </row>
    <row r="2781" spans="61:61">
      <c r="BI2781" s="111"/>
    </row>
    <row r="2782" spans="61:61">
      <c r="BI2782" s="111"/>
    </row>
    <row r="2783" spans="61:61">
      <c r="BI2783" s="111"/>
    </row>
    <row r="2784" spans="61:61">
      <c r="BI2784" s="111"/>
    </row>
    <row r="2785" spans="61:61">
      <c r="BI2785" s="111"/>
    </row>
    <row r="2786" spans="61:61">
      <c r="BI2786" s="111"/>
    </row>
    <row r="2787" spans="61:61">
      <c r="BI2787" s="111"/>
    </row>
    <row r="2788" spans="61:61">
      <c r="BI2788" s="111"/>
    </row>
    <row r="2789" spans="61:61">
      <c r="BI2789" s="111"/>
    </row>
    <row r="2790" spans="61:61">
      <c r="BI2790" s="111"/>
    </row>
    <row r="2791" spans="61:61">
      <c r="BI2791" s="111"/>
    </row>
    <row r="2792" spans="61:61">
      <c r="BI2792" s="111"/>
    </row>
    <row r="2793" spans="61:61">
      <c r="BI2793" s="111"/>
    </row>
    <row r="2794" spans="61:61">
      <c r="BI2794" s="111"/>
    </row>
    <row r="2795" spans="61:61">
      <c r="BI2795" s="111"/>
    </row>
    <row r="2796" spans="61:61">
      <c r="BI2796" s="111"/>
    </row>
    <row r="2797" spans="61:61">
      <c r="BI2797" s="111"/>
    </row>
    <row r="2798" spans="61:61">
      <c r="BI2798" s="111"/>
    </row>
    <row r="2799" spans="61:61">
      <c r="BI2799" s="111"/>
    </row>
    <row r="2800" spans="61:61">
      <c r="BI2800" s="111"/>
    </row>
    <row r="2801" spans="61:61">
      <c r="BI2801" s="111"/>
    </row>
    <row r="2802" spans="61:61">
      <c r="BI2802" s="111"/>
    </row>
    <row r="2803" spans="61:61">
      <c r="BI2803" s="111"/>
    </row>
    <row r="2804" spans="61:61">
      <c r="BI2804" s="111"/>
    </row>
    <row r="2805" spans="61:61">
      <c r="BI2805" s="111"/>
    </row>
    <row r="2806" spans="61:61">
      <c r="BI2806" s="111"/>
    </row>
    <row r="2807" spans="61:61">
      <c r="BI2807" s="111"/>
    </row>
    <row r="2808" spans="61:61">
      <c r="BI2808" s="111"/>
    </row>
    <row r="2809" spans="61:61">
      <c r="BI2809" s="111"/>
    </row>
    <row r="2810" spans="61:61">
      <c r="BI2810" s="111"/>
    </row>
    <row r="2811" spans="61:61">
      <c r="BI2811" s="111"/>
    </row>
    <row r="2812" spans="61:61">
      <c r="BI2812" s="111"/>
    </row>
    <row r="2813" spans="61:61">
      <c r="BI2813" s="111"/>
    </row>
    <row r="2814" spans="61:61">
      <c r="BI2814" s="111"/>
    </row>
    <row r="2815" spans="61:61">
      <c r="BI2815" s="111"/>
    </row>
    <row r="2816" spans="61:61">
      <c r="BI2816" s="111"/>
    </row>
    <row r="2817" spans="61:61">
      <c r="BI2817" s="111"/>
    </row>
    <row r="2818" spans="61:61">
      <c r="BI2818" s="111"/>
    </row>
    <row r="2819" spans="61:61">
      <c r="BI2819" s="111"/>
    </row>
    <row r="2820" spans="61:61">
      <c r="BI2820" s="111"/>
    </row>
    <row r="2821" spans="61:61">
      <c r="BI2821" s="111"/>
    </row>
    <row r="2822" spans="61:61">
      <c r="BI2822" s="111"/>
    </row>
    <row r="2823" spans="61:61">
      <c r="BI2823" s="111"/>
    </row>
    <row r="2824" spans="61:61">
      <c r="BI2824" s="111"/>
    </row>
    <row r="2825" spans="61:61">
      <c r="BI2825" s="111"/>
    </row>
    <row r="2826" spans="61:61">
      <c r="BI2826" s="111"/>
    </row>
    <row r="2827" spans="61:61">
      <c r="BI2827" s="111"/>
    </row>
    <row r="2828" spans="61:61">
      <c r="BI2828" s="111"/>
    </row>
    <row r="2829" spans="61:61">
      <c r="BI2829" s="111"/>
    </row>
    <row r="2830" spans="61:61">
      <c r="BI2830" s="111"/>
    </row>
    <row r="2831" spans="61:61">
      <c r="BI2831" s="111"/>
    </row>
    <row r="2832" spans="61:61">
      <c r="BI2832" s="111"/>
    </row>
    <row r="2833" spans="61:61">
      <c r="BI2833" s="111"/>
    </row>
    <row r="2834" spans="61:61">
      <c r="BI2834" s="111"/>
    </row>
    <row r="2835" spans="61:61">
      <c r="BI2835" s="111"/>
    </row>
    <row r="2836" spans="61:61">
      <c r="BI2836" s="111"/>
    </row>
    <row r="2837" spans="61:61">
      <c r="BI2837" s="111"/>
    </row>
    <row r="2838" spans="61:61">
      <c r="BI2838" s="111"/>
    </row>
    <row r="2839" spans="61:61">
      <c r="BI2839" s="111"/>
    </row>
    <row r="2840" spans="61:61">
      <c r="BI2840" s="111"/>
    </row>
    <row r="2841" spans="61:61">
      <c r="BI2841" s="111"/>
    </row>
    <row r="2842" spans="61:61">
      <c r="BI2842" s="111"/>
    </row>
    <row r="2843" spans="61:61">
      <c r="BI2843" s="111"/>
    </row>
    <row r="2844" spans="61:61">
      <c r="BI2844" s="111"/>
    </row>
    <row r="2845" spans="61:61">
      <c r="BI2845" s="111"/>
    </row>
    <row r="2846" spans="61:61">
      <c r="BI2846" s="111"/>
    </row>
    <row r="2847" spans="61:61">
      <c r="BI2847" s="111"/>
    </row>
    <row r="2848" spans="61:61">
      <c r="BI2848" s="111"/>
    </row>
    <row r="2849" spans="61:61">
      <c r="BI2849" s="111"/>
    </row>
    <row r="2850" spans="61:61">
      <c r="BI2850" s="111"/>
    </row>
    <row r="2851" spans="61:61">
      <c r="BI2851" s="111"/>
    </row>
    <row r="2852" spans="61:61">
      <c r="BI2852" s="111"/>
    </row>
    <row r="2853" spans="61:61">
      <c r="BI2853" s="111"/>
    </row>
    <row r="2854" spans="61:61">
      <c r="BI2854" s="111"/>
    </row>
    <row r="2855" spans="61:61">
      <c r="BI2855" s="111"/>
    </row>
    <row r="2856" spans="61:61">
      <c r="BI2856" s="111"/>
    </row>
    <row r="2857" spans="61:61">
      <c r="BI2857" s="111"/>
    </row>
    <row r="2858" spans="61:61">
      <c r="BI2858" s="111"/>
    </row>
    <row r="2859" spans="61:61">
      <c r="BI2859" s="111"/>
    </row>
    <row r="2860" spans="61:61">
      <c r="BI2860" s="111"/>
    </row>
    <row r="2861" spans="61:61">
      <c r="BI2861" s="111"/>
    </row>
    <row r="2862" spans="61:61">
      <c r="BI2862" s="111"/>
    </row>
    <row r="2863" spans="61:61">
      <c r="BI2863" s="111"/>
    </row>
    <row r="2864" spans="61:61">
      <c r="BI2864" s="111"/>
    </row>
    <row r="2865" spans="61:61">
      <c r="BI2865" s="111"/>
    </row>
    <row r="2866" spans="61:61">
      <c r="BI2866" s="111"/>
    </row>
    <row r="2867" spans="61:61">
      <c r="BI2867" s="111"/>
    </row>
    <row r="2868" spans="61:61">
      <c r="BI2868" s="111"/>
    </row>
    <row r="2869" spans="61:61">
      <c r="BI2869" s="111"/>
    </row>
    <row r="2870" spans="61:61">
      <c r="BI2870" s="111"/>
    </row>
    <row r="2871" spans="61:61">
      <c r="BI2871" s="111"/>
    </row>
    <row r="2872" spans="61:61">
      <c r="BI2872" s="111"/>
    </row>
    <row r="2873" spans="61:61">
      <c r="BI2873" s="111"/>
    </row>
    <row r="2874" spans="61:61">
      <c r="BI2874" s="111"/>
    </row>
    <row r="2875" spans="61:61">
      <c r="BI2875" s="111"/>
    </row>
    <row r="2876" spans="61:61">
      <c r="BI2876" s="111"/>
    </row>
    <row r="2877" spans="61:61">
      <c r="BI2877" s="111"/>
    </row>
    <row r="2878" spans="61:61">
      <c r="BI2878" s="111"/>
    </row>
    <row r="2879" spans="61:61">
      <c r="BI2879" s="111"/>
    </row>
    <row r="2880" spans="61:61">
      <c r="BI2880" s="111"/>
    </row>
    <row r="2881" spans="61:61">
      <c r="BI2881" s="111"/>
    </row>
    <row r="2882" spans="61:61">
      <c r="BI2882" s="111"/>
    </row>
    <row r="2883" spans="61:61">
      <c r="BI2883" s="111"/>
    </row>
    <row r="2884" spans="61:61">
      <c r="BI2884" s="111"/>
    </row>
    <row r="2885" spans="61:61">
      <c r="BI2885" s="111"/>
    </row>
    <row r="2886" spans="61:61">
      <c r="BI2886" s="111"/>
    </row>
    <row r="2887" spans="61:61">
      <c r="BI2887" s="111"/>
    </row>
    <row r="2888" spans="61:61">
      <c r="BI2888" s="111"/>
    </row>
    <row r="2889" spans="61:61">
      <c r="BI2889" s="111"/>
    </row>
    <row r="2890" spans="61:61">
      <c r="BI2890" s="111"/>
    </row>
    <row r="2891" spans="61:61">
      <c r="BI2891" s="111"/>
    </row>
    <row r="2892" spans="61:61">
      <c r="BI2892" s="111"/>
    </row>
    <row r="2893" spans="61:61">
      <c r="BI2893" s="111"/>
    </row>
    <row r="2894" spans="61:61">
      <c r="BI2894" s="111"/>
    </row>
    <row r="2895" spans="61:61">
      <c r="BI2895" s="111"/>
    </row>
    <row r="2896" spans="61:61">
      <c r="BI2896" s="111"/>
    </row>
    <row r="2897" spans="61:61">
      <c r="BI2897" s="111"/>
    </row>
    <row r="2898" spans="61:61">
      <c r="BI2898" s="111"/>
    </row>
    <row r="2899" spans="61:61">
      <c r="BI2899" s="111"/>
    </row>
    <row r="2900" spans="61:61">
      <c r="BI2900" s="111"/>
    </row>
    <row r="2901" spans="61:61">
      <c r="BI2901" s="111"/>
    </row>
    <row r="2902" spans="61:61">
      <c r="BI2902" s="111"/>
    </row>
    <row r="2903" spans="61:61">
      <c r="BI2903" s="111"/>
    </row>
    <row r="2904" spans="61:61">
      <c r="BI2904" s="111"/>
    </row>
    <row r="2905" spans="61:61">
      <c r="BI2905" s="111"/>
    </row>
    <row r="2906" spans="61:61">
      <c r="BI2906" s="111"/>
    </row>
    <row r="2907" spans="61:61">
      <c r="BI2907" s="111"/>
    </row>
    <row r="2908" spans="61:61">
      <c r="BI2908" s="111"/>
    </row>
    <row r="2909" spans="61:61">
      <c r="BI2909" s="111"/>
    </row>
    <row r="2910" spans="61:61">
      <c r="BI2910" s="111"/>
    </row>
    <row r="2911" spans="61:61">
      <c r="BI2911" s="111"/>
    </row>
    <row r="2912" spans="61:61">
      <c r="BI2912" s="111"/>
    </row>
    <row r="2913" spans="61:61">
      <c r="BI2913" s="111"/>
    </row>
    <row r="2914" spans="61:61">
      <c r="BI2914" s="111"/>
    </row>
    <row r="2915" spans="61:61">
      <c r="BI2915" s="111"/>
    </row>
    <row r="2916" spans="61:61">
      <c r="BI2916" s="111"/>
    </row>
    <row r="2917" spans="61:61">
      <c r="BI2917" s="111"/>
    </row>
    <row r="2918" spans="61:61">
      <c r="BI2918" s="111"/>
    </row>
    <row r="2919" spans="61:61">
      <c r="BI2919" s="111"/>
    </row>
    <row r="2920" spans="61:61">
      <c r="BI2920" s="111"/>
    </row>
    <row r="2921" spans="61:61">
      <c r="BI2921" s="111"/>
    </row>
    <row r="2922" spans="61:61">
      <c r="BI2922" s="111"/>
    </row>
    <row r="2923" spans="61:61">
      <c r="BI2923" s="111"/>
    </row>
    <row r="2924" spans="61:61">
      <c r="BI2924" s="111"/>
    </row>
    <row r="2925" spans="61:61">
      <c r="BI2925" s="111"/>
    </row>
    <row r="2926" spans="61:61">
      <c r="BI2926" s="111"/>
    </row>
    <row r="2927" spans="61:61">
      <c r="BI2927" s="111"/>
    </row>
    <row r="2928" spans="61:61">
      <c r="BI2928" s="111"/>
    </row>
    <row r="2929" spans="61:64">
      <c r="BI2929" s="111"/>
    </row>
    <row r="2930" spans="61:64">
      <c r="BI2930" s="111"/>
    </row>
    <row r="2931" spans="61:64">
      <c r="BI2931" s="111"/>
      <c r="BL2931" s="111"/>
    </row>
    <row r="2932" spans="61:64">
      <c r="BI2932" s="111"/>
    </row>
    <row r="2933" spans="61:64">
      <c r="BI2933" s="111"/>
    </row>
    <row r="2934" spans="61:64">
      <c r="BI2934" s="111"/>
    </row>
    <row r="2935" spans="61:64">
      <c r="BI2935" s="111"/>
    </row>
    <row r="2936" spans="61:64">
      <c r="BI2936" s="111"/>
    </row>
    <row r="2937" spans="61:64">
      <c r="BI2937" s="111"/>
    </row>
    <row r="2938" spans="61:64">
      <c r="BI2938" s="111"/>
    </row>
    <row r="2939" spans="61:64">
      <c r="BI2939" s="111"/>
    </row>
    <row r="2940" spans="61:64">
      <c r="BI2940" s="111"/>
    </row>
    <row r="2941" spans="61:64">
      <c r="BI2941" s="111"/>
    </row>
    <row r="2942" spans="61:64">
      <c r="BI2942" s="111"/>
    </row>
    <row r="2943" spans="61:64">
      <c r="BI2943" s="111"/>
    </row>
    <row r="2944" spans="61:64">
      <c r="BI2944" s="111"/>
    </row>
    <row r="2945" spans="61:61">
      <c r="BI2945" s="111"/>
    </row>
    <row r="2946" spans="61:61">
      <c r="BI2946" s="111"/>
    </row>
    <row r="2947" spans="61:61">
      <c r="BI2947" s="111"/>
    </row>
    <row r="2948" spans="61:61">
      <c r="BI2948" s="111"/>
    </row>
    <row r="2949" spans="61:61">
      <c r="BI2949" s="111"/>
    </row>
    <row r="2950" spans="61:61">
      <c r="BI2950" s="111"/>
    </row>
    <row r="2951" spans="61:61">
      <c r="BI2951" s="111"/>
    </row>
    <row r="2952" spans="61:61">
      <c r="BI2952" s="111"/>
    </row>
    <row r="2953" spans="61:61">
      <c r="BI2953" s="111"/>
    </row>
    <row r="2954" spans="61:61">
      <c r="BI2954" s="111"/>
    </row>
    <row r="2955" spans="61:61">
      <c r="BI2955" s="111"/>
    </row>
    <row r="2956" spans="61:61">
      <c r="BI2956" s="111"/>
    </row>
    <row r="2957" spans="61:61">
      <c r="BI2957" s="111"/>
    </row>
    <row r="2958" spans="61:61">
      <c r="BI2958" s="111"/>
    </row>
    <row r="2959" spans="61:61">
      <c r="BI2959" s="111"/>
    </row>
    <row r="2960" spans="61:61">
      <c r="BI2960" s="111"/>
    </row>
    <row r="2961" spans="61:61">
      <c r="BI2961" s="111"/>
    </row>
    <row r="2962" spans="61:61">
      <c r="BI2962" s="111"/>
    </row>
    <row r="2963" spans="61:61">
      <c r="BI2963" s="111"/>
    </row>
    <row r="2964" spans="61:61">
      <c r="BI2964" s="111"/>
    </row>
    <row r="2965" spans="61:61">
      <c r="BI2965" s="111"/>
    </row>
    <row r="2966" spans="61:61">
      <c r="BI2966" s="111"/>
    </row>
    <row r="2967" spans="61:61">
      <c r="BI2967" s="111"/>
    </row>
    <row r="2968" spans="61:61">
      <c r="BI2968" s="111"/>
    </row>
    <row r="2969" spans="61:61">
      <c r="BI2969" s="111"/>
    </row>
    <row r="2970" spans="61:61">
      <c r="BI2970" s="111"/>
    </row>
    <row r="2971" spans="61:61">
      <c r="BI2971" s="111"/>
    </row>
    <row r="2972" spans="61:61">
      <c r="BI2972" s="111"/>
    </row>
    <row r="2973" spans="61:61">
      <c r="BI2973" s="111"/>
    </row>
    <row r="2974" spans="61:61">
      <c r="BI2974" s="111"/>
    </row>
    <row r="2975" spans="61:61">
      <c r="BI2975" s="111"/>
    </row>
    <row r="2976" spans="61:61">
      <c r="BI2976" s="111"/>
    </row>
    <row r="2977" spans="61:61">
      <c r="BI2977" s="111"/>
    </row>
    <row r="2978" spans="61:61">
      <c r="BI2978" s="111"/>
    </row>
    <row r="2979" spans="61:61">
      <c r="BI2979" s="111"/>
    </row>
    <row r="2980" spans="61:61">
      <c r="BI2980" s="111"/>
    </row>
    <row r="2981" spans="61:61">
      <c r="BI2981" s="111"/>
    </row>
    <row r="2982" spans="61:61">
      <c r="BI2982" s="111"/>
    </row>
    <row r="2983" spans="61:61">
      <c r="BI2983" s="111"/>
    </row>
    <row r="2984" spans="61:61">
      <c r="BI2984" s="111"/>
    </row>
    <row r="2985" spans="61:61">
      <c r="BI2985" s="111"/>
    </row>
  </sheetData>
  <sortState ref="B3:BQ262">
    <sortCondition descending="1" ref="BQ3:BQ262"/>
    <sortCondition ref="B3:B262"/>
  </sortState>
  <pageMargins left="0.5" right="0.5" top="0.5" bottom="0.5" header="0.5" footer="0.5"/>
  <pageSetup paperSize="5" scale="64" fitToHeight="3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Y2986"/>
  <sheetViews>
    <sheetView zoomScale="75" workbookViewId="0">
      <pane xSplit="5" ySplit="2" topLeftCell="BL3" activePane="bottomRight" state="frozen"/>
      <selection pane="topRight" activeCell="F1" sqref="F1"/>
      <selection pane="bottomLeft" activeCell="A3" sqref="A3"/>
      <selection pane="bottomRight" activeCell="BL1" sqref="BL1"/>
    </sheetView>
  </sheetViews>
  <sheetFormatPr baseColWidth="10" defaultColWidth="8.83203125" defaultRowHeight="12" x14ac:dyDescent="0"/>
  <cols>
    <col min="2" max="2" width="16.1640625" customWidth="1"/>
    <col min="3" max="3" width="23.83203125" customWidth="1"/>
    <col min="4" max="4" width="7.5" customWidth="1"/>
    <col min="5" max="5" width="15.1640625" customWidth="1"/>
    <col min="6" max="6" width="15" customWidth="1"/>
    <col min="7" max="7" width="16.83203125" customWidth="1"/>
    <col min="8" max="8" width="17" customWidth="1"/>
    <col min="9" max="9" width="18.83203125" customWidth="1"/>
    <col min="10" max="10" width="18.5" customWidth="1"/>
    <col min="11" max="11" width="18.83203125" customWidth="1"/>
    <col min="12" max="12" width="17.83203125" customWidth="1"/>
    <col min="13" max="13" width="19.5" customWidth="1"/>
    <col min="14" max="14" width="17.83203125" customWidth="1"/>
    <col min="15" max="15" width="19.5" customWidth="1"/>
    <col min="16" max="16" width="17.83203125" customWidth="1"/>
    <col min="17" max="17" width="18" customWidth="1"/>
    <col min="18" max="18" width="17.5" customWidth="1"/>
    <col min="19" max="19" width="17" customWidth="1"/>
    <col min="20" max="20" width="16.5" customWidth="1"/>
    <col min="21" max="21" width="22" customWidth="1"/>
    <col min="22" max="22" width="14.1640625" customWidth="1"/>
    <col min="23" max="23" width="16" customWidth="1"/>
    <col min="24" max="24" width="17.1640625" customWidth="1"/>
    <col min="25" max="25" width="18" customWidth="1"/>
    <col min="26" max="26" width="17" customWidth="1"/>
    <col min="27" max="27" width="14.83203125" customWidth="1"/>
    <col min="28" max="28" width="16.5" customWidth="1"/>
    <col min="29" max="29" width="23.5" customWidth="1"/>
    <col min="30" max="31" width="15.1640625" customWidth="1"/>
    <col min="32" max="32" width="16.83203125" customWidth="1"/>
    <col min="33" max="33" width="17.83203125" customWidth="1"/>
    <col min="34" max="34" width="16.5" customWidth="1"/>
    <col min="35" max="35" width="15.83203125" customWidth="1"/>
    <col min="36" max="36" width="16.83203125" customWidth="1"/>
    <col min="37" max="37" width="21.5" customWidth="1"/>
    <col min="38" max="38" width="16" customWidth="1"/>
    <col min="39" max="39" width="15.83203125" customWidth="1"/>
    <col min="40" max="40" width="17" customWidth="1"/>
    <col min="41" max="41" width="18.5" customWidth="1"/>
    <col min="42" max="42" width="18" customWidth="1"/>
    <col min="43" max="43" width="15.83203125" customWidth="1"/>
    <col min="44" max="44" width="16.83203125" customWidth="1"/>
    <col min="45" max="45" width="21.83203125" customWidth="1"/>
    <col min="46" max="46" width="15.1640625" customWidth="1"/>
    <col min="47" max="47" width="16.83203125" customWidth="1"/>
    <col min="48" max="48" width="17.1640625" customWidth="1"/>
    <col min="49" max="49" width="18" customWidth="1"/>
    <col min="50" max="50" width="18.1640625" customWidth="1"/>
    <col min="51" max="51" width="16.1640625" customWidth="1"/>
    <col min="52" max="52" width="17.83203125" customWidth="1"/>
    <col min="53" max="53" width="19.83203125" customWidth="1"/>
    <col min="54" max="54" width="14.83203125" customWidth="1"/>
    <col min="55" max="55" width="15.5" customWidth="1"/>
    <col min="56" max="56" width="16.1640625" customWidth="1"/>
    <col min="57" max="58" width="18.5" customWidth="1"/>
    <col min="59" max="59" width="16.83203125" customWidth="1"/>
    <col min="60" max="60" width="17.5" customWidth="1"/>
    <col min="61" max="68" width="21.1640625" customWidth="1"/>
    <col min="69" max="69" width="18.83203125" customWidth="1"/>
    <col min="70" max="70" width="16" customWidth="1"/>
    <col min="71" max="71" width="17.83203125" customWidth="1"/>
    <col min="72" max="72" width="19" customWidth="1"/>
    <col min="73" max="73" width="18" customWidth="1"/>
    <col min="74" max="74" width="16" customWidth="1"/>
    <col min="75" max="75" width="17.1640625" customWidth="1"/>
    <col min="76" max="76" width="14.83203125" customWidth="1"/>
    <col min="77" max="77" width="19" customWidth="1"/>
  </cols>
  <sheetData>
    <row r="1" spans="1:77" ht="19" thickBot="1">
      <c r="B1" s="174"/>
      <c r="C1" s="175"/>
      <c r="D1" s="175"/>
      <c r="E1" s="175"/>
      <c r="F1" s="177" t="s">
        <v>87</v>
      </c>
      <c r="G1" s="179"/>
      <c r="H1" s="179"/>
      <c r="I1" s="179"/>
      <c r="J1" s="179"/>
      <c r="K1" s="179"/>
      <c r="L1" s="179"/>
      <c r="M1" s="155"/>
      <c r="N1" s="177" t="s">
        <v>88</v>
      </c>
      <c r="O1" s="177"/>
      <c r="P1" s="177"/>
      <c r="Q1" s="177"/>
      <c r="R1" s="177"/>
      <c r="S1" s="177"/>
      <c r="T1" s="177"/>
      <c r="U1" s="157"/>
      <c r="W1" s="177" t="s">
        <v>89</v>
      </c>
      <c r="X1" s="177"/>
      <c r="Y1" s="177"/>
      <c r="Z1" s="177"/>
      <c r="AA1" s="177"/>
      <c r="AB1" s="177"/>
      <c r="AC1" s="157"/>
      <c r="AE1" s="177" t="s">
        <v>90</v>
      </c>
      <c r="AF1" s="177"/>
      <c r="AG1" s="177"/>
      <c r="AH1" s="177"/>
      <c r="AI1" s="177"/>
      <c r="AJ1" s="177"/>
      <c r="AK1" s="157"/>
      <c r="AL1" s="177" t="s">
        <v>91</v>
      </c>
      <c r="AM1" s="181"/>
      <c r="AN1" s="181"/>
      <c r="AO1" s="181"/>
      <c r="AP1" s="181"/>
      <c r="AQ1" s="181"/>
      <c r="AR1" s="181"/>
      <c r="AS1" s="159"/>
      <c r="AT1" s="177" t="s">
        <v>92</v>
      </c>
      <c r="AU1" s="177"/>
      <c r="AV1" s="177"/>
      <c r="AW1" s="177"/>
      <c r="AX1" s="177"/>
      <c r="AY1" s="177"/>
      <c r="AZ1" s="177"/>
      <c r="BA1" s="157"/>
      <c r="BC1" s="177" t="s">
        <v>93</v>
      </c>
      <c r="BD1" s="177"/>
      <c r="BE1" s="177"/>
      <c r="BF1" s="177"/>
      <c r="BG1" s="177"/>
      <c r="BH1" s="177"/>
      <c r="BI1" s="161"/>
      <c r="BJ1" s="162"/>
      <c r="BK1" s="163" t="s">
        <v>142</v>
      </c>
      <c r="BL1" s="163"/>
      <c r="BM1" s="163"/>
      <c r="BN1" s="163"/>
      <c r="BO1" s="163"/>
      <c r="BP1" s="163"/>
      <c r="BQ1" s="164"/>
    </row>
    <row r="2" spans="1:77" ht="16" thickBot="1">
      <c r="A2" s="146" t="s">
        <v>101</v>
      </c>
      <c r="B2" s="147" t="s">
        <v>84</v>
      </c>
      <c r="C2" s="7" t="s">
        <v>85</v>
      </c>
      <c r="D2" s="7" t="s">
        <v>76</v>
      </c>
      <c r="E2" s="7" t="s">
        <v>14</v>
      </c>
      <c r="F2" s="176" t="s">
        <v>77</v>
      </c>
      <c r="G2" s="178" t="s">
        <v>78</v>
      </c>
      <c r="H2" s="178" t="s">
        <v>79</v>
      </c>
      <c r="I2" s="178" t="s">
        <v>80</v>
      </c>
      <c r="J2" s="178" t="s">
        <v>81</v>
      </c>
      <c r="K2" s="178" t="s">
        <v>82</v>
      </c>
      <c r="L2" s="178" t="s">
        <v>83</v>
      </c>
      <c r="M2" s="180" t="s">
        <v>94</v>
      </c>
      <c r="N2" s="176" t="s">
        <v>77</v>
      </c>
      <c r="O2" s="178" t="s">
        <v>78</v>
      </c>
      <c r="P2" s="178" t="s">
        <v>79</v>
      </c>
      <c r="Q2" s="178" t="s">
        <v>80</v>
      </c>
      <c r="R2" s="178" t="s">
        <v>81</v>
      </c>
      <c r="S2" s="178" t="s">
        <v>82</v>
      </c>
      <c r="T2" s="178" t="s">
        <v>83</v>
      </c>
      <c r="U2" s="180" t="s">
        <v>95</v>
      </c>
      <c r="V2" s="176" t="s">
        <v>77</v>
      </c>
      <c r="W2" s="178" t="s">
        <v>78</v>
      </c>
      <c r="X2" s="178" t="s">
        <v>79</v>
      </c>
      <c r="Y2" s="178" t="s">
        <v>80</v>
      </c>
      <c r="Z2" s="178" t="s">
        <v>81</v>
      </c>
      <c r="AA2" s="178" t="s">
        <v>82</v>
      </c>
      <c r="AB2" s="178" t="s">
        <v>83</v>
      </c>
      <c r="AC2" s="180" t="s">
        <v>96</v>
      </c>
      <c r="AD2" s="176" t="s">
        <v>77</v>
      </c>
      <c r="AE2" s="178" t="s">
        <v>78</v>
      </c>
      <c r="AF2" s="178" t="s">
        <v>79</v>
      </c>
      <c r="AG2" s="178" t="s">
        <v>80</v>
      </c>
      <c r="AH2" s="178" t="s">
        <v>81</v>
      </c>
      <c r="AI2" s="178" t="s">
        <v>82</v>
      </c>
      <c r="AJ2" s="178" t="s">
        <v>83</v>
      </c>
      <c r="AK2" s="180" t="s">
        <v>97</v>
      </c>
      <c r="AL2" s="176" t="s">
        <v>77</v>
      </c>
      <c r="AM2" s="178" t="s">
        <v>78</v>
      </c>
      <c r="AN2" s="178" t="s">
        <v>79</v>
      </c>
      <c r="AO2" s="178" t="s">
        <v>80</v>
      </c>
      <c r="AP2" s="178" t="s">
        <v>81</v>
      </c>
      <c r="AQ2" s="178" t="s">
        <v>82</v>
      </c>
      <c r="AR2" s="178" t="s">
        <v>83</v>
      </c>
      <c r="AS2" s="180" t="s">
        <v>98</v>
      </c>
      <c r="AT2" s="176" t="s">
        <v>77</v>
      </c>
      <c r="AU2" s="178" t="s">
        <v>78</v>
      </c>
      <c r="AV2" s="178" t="s">
        <v>79</v>
      </c>
      <c r="AW2" s="178" t="s">
        <v>80</v>
      </c>
      <c r="AX2" s="178" t="s">
        <v>81</v>
      </c>
      <c r="AY2" s="178" t="s">
        <v>82</v>
      </c>
      <c r="AZ2" s="178" t="s">
        <v>83</v>
      </c>
      <c r="BA2" s="180" t="s">
        <v>99</v>
      </c>
      <c r="BB2" s="176" t="s">
        <v>77</v>
      </c>
      <c r="BC2" s="178" t="s">
        <v>78</v>
      </c>
      <c r="BD2" s="178" t="s">
        <v>79</v>
      </c>
      <c r="BE2" s="178" t="s">
        <v>80</v>
      </c>
      <c r="BF2" s="178" t="s">
        <v>81</v>
      </c>
      <c r="BG2" s="178" t="s">
        <v>82</v>
      </c>
      <c r="BH2" s="178" t="s">
        <v>83</v>
      </c>
      <c r="BI2" s="195" t="s">
        <v>100</v>
      </c>
      <c r="BJ2" s="184" t="s">
        <v>104</v>
      </c>
      <c r="BK2" s="94" t="s">
        <v>105</v>
      </c>
      <c r="BL2" s="94" t="s">
        <v>106</v>
      </c>
      <c r="BM2" s="94" t="s">
        <v>107</v>
      </c>
      <c r="BN2" s="184" t="s">
        <v>108</v>
      </c>
      <c r="BO2" s="94" t="s">
        <v>109</v>
      </c>
      <c r="BP2" s="173" t="s">
        <v>110</v>
      </c>
      <c r="BQ2" s="193" t="s">
        <v>111</v>
      </c>
      <c r="BR2" s="7"/>
      <c r="BS2" s="7"/>
      <c r="BT2" s="7"/>
      <c r="BU2" s="7"/>
      <c r="BV2" s="7"/>
      <c r="BW2" s="7"/>
      <c r="BX2" s="7"/>
    </row>
    <row r="3" spans="1:77" s="111" customFormat="1" ht="17" thickTop="1" thickBot="1">
      <c r="B3" s="465" t="s">
        <v>327</v>
      </c>
      <c r="C3" s="463" t="s">
        <v>270</v>
      </c>
      <c r="D3" s="511">
        <v>37</v>
      </c>
      <c r="E3" s="511" t="s">
        <v>118</v>
      </c>
      <c r="F3" s="511">
        <v>5.5</v>
      </c>
      <c r="G3" s="511"/>
      <c r="H3" s="511"/>
      <c r="I3" s="511"/>
      <c r="J3" s="511">
        <v>1</v>
      </c>
      <c r="K3" s="511"/>
      <c r="L3" s="511"/>
      <c r="M3" s="61">
        <f t="shared" ref="M3:M34" si="0">2*(F3)+5*(G3)+3*(H3)+5*(I3)+5*(J3)+5*(K3)+5*(L3)</f>
        <v>16</v>
      </c>
      <c r="N3" s="511">
        <v>7</v>
      </c>
      <c r="O3" s="511"/>
      <c r="P3" s="511"/>
      <c r="Q3" s="511"/>
      <c r="R3" s="511"/>
      <c r="S3" s="511"/>
      <c r="T3" s="511"/>
      <c r="U3" s="61">
        <f t="shared" ref="U3:U34" si="1">2*(N3)+5*(O3)+3*(P3)+5*(Q3)+5*(R3)+5*(S3)+5*(T3)</f>
        <v>14</v>
      </c>
      <c r="V3" s="511">
        <v>9.5</v>
      </c>
      <c r="W3" s="511"/>
      <c r="X3" s="511">
        <v>1</v>
      </c>
      <c r="Y3" s="511"/>
      <c r="Z3" s="511"/>
      <c r="AA3" s="511"/>
      <c r="AB3" s="511"/>
      <c r="AC3" s="61">
        <f t="shared" ref="AC3:AC34" si="2">2*(V3)+5*(W3)+3*(X3)+5*(Y3)+5*(Z3)+5*(AA3)+5*(AB3)</f>
        <v>22</v>
      </c>
      <c r="AD3" s="511">
        <v>6.5</v>
      </c>
      <c r="AE3" s="511"/>
      <c r="AF3" s="511"/>
      <c r="AG3" s="511"/>
      <c r="AH3" s="511"/>
      <c r="AI3" s="511"/>
      <c r="AJ3" s="511"/>
      <c r="AK3" s="61">
        <f t="shared" ref="AK3:AK66" si="3">2*(AD3)+5*(AE3)+3*(AF3)+5*(AG3)+5*(AH3)+5*(AI3)+5*(AJ3)</f>
        <v>13</v>
      </c>
      <c r="AL3" s="511"/>
      <c r="AM3" s="511"/>
      <c r="AN3" s="511"/>
      <c r="AO3" s="511"/>
      <c r="AP3" s="511"/>
      <c r="AQ3" s="511"/>
      <c r="AR3" s="511"/>
      <c r="AS3" s="61">
        <f t="shared" ref="AS3:AS66" si="4">2*(AL3)+5*(AM3)+3*(AN3)+5*(AO3)+5*(AP3)+5*(AQ3)+5*(AR3)</f>
        <v>0</v>
      </c>
      <c r="AT3" s="511"/>
      <c r="AU3" s="511"/>
      <c r="AV3" s="511"/>
      <c r="AW3" s="511"/>
      <c r="AX3" s="511"/>
      <c r="AY3" s="511"/>
      <c r="AZ3" s="511"/>
      <c r="BA3" s="61">
        <f t="shared" ref="BA3:BA66" si="5">2*(AT3)+5*(AU3)+3*(AV3)+5*(AW3)+5*(AX3)+5*(AY3)+5*(AZ3)</f>
        <v>0</v>
      </c>
      <c r="BB3" s="511"/>
      <c r="BC3" s="511"/>
      <c r="BD3" s="511"/>
      <c r="BE3" s="511"/>
      <c r="BF3" s="511"/>
      <c r="BG3" s="511"/>
      <c r="BH3" s="511"/>
      <c r="BI3" s="194">
        <f t="shared" ref="BI3:BI66" si="6">2*BB3+5*BC3+3*BD3+5*BE3+5*BF3+5*BG3+5*BH3</f>
        <v>0</v>
      </c>
      <c r="BJ3" s="16">
        <f t="shared" ref="BJ3:BJ66" si="7">F3+N3+V3+AD3+AL3+AT3+BB3</f>
        <v>28.5</v>
      </c>
      <c r="BK3" s="13">
        <f t="shared" ref="BK3:BK66" si="8">G3+O3+W3+AE3+AM3+AU3+BC3</f>
        <v>0</v>
      </c>
      <c r="BL3" s="13">
        <f t="shared" ref="BL3:BL66" si="9">H3+P3+X3+AF3+AN3+AV3+BD3</f>
        <v>1</v>
      </c>
      <c r="BM3" s="13">
        <f t="shared" ref="BM3:BM66" si="10">I3+Q3+Y3+AG3+AO3+AW3+BE3</f>
        <v>0</v>
      </c>
      <c r="BN3" s="582">
        <f t="shared" ref="BN3:BN66" si="11">J3+R3+Z3+AH3+AP3+AX3+BF3</f>
        <v>1</v>
      </c>
      <c r="BO3" s="582">
        <f t="shared" ref="BO3:BO66" si="12">K3+S3+AA3+AI3+AQ3+AY3+BG3</f>
        <v>0</v>
      </c>
      <c r="BP3" s="583">
        <f t="shared" ref="BP3:BP66" si="13">L3+T3+AB3+AJ3+AR3+AZ3+BH3</f>
        <v>0</v>
      </c>
      <c r="BQ3" s="582">
        <f t="shared" ref="BQ3:BQ66" si="14">M3+U3+AC3+AK3+AS3+BA3+BI3</f>
        <v>65</v>
      </c>
    </row>
    <row r="4" spans="1:77" s="189" customFormat="1" ht="16" thickBot="1">
      <c r="A4" s="4"/>
      <c r="B4" s="486" t="s">
        <v>316</v>
      </c>
      <c r="C4" s="504" t="s">
        <v>317</v>
      </c>
      <c r="D4" s="512">
        <v>23</v>
      </c>
      <c r="E4" s="511" t="s">
        <v>118</v>
      </c>
      <c r="F4" s="512">
        <v>3</v>
      </c>
      <c r="G4" s="512"/>
      <c r="H4" s="512"/>
      <c r="I4" s="512"/>
      <c r="J4" s="512"/>
      <c r="K4" s="512"/>
      <c r="L4" s="512"/>
      <c r="M4" s="61">
        <f t="shared" si="0"/>
        <v>6</v>
      </c>
      <c r="N4" s="512">
        <v>6.5</v>
      </c>
      <c r="O4" s="512"/>
      <c r="P4" s="512"/>
      <c r="Q4" s="512"/>
      <c r="R4" s="512">
        <v>2</v>
      </c>
      <c r="S4" s="512"/>
      <c r="T4" s="512"/>
      <c r="U4" s="61">
        <f t="shared" si="1"/>
        <v>23</v>
      </c>
      <c r="V4" s="512">
        <v>5</v>
      </c>
      <c r="W4" s="512"/>
      <c r="X4" s="512">
        <v>1</v>
      </c>
      <c r="Y4" s="512"/>
      <c r="Z4" s="512"/>
      <c r="AA4" s="512"/>
      <c r="AB4" s="512"/>
      <c r="AC4" s="61">
        <f t="shared" si="2"/>
        <v>13</v>
      </c>
      <c r="AD4" s="512">
        <v>5.5</v>
      </c>
      <c r="AE4" s="512"/>
      <c r="AF4" s="512">
        <v>1</v>
      </c>
      <c r="AG4" s="512"/>
      <c r="AH4" s="512">
        <v>1</v>
      </c>
      <c r="AI4" s="512"/>
      <c r="AJ4" s="512"/>
      <c r="AK4" s="61">
        <f t="shared" si="3"/>
        <v>19</v>
      </c>
      <c r="AL4" s="13"/>
      <c r="AM4" s="13"/>
      <c r="AN4" s="13"/>
      <c r="AO4" s="13"/>
      <c r="AP4" s="13"/>
      <c r="AQ4" s="13"/>
      <c r="AR4" s="13"/>
      <c r="AS4" s="61">
        <f t="shared" si="4"/>
        <v>0</v>
      </c>
      <c r="AT4" s="13"/>
      <c r="AU4" s="13"/>
      <c r="AV4" s="13"/>
      <c r="AW4" s="13"/>
      <c r="AX4" s="13"/>
      <c r="AY4" s="13"/>
      <c r="AZ4" s="13"/>
      <c r="BA4" s="61">
        <f t="shared" si="5"/>
        <v>0</v>
      </c>
      <c r="BB4" s="13"/>
      <c r="BC4" s="13"/>
      <c r="BD4" s="13"/>
      <c r="BE4" s="13"/>
      <c r="BF4" s="13"/>
      <c r="BG4" s="13"/>
      <c r="BH4" s="13"/>
      <c r="BI4" s="190">
        <f t="shared" si="6"/>
        <v>0</v>
      </c>
      <c r="BJ4" s="359">
        <f t="shared" si="7"/>
        <v>20</v>
      </c>
      <c r="BK4" s="221">
        <f t="shared" si="8"/>
        <v>0</v>
      </c>
      <c r="BL4" s="222">
        <f t="shared" si="9"/>
        <v>2</v>
      </c>
      <c r="BM4" s="222">
        <f t="shared" si="10"/>
        <v>0</v>
      </c>
      <c r="BN4" s="221">
        <f t="shared" si="11"/>
        <v>3</v>
      </c>
      <c r="BO4" s="221">
        <f t="shared" si="12"/>
        <v>0</v>
      </c>
      <c r="BP4" s="223">
        <f t="shared" si="13"/>
        <v>0</v>
      </c>
      <c r="BQ4" s="221">
        <f t="shared" si="14"/>
        <v>61</v>
      </c>
      <c r="BR4" s="188"/>
    </row>
    <row r="5" spans="1:77" ht="16" thickBot="1">
      <c r="A5" s="185"/>
      <c r="B5" s="486" t="s">
        <v>550</v>
      </c>
      <c r="C5" s="504" t="s">
        <v>551</v>
      </c>
      <c r="D5" s="512">
        <v>21</v>
      </c>
      <c r="E5" s="511" t="s">
        <v>116</v>
      </c>
      <c r="F5" s="512">
        <v>8</v>
      </c>
      <c r="G5" s="512"/>
      <c r="H5" s="512"/>
      <c r="I5" s="512"/>
      <c r="J5" s="512"/>
      <c r="K5" s="512"/>
      <c r="L5" s="512"/>
      <c r="M5" s="61">
        <f t="shared" si="0"/>
        <v>16</v>
      </c>
      <c r="N5" s="512">
        <v>4</v>
      </c>
      <c r="O5" s="512"/>
      <c r="P5" s="512">
        <v>3</v>
      </c>
      <c r="Q5" s="512"/>
      <c r="R5" s="512"/>
      <c r="S5" s="512"/>
      <c r="T5" s="512"/>
      <c r="U5" s="61">
        <f t="shared" si="1"/>
        <v>17</v>
      </c>
      <c r="V5" s="512">
        <v>4</v>
      </c>
      <c r="W5" s="512"/>
      <c r="X5" s="512"/>
      <c r="Y5" s="512"/>
      <c r="Z5" s="512"/>
      <c r="AA5" s="512"/>
      <c r="AB5" s="512"/>
      <c r="AC5" s="61">
        <f t="shared" si="2"/>
        <v>8</v>
      </c>
      <c r="AD5" s="512">
        <v>7.5</v>
      </c>
      <c r="AE5" s="512"/>
      <c r="AF5" s="512"/>
      <c r="AG5" s="512"/>
      <c r="AH5" s="512"/>
      <c r="AI5" s="512"/>
      <c r="AJ5" s="512"/>
      <c r="AK5" s="61">
        <f t="shared" si="3"/>
        <v>15</v>
      </c>
      <c r="AL5" s="512"/>
      <c r="AM5" s="512"/>
      <c r="AN5" s="512"/>
      <c r="AO5" s="512"/>
      <c r="AP5" s="512"/>
      <c r="AQ5" s="512"/>
      <c r="AR5" s="512"/>
      <c r="AS5" s="61">
        <f t="shared" si="4"/>
        <v>0</v>
      </c>
      <c r="AT5" s="97"/>
      <c r="AU5" s="97"/>
      <c r="AV5" s="97"/>
      <c r="AW5" s="97"/>
      <c r="AX5" s="97"/>
      <c r="AY5" s="97"/>
      <c r="AZ5" s="97"/>
      <c r="BA5" s="61">
        <f t="shared" si="5"/>
        <v>0</v>
      </c>
      <c r="BB5" s="97"/>
      <c r="BC5" s="97"/>
      <c r="BD5" s="97"/>
      <c r="BE5" s="97"/>
      <c r="BF5" s="97"/>
      <c r="BG5" s="97"/>
      <c r="BH5" s="97"/>
      <c r="BI5" s="187">
        <f t="shared" si="6"/>
        <v>0</v>
      </c>
      <c r="BJ5" s="360">
        <f t="shared" si="7"/>
        <v>23.5</v>
      </c>
      <c r="BK5" s="224">
        <f t="shared" si="8"/>
        <v>0</v>
      </c>
      <c r="BL5" s="224">
        <f t="shared" si="9"/>
        <v>3</v>
      </c>
      <c r="BM5" s="224">
        <f t="shared" si="10"/>
        <v>0</v>
      </c>
      <c r="BN5" s="224">
        <f t="shared" si="11"/>
        <v>0</v>
      </c>
      <c r="BO5" s="224">
        <f t="shared" si="12"/>
        <v>0</v>
      </c>
      <c r="BP5" s="225">
        <f t="shared" si="13"/>
        <v>0</v>
      </c>
      <c r="BQ5" s="361">
        <f t="shared" si="14"/>
        <v>56</v>
      </c>
      <c r="BR5" s="26"/>
      <c r="BS5" s="26"/>
      <c r="BT5" s="26"/>
      <c r="BU5" s="26"/>
      <c r="BV5" s="26"/>
      <c r="BW5" s="26"/>
      <c r="BX5" s="26"/>
      <c r="BY5" s="26"/>
    </row>
    <row r="6" spans="1:77" ht="16" thickBot="1">
      <c r="A6" s="57"/>
      <c r="B6" s="486" t="s">
        <v>281</v>
      </c>
      <c r="C6" s="504" t="s">
        <v>282</v>
      </c>
      <c r="D6" s="512">
        <v>32</v>
      </c>
      <c r="E6" s="511" t="s">
        <v>120</v>
      </c>
      <c r="F6" s="512">
        <v>3</v>
      </c>
      <c r="G6" s="512"/>
      <c r="H6" s="512"/>
      <c r="I6" s="512">
        <v>1</v>
      </c>
      <c r="J6" s="512"/>
      <c r="K6" s="512"/>
      <c r="L6" s="512"/>
      <c r="M6" s="61">
        <f t="shared" si="0"/>
        <v>11</v>
      </c>
      <c r="N6" s="512">
        <v>4.5</v>
      </c>
      <c r="O6" s="512"/>
      <c r="P6" s="512">
        <v>1</v>
      </c>
      <c r="Q6" s="512"/>
      <c r="R6" s="512">
        <v>1</v>
      </c>
      <c r="S6" s="512"/>
      <c r="T6" s="512"/>
      <c r="U6" s="61">
        <f t="shared" si="1"/>
        <v>17</v>
      </c>
      <c r="V6" s="512">
        <v>6.5</v>
      </c>
      <c r="W6" s="512"/>
      <c r="X6" s="512"/>
      <c r="Y6" s="512"/>
      <c r="Z6" s="512">
        <v>1</v>
      </c>
      <c r="AA6" s="512"/>
      <c r="AB6" s="512"/>
      <c r="AC6" s="61">
        <f t="shared" si="2"/>
        <v>18</v>
      </c>
      <c r="AD6" s="512">
        <v>4.5</v>
      </c>
      <c r="AE6" s="512"/>
      <c r="AF6" s="512"/>
      <c r="AG6" s="512"/>
      <c r="AH6" s="512"/>
      <c r="AI6" s="512"/>
      <c r="AJ6" s="512"/>
      <c r="AK6" s="61">
        <f t="shared" si="3"/>
        <v>9</v>
      </c>
      <c r="AL6" s="13"/>
      <c r="AM6" s="13"/>
      <c r="AN6" s="13"/>
      <c r="AO6" s="13"/>
      <c r="AP6" s="13"/>
      <c r="AQ6" s="13"/>
      <c r="AR6" s="13"/>
      <c r="AS6" s="61">
        <f t="shared" si="4"/>
        <v>0</v>
      </c>
      <c r="AT6" s="97"/>
      <c r="AU6" s="97"/>
      <c r="AV6" s="97"/>
      <c r="AW6" s="97"/>
      <c r="AX6" s="97"/>
      <c r="AY6" s="97"/>
      <c r="AZ6" s="97"/>
      <c r="BA6" s="61">
        <f t="shared" si="5"/>
        <v>0</v>
      </c>
      <c r="BB6" s="512"/>
      <c r="BC6" s="512"/>
      <c r="BD6" s="512"/>
      <c r="BE6" s="512"/>
      <c r="BF6" s="512"/>
      <c r="BG6" s="512"/>
      <c r="BH6" s="512"/>
      <c r="BI6" s="110">
        <f t="shared" si="6"/>
        <v>0</v>
      </c>
      <c r="BJ6" s="109">
        <f t="shared" si="7"/>
        <v>18.5</v>
      </c>
      <c r="BK6" s="108">
        <f t="shared" si="8"/>
        <v>0</v>
      </c>
      <c r="BL6" s="108">
        <f t="shared" si="9"/>
        <v>1</v>
      </c>
      <c r="BM6" s="108">
        <f t="shared" si="10"/>
        <v>1</v>
      </c>
      <c r="BN6" s="108">
        <f t="shared" si="11"/>
        <v>2</v>
      </c>
      <c r="BO6" s="108">
        <f t="shared" si="12"/>
        <v>0</v>
      </c>
      <c r="BP6" s="110">
        <f t="shared" si="13"/>
        <v>0</v>
      </c>
      <c r="BQ6" s="191">
        <f t="shared" si="14"/>
        <v>55</v>
      </c>
    </row>
    <row r="7" spans="1:77" ht="16" thickBot="1">
      <c r="A7" s="57"/>
      <c r="B7" s="486" t="s">
        <v>307</v>
      </c>
      <c r="C7" s="504" t="s">
        <v>308</v>
      </c>
      <c r="D7" s="512">
        <v>11</v>
      </c>
      <c r="E7" s="511" t="s">
        <v>118</v>
      </c>
      <c r="F7" s="512"/>
      <c r="G7" s="512"/>
      <c r="H7" s="512"/>
      <c r="I7" s="512"/>
      <c r="J7" s="512"/>
      <c r="K7" s="512"/>
      <c r="L7" s="512"/>
      <c r="M7" s="61">
        <f t="shared" si="0"/>
        <v>0</v>
      </c>
      <c r="N7" s="512">
        <v>6.5</v>
      </c>
      <c r="O7" s="512"/>
      <c r="P7" s="512">
        <v>1</v>
      </c>
      <c r="Q7" s="512"/>
      <c r="R7" s="512">
        <v>1</v>
      </c>
      <c r="S7" s="512"/>
      <c r="T7" s="512"/>
      <c r="U7" s="61">
        <f t="shared" si="1"/>
        <v>21</v>
      </c>
      <c r="V7" s="512">
        <v>4.5</v>
      </c>
      <c r="W7" s="512"/>
      <c r="X7" s="512"/>
      <c r="Y7" s="512"/>
      <c r="Z7" s="512"/>
      <c r="AA7" s="512"/>
      <c r="AB7" s="512"/>
      <c r="AC7" s="61">
        <f t="shared" si="2"/>
        <v>9</v>
      </c>
      <c r="AD7" s="512">
        <v>8</v>
      </c>
      <c r="AE7" s="512"/>
      <c r="AF7" s="512">
        <v>1</v>
      </c>
      <c r="AG7" s="512"/>
      <c r="AH7" s="512"/>
      <c r="AI7" s="512"/>
      <c r="AJ7" s="512"/>
      <c r="AK7" s="61">
        <f t="shared" si="3"/>
        <v>19</v>
      </c>
      <c r="AL7" s="13"/>
      <c r="AM7" s="13"/>
      <c r="AN7" s="13"/>
      <c r="AO7" s="13"/>
      <c r="AP7" s="13"/>
      <c r="AQ7" s="13"/>
      <c r="AR7" s="13"/>
      <c r="AS7" s="61">
        <f t="shared" si="4"/>
        <v>0</v>
      </c>
      <c r="AT7" s="97"/>
      <c r="AU7" s="97"/>
      <c r="AV7" s="97"/>
      <c r="AW7" s="97"/>
      <c r="AX7" s="97"/>
      <c r="AY7" s="97"/>
      <c r="AZ7" s="97"/>
      <c r="BA7" s="61">
        <f t="shared" si="5"/>
        <v>0</v>
      </c>
      <c r="BB7" s="97"/>
      <c r="BC7" s="97"/>
      <c r="BD7" s="97"/>
      <c r="BE7" s="97"/>
      <c r="BF7" s="97"/>
      <c r="BG7" s="97"/>
      <c r="BH7" s="97"/>
      <c r="BI7" s="110">
        <f t="shared" si="6"/>
        <v>0</v>
      </c>
      <c r="BJ7" s="219">
        <f t="shared" si="7"/>
        <v>19</v>
      </c>
      <c r="BK7" s="217">
        <f t="shared" si="8"/>
        <v>0</v>
      </c>
      <c r="BL7" s="217">
        <f t="shared" si="9"/>
        <v>2</v>
      </c>
      <c r="BM7" s="217">
        <f t="shared" si="10"/>
        <v>0</v>
      </c>
      <c r="BN7" s="217">
        <f t="shared" si="11"/>
        <v>1</v>
      </c>
      <c r="BO7" s="217">
        <f t="shared" si="12"/>
        <v>0</v>
      </c>
      <c r="BP7" s="226">
        <f t="shared" si="13"/>
        <v>0</v>
      </c>
      <c r="BQ7" s="227">
        <f t="shared" si="14"/>
        <v>49</v>
      </c>
    </row>
    <row r="8" spans="1:77" ht="16" thickBot="1">
      <c r="A8" s="57"/>
      <c r="B8" s="486" t="s">
        <v>622</v>
      </c>
      <c r="C8" s="504" t="s">
        <v>623</v>
      </c>
      <c r="D8" s="512">
        <v>23</v>
      </c>
      <c r="E8" s="511" t="s">
        <v>115</v>
      </c>
      <c r="F8" s="512">
        <v>4</v>
      </c>
      <c r="G8" s="512"/>
      <c r="H8" s="512">
        <v>3</v>
      </c>
      <c r="I8" s="512"/>
      <c r="J8" s="512"/>
      <c r="K8" s="512"/>
      <c r="L8" s="512"/>
      <c r="M8" s="61">
        <f t="shared" si="0"/>
        <v>17</v>
      </c>
      <c r="N8" s="512">
        <v>3</v>
      </c>
      <c r="O8" s="512"/>
      <c r="P8" s="512">
        <v>2</v>
      </c>
      <c r="Q8" s="512"/>
      <c r="R8" s="512"/>
      <c r="S8" s="512"/>
      <c r="T8" s="512"/>
      <c r="U8" s="61">
        <f t="shared" si="1"/>
        <v>12</v>
      </c>
      <c r="V8" s="512">
        <v>2</v>
      </c>
      <c r="W8" s="512"/>
      <c r="X8" s="512"/>
      <c r="Y8" s="512"/>
      <c r="Z8" s="512"/>
      <c r="AA8" s="512"/>
      <c r="AB8" s="512"/>
      <c r="AC8" s="61">
        <f t="shared" si="2"/>
        <v>4</v>
      </c>
      <c r="AD8" s="512">
        <v>3</v>
      </c>
      <c r="AE8" s="512"/>
      <c r="AF8" s="512"/>
      <c r="AG8" s="512"/>
      <c r="AH8" s="512">
        <v>2</v>
      </c>
      <c r="AI8" s="512"/>
      <c r="AJ8" s="512"/>
      <c r="AK8" s="61">
        <f t="shared" si="3"/>
        <v>16</v>
      </c>
      <c r="AL8" s="13"/>
      <c r="AM8" s="13"/>
      <c r="AN8" s="13"/>
      <c r="AO8" s="13"/>
      <c r="AP8" s="13"/>
      <c r="AQ8" s="13"/>
      <c r="AR8" s="13"/>
      <c r="AS8" s="61">
        <f t="shared" si="4"/>
        <v>0</v>
      </c>
      <c r="AT8" s="484"/>
      <c r="AU8" s="484"/>
      <c r="AV8" s="484"/>
      <c r="AW8" s="484"/>
      <c r="AX8" s="484"/>
      <c r="AY8" s="484"/>
      <c r="AZ8" s="484"/>
      <c r="BA8" s="61">
        <f t="shared" si="5"/>
        <v>0</v>
      </c>
      <c r="BB8" s="512"/>
      <c r="BC8" s="512"/>
      <c r="BD8" s="512"/>
      <c r="BE8" s="512"/>
      <c r="BF8" s="512"/>
      <c r="BG8" s="512"/>
      <c r="BH8" s="512"/>
      <c r="BI8" s="110">
        <f t="shared" si="6"/>
        <v>0</v>
      </c>
      <c r="BJ8" s="109">
        <f t="shared" si="7"/>
        <v>12</v>
      </c>
      <c r="BK8" s="108">
        <f t="shared" si="8"/>
        <v>0</v>
      </c>
      <c r="BL8" s="108">
        <f t="shared" si="9"/>
        <v>5</v>
      </c>
      <c r="BM8" s="108">
        <f t="shared" si="10"/>
        <v>0</v>
      </c>
      <c r="BN8" s="108">
        <f t="shared" si="11"/>
        <v>2</v>
      </c>
      <c r="BO8" s="108">
        <f t="shared" si="12"/>
        <v>0</v>
      </c>
      <c r="BP8" s="110">
        <f t="shared" si="13"/>
        <v>0</v>
      </c>
      <c r="BQ8" s="191">
        <f t="shared" si="14"/>
        <v>49</v>
      </c>
    </row>
    <row r="9" spans="1:77" ht="16" thickBot="1">
      <c r="A9" s="57"/>
      <c r="B9" s="486" t="s">
        <v>377</v>
      </c>
      <c r="C9" s="504" t="s">
        <v>378</v>
      </c>
      <c r="D9" s="512">
        <v>13</v>
      </c>
      <c r="E9" s="511" t="s">
        <v>370</v>
      </c>
      <c r="F9" s="512">
        <v>5</v>
      </c>
      <c r="G9" s="512"/>
      <c r="H9" s="512"/>
      <c r="I9" s="512"/>
      <c r="J9" s="512">
        <v>1</v>
      </c>
      <c r="K9" s="512"/>
      <c r="L9" s="512"/>
      <c r="M9" s="61">
        <f t="shared" si="0"/>
        <v>15</v>
      </c>
      <c r="N9" s="512">
        <v>1</v>
      </c>
      <c r="O9" s="512"/>
      <c r="P9" s="512"/>
      <c r="Q9" s="512"/>
      <c r="R9" s="512">
        <v>1</v>
      </c>
      <c r="S9" s="512"/>
      <c r="T9" s="512"/>
      <c r="U9" s="61">
        <f t="shared" si="1"/>
        <v>7</v>
      </c>
      <c r="V9" s="512">
        <v>5</v>
      </c>
      <c r="W9" s="512"/>
      <c r="X9" s="512"/>
      <c r="Y9" s="512"/>
      <c r="Z9" s="512">
        <v>1</v>
      </c>
      <c r="AA9" s="512"/>
      <c r="AB9" s="512"/>
      <c r="AC9" s="61">
        <f t="shared" si="2"/>
        <v>15</v>
      </c>
      <c r="AD9" s="512">
        <v>4</v>
      </c>
      <c r="AE9" s="512"/>
      <c r="AF9" s="512">
        <v>1</v>
      </c>
      <c r="AG9" s="512"/>
      <c r="AH9" s="512"/>
      <c r="AI9" s="512"/>
      <c r="AJ9" s="512"/>
      <c r="AK9" s="61">
        <f t="shared" si="3"/>
        <v>11</v>
      </c>
      <c r="AL9" s="512"/>
      <c r="AM9" s="512"/>
      <c r="AN9" s="512"/>
      <c r="AO9" s="512"/>
      <c r="AP9" s="512"/>
      <c r="AQ9" s="512"/>
      <c r="AR9" s="512"/>
      <c r="AS9" s="61">
        <f t="shared" si="4"/>
        <v>0</v>
      </c>
      <c r="AT9" s="97"/>
      <c r="AU9" s="97"/>
      <c r="AV9" s="97"/>
      <c r="AW9" s="97"/>
      <c r="AX9" s="97"/>
      <c r="AY9" s="97"/>
      <c r="AZ9" s="97"/>
      <c r="BA9" s="61">
        <f t="shared" si="5"/>
        <v>0</v>
      </c>
      <c r="BB9" s="484"/>
      <c r="BC9" s="484"/>
      <c r="BD9" s="484"/>
      <c r="BE9" s="484"/>
      <c r="BF9" s="484"/>
      <c r="BG9" s="484"/>
      <c r="BH9" s="484"/>
      <c r="BI9" s="110">
        <f t="shared" si="6"/>
        <v>0</v>
      </c>
      <c r="BJ9" s="219">
        <f t="shared" si="7"/>
        <v>15</v>
      </c>
      <c r="BK9" s="217">
        <f t="shared" si="8"/>
        <v>0</v>
      </c>
      <c r="BL9" s="217">
        <f t="shared" si="9"/>
        <v>1</v>
      </c>
      <c r="BM9" s="217">
        <f t="shared" si="10"/>
        <v>0</v>
      </c>
      <c r="BN9" s="217">
        <f t="shared" si="11"/>
        <v>3</v>
      </c>
      <c r="BO9" s="217">
        <f t="shared" si="12"/>
        <v>0</v>
      </c>
      <c r="BP9" s="226">
        <f t="shared" si="13"/>
        <v>0</v>
      </c>
      <c r="BQ9" s="227">
        <f t="shared" si="14"/>
        <v>48</v>
      </c>
      <c r="BR9" s="7"/>
      <c r="BS9" s="7"/>
      <c r="BT9" s="7"/>
      <c r="BU9" s="7"/>
      <c r="BV9" s="7"/>
      <c r="BW9" s="7"/>
      <c r="BX9" s="7"/>
    </row>
    <row r="10" spans="1:77" ht="16" thickBot="1">
      <c r="A10" s="57"/>
      <c r="B10" s="486" t="s">
        <v>341</v>
      </c>
      <c r="C10" s="504" t="s">
        <v>165</v>
      </c>
      <c r="D10" s="512">
        <v>76</v>
      </c>
      <c r="E10" s="511" t="s">
        <v>118</v>
      </c>
      <c r="F10" s="512">
        <v>7</v>
      </c>
      <c r="G10" s="512">
        <v>0.5</v>
      </c>
      <c r="H10" s="512"/>
      <c r="I10" s="512"/>
      <c r="J10" s="512">
        <v>1</v>
      </c>
      <c r="K10" s="512"/>
      <c r="L10" s="512"/>
      <c r="M10" s="61">
        <f t="shared" si="0"/>
        <v>21.5</v>
      </c>
      <c r="N10" s="512">
        <v>3.5</v>
      </c>
      <c r="O10" s="512"/>
      <c r="P10" s="512"/>
      <c r="Q10" s="512"/>
      <c r="R10" s="512"/>
      <c r="S10" s="512">
        <v>1</v>
      </c>
      <c r="T10" s="512"/>
      <c r="U10" s="61">
        <f t="shared" si="1"/>
        <v>12</v>
      </c>
      <c r="V10" s="512">
        <v>4.5</v>
      </c>
      <c r="W10" s="512">
        <v>0.5</v>
      </c>
      <c r="X10" s="512"/>
      <c r="Y10" s="512"/>
      <c r="Z10" s="512"/>
      <c r="AA10" s="512"/>
      <c r="AB10" s="512"/>
      <c r="AC10" s="61">
        <f t="shared" si="2"/>
        <v>11.5</v>
      </c>
      <c r="AD10" s="512"/>
      <c r="AE10" s="512"/>
      <c r="AF10" s="512"/>
      <c r="AG10" s="512"/>
      <c r="AH10" s="512"/>
      <c r="AI10" s="512"/>
      <c r="AJ10" s="512"/>
      <c r="AK10" s="61">
        <f t="shared" si="3"/>
        <v>0</v>
      </c>
      <c r="AL10" s="512"/>
      <c r="AM10" s="512"/>
      <c r="AN10" s="512"/>
      <c r="AO10" s="512"/>
      <c r="AP10" s="512"/>
      <c r="AQ10" s="512"/>
      <c r="AR10" s="512"/>
      <c r="AS10" s="61">
        <f t="shared" si="4"/>
        <v>0</v>
      </c>
      <c r="AT10" s="97"/>
      <c r="AU10" s="97"/>
      <c r="AV10" s="97"/>
      <c r="AW10" s="97"/>
      <c r="AX10" s="97"/>
      <c r="AY10" s="97"/>
      <c r="AZ10" s="97"/>
      <c r="BA10" s="61">
        <f t="shared" si="5"/>
        <v>0</v>
      </c>
      <c r="BB10" s="97"/>
      <c r="BC10" s="97"/>
      <c r="BD10" s="97"/>
      <c r="BE10" s="97"/>
      <c r="BF10" s="97"/>
      <c r="BG10" s="97"/>
      <c r="BH10" s="97"/>
      <c r="BI10" s="110">
        <f t="shared" si="6"/>
        <v>0</v>
      </c>
      <c r="BJ10" s="219">
        <f t="shared" si="7"/>
        <v>15</v>
      </c>
      <c r="BK10" s="217">
        <f t="shared" si="8"/>
        <v>1</v>
      </c>
      <c r="BL10" s="217">
        <f t="shared" si="9"/>
        <v>0</v>
      </c>
      <c r="BM10" s="217">
        <f t="shared" si="10"/>
        <v>0</v>
      </c>
      <c r="BN10" s="217">
        <f t="shared" si="11"/>
        <v>1</v>
      </c>
      <c r="BO10" s="217">
        <f t="shared" si="12"/>
        <v>1</v>
      </c>
      <c r="BP10" s="226">
        <f t="shared" si="13"/>
        <v>0</v>
      </c>
      <c r="BQ10" s="227">
        <f t="shared" si="14"/>
        <v>45</v>
      </c>
    </row>
    <row r="11" spans="1:77" ht="16" thickBot="1">
      <c r="A11" s="57"/>
      <c r="B11" s="486" t="s">
        <v>606</v>
      </c>
      <c r="C11" s="504" t="s">
        <v>624</v>
      </c>
      <c r="D11" s="512">
        <v>22</v>
      </c>
      <c r="E11" s="511" t="s">
        <v>115</v>
      </c>
      <c r="F11" s="512">
        <v>8</v>
      </c>
      <c r="G11" s="512"/>
      <c r="H11" s="512"/>
      <c r="I11" s="512">
        <v>1</v>
      </c>
      <c r="J11" s="512"/>
      <c r="K11" s="512"/>
      <c r="L11" s="512"/>
      <c r="M11" s="61">
        <f t="shared" si="0"/>
        <v>21</v>
      </c>
      <c r="N11" s="512">
        <v>3</v>
      </c>
      <c r="O11" s="512"/>
      <c r="P11" s="512">
        <v>1</v>
      </c>
      <c r="Q11" s="512"/>
      <c r="R11" s="512"/>
      <c r="S11" s="512"/>
      <c r="T11" s="512"/>
      <c r="U11" s="61">
        <f t="shared" si="1"/>
        <v>9</v>
      </c>
      <c r="V11" s="512">
        <v>3</v>
      </c>
      <c r="W11" s="512"/>
      <c r="X11" s="512"/>
      <c r="Y11" s="512"/>
      <c r="Z11" s="512"/>
      <c r="AA11" s="512"/>
      <c r="AB11" s="512"/>
      <c r="AC11" s="61">
        <f t="shared" si="2"/>
        <v>6</v>
      </c>
      <c r="AD11" s="512">
        <v>2</v>
      </c>
      <c r="AE11" s="512"/>
      <c r="AF11" s="512">
        <v>1</v>
      </c>
      <c r="AG11" s="512"/>
      <c r="AH11" s="512"/>
      <c r="AI11" s="512"/>
      <c r="AJ11" s="512"/>
      <c r="AK11" s="61">
        <f t="shared" si="3"/>
        <v>7</v>
      </c>
      <c r="AL11" s="13"/>
      <c r="AM11" s="13"/>
      <c r="AN11" s="13"/>
      <c r="AO11" s="13"/>
      <c r="AP11" s="13"/>
      <c r="AQ11" s="13"/>
      <c r="AR11" s="13"/>
      <c r="AS11" s="61">
        <f t="shared" si="4"/>
        <v>0</v>
      </c>
      <c r="AT11" s="97"/>
      <c r="AU11" s="97"/>
      <c r="AV11" s="97"/>
      <c r="AW11" s="97"/>
      <c r="AX11" s="97"/>
      <c r="AY11" s="97"/>
      <c r="AZ11" s="97"/>
      <c r="BA11" s="61">
        <f t="shared" si="5"/>
        <v>0</v>
      </c>
      <c r="BB11" s="97"/>
      <c r="BC11" s="97"/>
      <c r="BD11" s="97"/>
      <c r="BE11" s="97"/>
      <c r="BF11" s="97"/>
      <c r="BG11" s="97"/>
      <c r="BH11" s="97"/>
      <c r="BI11" s="110">
        <f t="shared" si="6"/>
        <v>0</v>
      </c>
      <c r="BJ11" s="219">
        <f t="shared" si="7"/>
        <v>16</v>
      </c>
      <c r="BK11" s="217">
        <f t="shared" si="8"/>
        <v>0</v>
      </c>
      <c r="BL11" s="217">
        <f t="shared" si="9"/>
        <v>2</v>
      </c>
      <c r="BM11" s="217">
        <f t="shared" si="10"/>
        <v>1</v>
      </c>
      <c r="BN11" s="217">
        <f t="shared" si="11"/>
        <v>0</v>
      </c>
      <c r="BO11" s="217">
        <f t="shared" si="12"/>
        <v>0</v>
      </c>
      <c r="BP11" s="226">
        <f t="shared" si="13"/>
        <v>0</v>
      </c>
      <c r="BQ11" s="227">
        <f t="shared" si="14"/>
        <v>43</v>
      </c>
    </row>
    <row r="12" spans="1:77" ht="16" thickBot="1">
      <c r="A12" s="57"/>
      <c r="B12" s="486" t="s">
        <v>287</v>
      </c>
      <c r="C12" s="504" t="s">
        <v>288</v>
      </c>
      <c r="D12" s="512">
        <v>16</v>
      </c>
      <c r="E12" s="511" t="s">
        <v>120</v>
      </c>
      <c r="F12" s="512">
        <v>3</v>
      </c>
      <c r="G12" s="512"/>
      <c r="H12" s="512">
        <v>2</v>
      </c>
      <c r="I12" s="512"/>
      <c r="J12" s="512"/>
      <c r="K12" s="512"/>
      <c r="L12" s="512"/>
      <c r="M12" s="61">
        <f t="shared" si="0"/>
        <v>12</v>
      </c>
      <c r="N12" s="512">
        <v>2.5</v>
      </c>
      <c r="O12" s="512"/>
      <c r="P12" s="512"/>
      <c r="Q12" s="512"/>
      <c r="R12" s="512"/>
      <c r="S12" s="512"/>
      <c r="T12" s="512"/>
      <c r="U12" s="61">
        <f t="shared" si="1"/>
        <v>5</v>
      </c>
      <c r="V12" s="512">
        <v>5</v>
      </c>
      <c r="W12" s="512"/>
      <c r="X12" s="512"/>
      <c r="Y12" s="512"/>
      <c r="Z12" s="512"/>
      <c r="AA12" s="512"/>
      <c r="AB12" s="512"/>
      <c r="AC12" s="61">
        <f t="shared" si="2"/>
        <v>10</v>
      </c>
      <c r="AD12" s="512">
        <v>6.5</v>
      </c>
      <c r="AE12" s="512"/>
      <c r="AF12" s="512">
        <v>1</v>
      </c>
      <c r="AG12" s="512"/>
      <c r="AH12" s="512"/>
      <c r="AI12" s="512"/>
      <c r="AJ12" s="512"/>
      <c r="AK12" s="61">
        <f t="shared" si="3"/>
        <v>16</v>
      </c>
      <c r="AL12" s="512"/>
      <c r="AM12" s="512"/>
      <c r="AN12" s="512"/>
      <c r="AO12" s="512"/>
      <c r="AP12" s="512"/>
      <c r="AQ12" s="512"/>
      <c r="AR12" s="512"/>
      <c r="AS12" s="61">
        <f t="shared" si="4"/>
        <v>0</v>
      </c>
      <c r="AT12" s="512"/>
      <c r="AU12" s="512"/>
      <c r="AV12" s="512"/>
      <c r="AW12" s="512"/>
      <c r="AX12" s="512"/>
      <c r="AY12" s="512"/>
      <c r="AZ12" s="512"/>
      <c r="BA12" s="61">
        <f t="shared" si="5"/>
        <v>0</v>
      </c>
      <c r="BB12" s="512"/>
      <c r="BC12" s="512"/>
      <c r="BD12" s="512"/>
      <c r="BE12" s="512"/>
      <c r="BF12" s="512"/>
      <c r="BG12" s="512"/>
      <c r="BH12" s="512"/>
      <c r="BI12" s="110">
        <f t="shared" si="6"/>
        <v>0</v>
      </c>
      <c r="BJ12" s="219">
        <f t="shared" si="7"/>
        <v>17</v>
      </c>
      <c r="BK12" s="217">
        <f t="shared" si="8"/>
        <v>0</v>
      </c>
      <c r="BL12" s="217">
        <f t="shared" si="9"/>
        <v>3</v>
      </c>
      <c r="BM12" s="217">
        <f t="shared" si="10"/>
        <v>0</v>
      </c>
      <c r="BN12" s="217">
        <f t="shared" si="11"/>
        <v>0</v>
      </c>
      <c r="BO12" s="217">
        <f t="shared" si="12"/>
        <v>0</v>
      </c>
      <c r="BP12" s="226">
        <f t="shared" si="13"/>
        <v>0</v>
      </c>
      <c r="BQ12" s="227">
        <f t="shared" si="14"/>
        <v>43</v>
      </c>
      <c r="BR12" s="7"/>
      <c r="BS12" s="7"/>
      <c r="BT12" s="7"/>
      <c r="BU12" s="7"/>
      <c r="BV12" s="7"/>
      <c r="BW12" s="7"/>
      <c r="BX12" s="7"/>
    </row>
    <row r="13" spans="1:77" ht="16" thickBot="1">
      <c r="A13" s="57"/>
      <c r="B13" s="486" t="s">
        <v>263</v>
      </c>
      <c r="C13" s="504" t="s">
        <v>264</v>
      </c>
      <c r="D13" s="512">
        <v>29</v>
      </c>
      <c r="E13" s="511" t="s">
        <v>120</v>
      </c>
      <c r="F13" s="512">
        <v>1.5</v>
      </c>
      <c r="G13" s="512"/>
      <c r="H13" s="512"/>
      <c r="I13" s="512"/>
      <c r="J13" s="512"/>
      <c r="K13" s="512"/>
      <c r="L13" s="512"/>
      <c r="M13" s="61">
        <f t="shared" si="0"/>
        <v>3</v>
      </c>
      <c r="N13" s="512">
        <v>4.5</v>
      </c>
      <c r="O13" s="512"/>
      <c r="P13" s="512"/>
      <c r="Q13" s="512"/>
      <c r="R13" s="512">
        <v>1</v>
      </c>
      <c r="S13" s="512"/>
      <c r="T13" s="512"/>
      <c r="U13" s="61">
        <f t="shared" si="1"/>
        <v>14</v>
      </c>
      <c r="V13" s="512">
        <v>2.5</v>
      </c>
      <c r="W13" s="512"/>
      <c r="X13" s="512"/>
      <c r="Y13" s="512"/>
      <c r="Z13" s="512">
        <v>2</v>
      </c>
      <c r="AA13" s="512"/>
      <c r="AB13" s="512"/>
      <c r="AC13" s="61">
        <f t="shared" si="2"/>
        <v>15</v>
      </c>
      <c r="AD13" s="512">
        <v>2</v>
      </c>
      <c r="AE13" s="512"/>
      <c r="AF13" s="512">
        <v>2</v>
      </c>
      <c r="AG13" s="512"/>
      <c r="AH13" s="512"/>
      <c r="AI13" s="512"/>
      <c r="AJ13" s="512"/>
      <c r="AK13" s="61">
        <f t="shared" si="3"/>
        <v>10</v>
      </c>
      <c r="AL13" s="512"/>
      <c r="AM13" s="512"/>
      <c r="AN13" s="512"/>
      <c r="AO13" s="512"/>
      <c r="AP13" s="512"/>
      <c r="AQ13" s="512"/>
      <c r="AR13" s="512"/>
      <c r="AS13" s="61">
        <f t="shared" si="4"/>
        <v>0</v>
      </c>
      <c r="AT13" s="512"/>
      <c r="AU13" s="512"/>
      <c r="AV13" s="512"/>
      <c r="AW13" s="512"/>
      <c r="AX13" s="512"/>
      <c r="AY13" s="512"/>
      <c r="AZ13" s="512"/>
      <c r="BA13" s="61">
        <f t="shared" si="5"/>
        <v>0</v>
      </c>
      <c r="BB13" s="512"/>
      <c r="BC13" s="512"/>
      <c r="BD13" s="512"/>
      <c r="BE13" s="512"/>
      <c r="BF13" s="512"/>
      <c r="BG13" s="512"/>
      <c r="BH13" s="512"/>
      <c r="BI13" s="110">
        <f t="shared" si="6"/>
        <v>0</v>
      </c>
      <c r="BJ13" s="219">
        <f t="shared" si="7"/>
        <v>10.5</v>
      </c>
      <c r="BK13" s="217">
        <f t="shared" si="8"/>
        <v>0</v>
      </c>
      <c r="BL13" s="217">
        <f t="shared" si="9"/>
        <v>2</v>
      </c>
      <c r="BM13" s="217">
        <f t="shared" si="10"/>
        <v>0</v>
      </c>
      <c r="BN13" s="217">
        <f t="shared" si="11"/>
        <v>3</v>
      </c>
      <c r="BO13" s="217">
        <f t="shared" si="12"/>
        <v>0</v>
      </c>
      <c r="BP13" s="226">
        <f t="shared" si="13"/>
        <v>0</v>
      </c>
      <c r="BQ13" s="227">
        <f t="shared" si="14"/>
        <v>42</v>
      </c>
    </row>
    <row r="14" spans="1:77" ht="16" thickBot="1">
      <c r="A14" s="57"/>
      <c r="B14" s="486" t="s">
        <v>540</v>
      </c>
      <c r="C14" s="504" t="s">
        <v>398</v>
      </c>
      <c r="D14" s="512">
        <v>6</v>
      </c>
      <c r="E14" s="511" t="s">
        <v>116</v>
      </c>
      <c r="F14" s="512">
        <v>1</v>
      </c>
      <c r="G14" s="512"/>
      <c r="H14" s="512"/>
      <c r="I14" s="512"/>
      <c r="J14" s="512"/>
      <c r="K14" s="512"/>
      <c r="L14" s="512"/>
      <c r="M14" s="61">
        <f t="shared" si="0"/>
        <v>2</v>
      </c>
      <c r="N14" s="512">
        <v>5.5</v>
      </c>
      <c r="O14" s="512"/>
      <c r="P14" s="512"/>
      <c r="Q14" s="512"/>
      <c r="R14" s="512"/>
      <c r="S14" s="512"/>
      <c r="T14" s="512"/>
      <c r="U14" s="61">
        <f t="shared" si="1"/>
        <v>11</v>
      </c>
      <c r="V14" s="512">
        <v>8.5</v>
      </c>
      <c r="W14" s="512"/>
      <c r="X14" s="512"/>
      <c r="Y14" s="512">
        <v>1</v>
      </c>
      <c r="Z14" s="512"/>
      <c r="AA14" s="512"/>
      <c r="AB14" s="512"/>
      <c r="AC14" s="61">
        <f t="shared" si="2"/>
        <v>22</v>
      </c>
      <c r="AD14" s="512">
        <v>3.5</v>
      </c>
      <c r="AE14" s="512"/>
      <c r="AF14" s="512"/>
      <c r="AG14" s="512"/>
      <c r="AH14" s="512"/>
      <c r="AI14" s="512"/>
      <c r="AJ14" s="512"/>
      <c r="AK14" s="61">
        <f t="shared" si="3"/>
        <v>7</v>
      </c>
      <c r="AL14" s="512"/>
      <c r="AM14" s="512"/>
      <c r="AN14" s="512"/>
      <c r="AO14" s="512"/>
      <c r="AP14" s="512"/>
      <c r="AQ14" s="512"/>
      <c r="AR14" s="512"/>
      <c r="AS14" s="61">
        <f t="shared" si="4"/>
        <v>0</v>
      </c>
      <c r="AT14" s="512"/>
      <c r="AU14" s="512"/>
      <c r="AV14" s="512"/>
      <c r="AW14" s="512"/>
      <c r="AX14" s="512"/>
      <c r="AY14" s="512"/>
      <c r="AZ14" s="512"/>
      <c r="BA14" s="61">
        <f t="shared" si="5"/>
        <v>0</v>
      </c>
      <c r="BB14" s="512"/>
      <c r="BC14" s="512"/>
      <c r="BD14" s="512"/>
      <c r="BE14" s="512"/>
      <c r="BF14" s="512"/>
      <c r="BG14" s="512"/>
      <c r="BH14" s="512"/>
      <c r="BI14" s="110">
        <f t="shared" si="6"/>
        <v>0</v>
      </c>
      <c r="BJ14" s="219">
        <f t="shared" si="7"/>
        <v>18.5</v>
      </c>
      <c r="BK14" s="217">
        <f t="shared" si="8"/>
        <v>0</v>
      </c>
      <c r="BL14" s="217">
        <f t="shared" si="9"/>
        <v>0</v>
      </c>
      <c r="BM14" s="217">
        <f t="shared" si="10"/>
        <v>1</v>
      </c>
      <c r="BN14" s="217">
        <f t="shared" si="11"/>
        <v>0</v>
      </c>
      <c r="BO14" s="217">
        <f t="shared" si="12"/>
        <v>0</v>
      </c>
      <c r="BP14" s="226">
        <f t="shared" si="13"/>
        <v>0</v>
      </c>
      <c r="BQ14" s="227">
        <f t="shared" si="14"/>
        <v>42</v>
      </c>
      <c r="BR14" s="26"/>
      <c r="BS14" s="26"/>
      <c r="BT14" s="26"/>
      <c r="BU14" s="26"/>
      <c r="BV14" s="26"/>
      <c r="BW14" s="26"/>
      <c r="BX14" s="26"/>
      <c r="BY14" s="26"/>
    </row>
    <row r="15" spans="1:77" ht="16" thickBot="1">
      <c r="A15" s="57"/>
      <c r="B15" s="486" t="s">
        <v>553</v>
      </c>
      <c r="C15" s="504" t="s">
        <v>554</v>
      </c>
      <c r="D15" s="512">
        <v>27</v>
      </c>
      <c r="E15" s="511" t="s">
        <v>116</v>
      </c>
      <c r="F15" s="512">
        <v>5</v>
      </c>
      <c r="G15" s="512">
        <v>1</v>
      </c>
      <c r="H15" s="512"/>
      <c r="I15" s="512"/>
      <c r="J15" s="512"/>
      <c r="K15" s="512"/>
      <c r="L15" s="512"/>
      <c r="M15" s="61">
        <f t="shared" si="0"/>
        <v>15</v>
      </c>
      <c r="N15" s="512">
        <v>5.5</v>
      </c>
      <c r="O15" s="512"/>
      <c r="P15" s="512"/>
      <c r="Q15" s="512"/>
      <c r="R15" s="512"/>
      <c r="S15" s="512"/>
      <c r="T15" s="512"/>
      <c r="U15" s="61">
        <f t="shared" si="1"/>
        <v>11</v>
      </c>
      <c r="V15" s="512">
        <v>6</v>
      </c>
      <c r="W15" s="512"/>
      <c r="X15" s="512"/>
      <c r="Y15" s="512"/>
      <c r="Z15" s="512"/>
      <c r="AA15" s="512"/>
      <c r="AB15" s="512"/>
      <c r="AC15" s="61">
        <f t="shared" si="2"/>
        <v>12</v>
      </c>
      <c r="AD15" s="512">
        <v>1.5</v>
      </c>
      <c r="AE15" s="512"/>
      <c r="AF15" s="512"/>
      <c r="AG15" s="512"/>
      <c r="AH15" s="512"/>
      <c r="AI15" s="512"/>
      <c r="AJ15" s="512"/>
      <c r="AK15" s="61">
        <f t="shared" si="3"/>
        <v>3</v>
      </c>
      <c r="AL15" s="97"/>
      <c r="AM15" s="97"/>
      <c r="AN15" s="97"/>
      <c r="AO15" s="97"/>
      <c r="AP15" s="97"/>
      <c r="AQ15" s="97"/>
      <c r="AR15" s="97"/>
      <c r="AS15" s="61">
        <f t="shared" si="4"/>
        <v>0</v>
      </c>
      <c r="AT15" s="97"/>
      <c r="AU15" s="97"/>
      <c r="AV15" s="97"/>
      <c r="AW15" s="97"/>
      <c r="AX15" s="97"/>
      <c r="AY15" s="97"/>
      <c r="AZ15" s="97"/>
      <c r="BA15" s="61">
        <f t="shared" si="5"/>
        <v>0</v>
      </c>
      <c r="BB15" s="97"/>
      <c r="BC15" s="97"/>
      <c r="BD15" s="97"/>
      <c r="BE15" s="97"/>
      <c r="BF15" s="97"/>
      <c r="BG15" s="97"/>
      <c r="BH15" s="97"/>
      <c r="BI15" s="110">
        <f t="shared" si="6"/>
        <v>0</v>
      </c>
      <c r="BJ15" s="219">
        <f t="shared" si="7"/>
        <v>18</v>
      </c>
      <c r="BK15" s="217">
        <f t="shared" si="8"/>
        <v>1</v>
      </c>
      <c r="BL15" s="217">
        <f t="shared" si="9"/>
        <v>0</v>
      </c>
      <c r="BM15" s="217">
        <f t="shared" si="10"/>
        <v>0</v>
      </c>
      <c r="BN15" s="217">
        <f t="shared" si="11"/>
        <v>0</v>
      </c>
      <c r="BO15" s="217">
        <f t="shared" si="12"/>
        <v>0</v>
      </c>
      <c r="BP15" s="226">
        <f t="shared" si="13"/>
        <v>0</v>
      </c>
      <c r="BQ15" s="227">
        <f t="shared" si="14"/>
        <v>41</v>
      </c>
    </row>
    <row r="16" spans="1:77" ht="16" thickBot="1">
      <c r="A16" s="57"/>
      <c r="B16" s="486" t="s">
        <v>557</v>
      </c>
      <c r="C16" s="504" t="s">
        <v>219</v>
      </c>
      <c r="D16" s="512">
        <v>34</v>
      </c>
      <c r="E16" s="511" t="s">
        <v>116</v>
      </c>
      <c r="F16" s="512">
        <v>1.5</v>
      </c>
      <c r="G16" s="512"/>
      <c r="H16" s="512"/>
      <c r="I16" s="512">
        <v>1</v>
      </c>
      <c r="J16" s="512">
        <v>1</v>
      </c>
      <c r="K16" s="512"/>
      <c r="L16" s="512"/>
      <c r="M16" s="61">
        <f t="shared" si="0"/>
        <v>13</v>
      </c>
      <c r="N16" s="512">
        <v>6.5</v>
      </c>
      <c r="O16" s="512"/>
      <c r="P16" s="512">
        <v>1</v>
      </c>
      <c r="Q16" s="512"/>
      <c r="R16" s="512"/>
      <c r="S16" s="512"/>
      <c r="T16" s="512"/>
      <c r="U16" s="61">
        <f t="shared" si="1"/>
        <v>16</v>
      </c>
      <c r="V16" s="512">
        <v>2.5</v>
      </c>
      <c r="W16" s="512"/>
      <c r="X16" s="512"/>
      <c r="Y16" s="512"/>
      <c r="Z16" s="512"/>
      <c r="AA16" s="512"/>
      <c r="AB16" s="512"/>
      <c r="AC16" s="61">
        <f t="shared" si="2"/>
        <v>5</v>
      </c>
      <c r="AD16" s="512">
        <v>3.5</v>
      </c>
      <c r="AE16" s="512"/>
      <c r="AF16" s="512"/>
      <c r="AG16" s="512"/>
      <c r="AH16" s="512"/>
      <c r="AI16" s="512"/>
      <c r="AJ16" s="512"/>
      <c r="AK16" s="61">
        <f t="shared" si="3"/>
        <v>7</v>
      </c>
      <c r="AL16" s="512"/>
      <c r="AM16" s="512"/>
      <c r="AN16" s="512"/>
      <c r="AO16" s="512"/>
      <c r="AP16" s="512"/>
      <c r="AQ16" s="512"/>
      <c r="AR16" s="512"/>
      <c r="AS16" s="61">
        <f t="shared" si="4"/>
        <v>0</v>
      </c>
      <c r="AT16" s="512"/>
      <c r="AU16" s="512"/>
      <c r="AV16" s="512"/>
      <c r="AW16" s="512"/>
      <c r="AX16" s="512"/>
      <c r="AY16" s="512"/>
      <c r="AZ16" s="512"/>
      <c r="BA16" s="61">
        <f t="shared" si="5"/>
        <v>0</v>
      </c>
      <c r="BB16" s="13"/>
      <c r="BC16" s="13"/>
      <c r="BD16" s="13"/>
      <c r="BE16" s="13"/>
      <c r="BF16" s="13"/>
      <c r="BG16" s="13"/>
      <c r="BH16" s="13"/>
      <c r="BI16" s="110">
        <f t="shared" si="6"/>
        <v>0</v>
      </c>
      <c r="BJ16" s="219">
        <f t="shared" si="7"/>
        <v>14</v>
      </c>
      <c r="BK16" s="217">
        <f t="shared" si="8"/>
        <v>0</v>
      </c>
      <c r="BL16" s="217">
        <f t="shared" si="9"/>
        <v>1</v>
      </c>
      <c r="BM16" s="217">
        <f t="shared" si="10"/>
        <v>1</v>
      </c>
      <c r="BN16" s="217">
        <f t="shared" si="11"/>
        <v>1</v>
      </c>
      <c r="BO16" s="217">
        <f t="shared" si="12"/>
        <v>0</v>
      </c>
      <c r="BP16" s="226">
        <f t="shared" si="13"/>
        <v>0</v>
      </c>
      <c r="BQ16" s="227">
        <f t="shared" si="14"/>
        <v>41</v>
      </c>
      <c r="BR16" s="7"/>
      <c r="BS16" s="7"/>
      <c r="BT16" s="7"/>
      <c r="BU16" s="7"/>
      <c r="BV16" s="7"/>
      <c r="BW16" s="7"/>
      <c r="BX16" s="7"/>
    </row>
    <row r="17" spans="1:77" ht="16" thickBot="1">
      <c r="A17" s="57"/>
      <c r="B17" s="486" t="s">
        <v>279</v>
      </c>
      <c r="C17" s="504" t="s">
        <v>280</v>
      </c>
      <c r="D17" s="512">
        <v>11</v>
      </c>
      <c r="E17" s="511" t="s">
        <v>120</v>
      </c>
      <c r="F17" s="512">
        <v>2</v>
      </c>
      <c r="G17" s="512"/>
      <c r="H17" s="512"/>
      <c r="I17" s="512"/>
      <c r="J17" s="512"/>
      <c r="K17" s="512"/>
      <c r="L17" s="512"/>
      <c r="M17" s="61">
        <f t="shared" si="0"/>
        <v>4</v>
      </c>
      <c r="N17" s="512">
        <v>1.5</v>
      </c>
      <c r="O17" s="512"/>
      <c r="P17" s="512">
        <v>2</v>
      </c>
      <c r="Q17" s="512"/>
      <c r="R17" s="512"/>
      <c r="S17" s="512"/>
      <c r="T17" s="512"/>
      <c r="U17" s="461">
        <f t="shared" si="1"/>
        <v>9</v>
      </c>
      <c r="V17" s="512">
        <v>2</v>
      </c>
      <c r="W17" s="512"/>
      <c r="X17" s="512">
        <v>1</v>
      </c>
      <c r="Y17" s="512"/>
      <c r="Z17" s="512"/>
      <c r="AA17" s="512"/>
      <c r="AB17" s="512"/>
      <c r="AC17" s="461">
        <f t="shared" si="2"/>
        <v>7</v>
      </c>
      <c r="AD17" s="512">
        <v>4</v>
      </c>
      <c r="AE17" s="512"/>
      <c r="AF17" s="512">
        <v>2</v>
      </c>
      <c r="AG17" s="512"/>
      <c r="AH17" s="512">
        <v>1</v>
      </c>
      <c r="AI17" s="512"/>
      <c r="AJ17" s="512"/>
      <c r="AK17" s="61">
        <f t="shared" si="3"/>
        <v>19</v>
      </c>
      <c r="AL17" s="13"/>
      <c r="AM17" s="13"/>
      <c r="AN17" s="13"/>
      <c r="AO17" s="13"/>
      <c r="AP17" s="13"/>
      <c r="AQ17" s="13"/>
      <c r="AR17" s="13"/>
      <c r="AS17" s="61">
        <f t="shared" si="4"/>
        <v>0</v>
      </c>
      <c r="AT17" s="97"/>
      <c r="AU17" s="97"/>
      <c r="AV17" s="97"/>
      <c r="AW17" s="97"/>
      <c r="AX17" s="97"/>
      <c r="AY17" s="97"/>
      <c r="AZ17" s="97"/>
      <c r="BA17" s="61">
        <f t="shared" si="5"/>
        <v>0</v>
      </c>
      <c r="BB17" s="97"/>
      <c r="BC17" s="97"/>
      <c r="BD17" s="97"/>
      <c r="BE17" s="97"/>
      <c r="BF17" s="97"/>
      <c r="BG17" s="97"/>
      <c r="BH17" s="97"/>
      <c r="BI17" s="110">
        <f t="shared" si="6"/>
        <v>0</v>
      </c>
      <c r="BJ17" s="219">
        <f t="shared" si="7"/>
        <v>9.5</v>
      </c>
      <c r="BK17" s="217">
        <f t="shared" si="8"/>
        <v>0</v>
      </c>
      <c r="BL17" s="217">
        <f t="shared" si="9"/>
        <v>5</v>
      </c>
      <c r="BM17" s="217">
        <f t="shared" si="10"/>
        <v>0</v>
      </c>
      <c r="BN17" s="217">
        <f t="shared" si="11"/>
        <v>1</v>
      </c>
      <c r="BO17" s="217">
        <f t="shared" si="12"/>
        <v>0</v>
      </c>
      <c r="BP17" s="226">
        <f t="shared" si="13"/>
        <v>0</v>
      </c>
      <c r="BQ17" s="227">
        <f t="shared" si="14"/>
        <v>39</v>
      </c>
      <c r="BR17" s="7"/>
      <c r="BS17" s="7"/>
      <c r="BT17" s="7"/>
      <c r="BU17" s="7"/>
      <c r="BV17" s="7"/>
      <c r="BW17" s="7"/>
      <c r="BX17" s="7"/>
    </row>
    <row r="18" spans="1:77" ht="16" thickBot="1">
      <c r="A18" s="57"/>
      <c r="B18" s="486" t="s">
        <v>625</v>
      </c>
      <c r="C18" s="504" t="s">
        <v>626</v>
      </c>
      <c r="D18" s="512">
        <v>3</v>
      </c>
      <c r="E18" s="511" t="s">
        <v>115</v>
      </c>
      <c r="F18" s="512">
        <v>3</v>
      </c>
      <c r="G18" s="512"/>
      <c r="H18" s="512"/>
      <c r="I18" s="512"/>
      <c r="J18" s="512">
        <v>1</v>
      </c>
      <c r="K18" s="512"/>
      <c r="L18" s="512"/>
      <c r="M18" s="61">
        <f t="shared" si="0"/>
        <v>11</v>
      </c>
      <c r="N18" s="512">
        <v>8</v>
      </c>
      <c r="O18" s="512"/>
      <c r="P18" s="512"/>
      <c r="Q18" s="512"/>
      <c r="R18" s="512"/>
      <c r="S18" s="512"/>
      <c r="T18" s="512"/>
      <c r="U18" s="461">
        <f t="shared" si="1"/>
        <v>16</v>
      </c>
      <c r="V18" s="512">
        <v>4</v>
      </c>
      <c r="W18" s="512"/>
      <c r="X18" s="512"/>
      <c r="Y18" s="512"/>
      <c r="Z18" s="512"/>
      <c r="AA18" s="512"/>
      <c r="AB18" s="512"/>
      <c r="AC18" s="461">
        <f t="shared" si="2"/>
        <v>8</v>
      </c>
      <c r="AD18" s="512">
        <v>2</v>
      </c>
      <c r="AE18" s="512"/>
      <c r="AF18" s="512"/>
      <c r="AG18" s="512"/>
      <c r="AH18" s="512"/>
      <c r="AI18" s="512"/>
      <c r="AJ18" s="512"/>
      <c r="AK18" s="61">
        <f t="shared" si="3"/>
        <v>4</v>
      </c>
      <c r="AL18" s="13"/>
      <c r="AM18" s="13"/>
      <c r="AN18" s="13"/>
      <c r="AO18" s="13"/>
      <c r="AP18" s="13"/>
      <c r="AQ18" s="13"/>
      <c r="AR18" s="13"/>
      <c r="AS18" s="61">
        <f t="shared" si="4"/>
        <v>0</v>
      </c>
      <c r="AT18" s="97"/>
      <c r="AU18" s="97"/>
      <c r="AV18" s="97"/>
      <c r="AW18" s="97"/>
      <c r="AX18" s="97"/>
      <c r="AY18" s="97"/>
      <c r="AZ18" s="97"/>
      <c r="BA18" s="61">
        <f t="shared" si="5"/>
        <v>0</v>
      </c>
      <c r="BB18" s="97"/>
      <c r="BC18" s="97"/>
      <c r="BD18" s="97"/>
      <c r="BE18" s="97"/>
      <c r="BF18" s="97"/>
      <c r="BG18" s="97"/>
      <c r="BH18" s="97"/>
      <c r="BI18" s="110">
        <f t="shared" si="6"/>
        <v>0</v>
      </c>
      <c r="BJ18" s="109">
        <f t="shared" si="7"/>
        <v>17</v>
      </c>
      <c r="BK18" s="108">
        <f t="shared" si="8"/>
        <v>0</v>
      </c>
      <c r="BL18" s="108">
        <f t="shared" si="9"/>
        <v>0</v>
      </c>
      <c r="BM18" s="108">
        <f t="shared" si="10"/>
        <v>0</v>
      </c>
      <c r="BN18" s="108">
        <f t="shared" si="11"/>
        <v>1</v>
      </c>
      <c r="BO18" s="108">
        <f t="shared" si="12"/>
        <v>0</v>
      </c>
      <c r="BP18" s="110">
        <f t="shared" si="13"/>
        <v>0</v>
      </c>
      <c r="BQ18" s="191">
        <f t="shared" si="14"/>
        <v>39</v>
      </c>
    </row>
    <row r="19" spans="1:77" ht="16" thickBot="1">
      <c r="A19" s="57"/>
      <c r="B19" s="486" t="s">
        <v>384</v>
      </c>
      <c r="C19" s="504" t="s">
        <v>385</v>
      </c>
      <c r="D19" s="512">
        <v>25</v>
      </c>
      <c r="E19" s="511" t="s">
        <v>370</v>
      </c>
      <c r="F19" s="512">
        <v>2</v>
      </c>
      <c r="G19" s="512"/>
      <c r="H19" s="512"/>
      <c r="I19" s="512"/>
      <c r="J19" s="512"/>
      <c r="K19" s="512"/>
      <c r="L19" s="512"/>
      <c r="M19" s="61">
        <f t="shared" si="0"/>
        <v>4</v>
      </c>
      <c r="N19" s="512">
        <v>5</v>
      </c>
      <c r="O19" s="512"/>
      <c r="P19" s="512"/>
      <c r="Q19" s="512"/>
      <c r="R19" s="512"/>
      <c r="S19" s="512"/>
      <c r="T19" s="512"/>
      <c r="U19" s="461">
        <f t="shared" si="1"/>
        <v>10</v>
      </c>
      <c r="V19" s="512">
        <v>8</v>
      </c>
      <c r="W19" s="512"/>
      <c r="X19" s="512">
        <v>1</v>
      </c>
      <c r="Y19" s="512">
        <v>1</v>
      </c>
      <c r="Z19" s="512"/>
      <c r="AA19" s="512"/>
      <c r="AB19" s="512"/>
      <c r="AC19" s="461">
        <f t="shared" si="2"/>
        <v>24</v>
      </c>
      <c r="AD19" s="512"/>
      <c r="AE19" s="512"/>
      <c r="AF19" s="512"/>
      <c r="AG19" s="512"/>
      <c r="AH19" s="512"/>
      <c r="AI19" s="512"/>
      <c r="AJ19" s="512"/>
      <c r="AK19" s="61">
        <f t="shared" si="3"/>
        <v>0</v>
      </c>
      <c r="AL19" s="512"/>
      <c r="AM19" s="512"/>
      <c r="AN19" s="512"/>
      <c r="AO19" s="512"/>
      <c r="AP19" s="512"/>
      <c r="AQ19" s="512"/>
      <c r="AR19" s="512"/>
      <c r="AS19" s="61">
        <f t="shared" si="4"/>
        <v>0</v>
      </c>
      <c r="AT19" s="97"/>
      <c r="AU19" s="97"/>
      <c r="AV19" s="97"/>
      <c r="AW19" s="97"/>
      <c r="AX19" s="97"/>
      <c r="AY19" s="97"/>
      <c r="AZ19" s="97"/>
      <c r="BA19" s="61">
        <f t="shared" si="5"/>
        <v>0</v>
      </c>
      <c r="BB19" s="484"/>
      <c r="BC19" s="484"/>
      <c r="BD19" s="484"/>
      <c r="BE19" s="484"/>
      <c r="BF19" s="484"/>
      <c r="BG19" s="484"/>
      <c r="BH19" s="484"/>
      <c r="BI19" s="110">
        <f t="shared" si="6"/>
        <v>0</v>
      </c>
      <c r="BJ19" s="219">
        <f t="shared" si="7"/>
        <v>15</v>
      </c>
      <c r="BK19" s="217">
        <f t="shared" si="8"/>
        <v>0</v>
      </c>
      <c r="BL19" s="217">
        <f t="shared" si="9"/>
        <v>1</v>
      </c>
      <c r="BM19" s="217">
        <f t="shared" si="10"/>
        <v>1</v>
      </c>
      <c r="BN19" s="217">
        <f t="shared" si="11"/>
        <v>0</v>
      </c>
      <c r="BO19" s="217">
        <f t="shared" si="12"/>
        <v>0</v>
      </c>
      <c r="BP19" s="226">
        <f t="shared" si="13"/>
        <v>0</v>
      </c>
      <c r="BQ19" s="227">
        <f t="shared" si="14"/>
        <v>38</v>
      </c>
    </row>
    <row r="20" spans="1:77" ht="16" thickBot="1">
      <c r="A20" s="57"/>
      <c r="B20" s="505" t="s">
        <v>616</v>
      </c>
      <c r="C20" s="504" t="s">
        <v>617</v>
      </c>
      <c r="D20" s="512">
        <v>48</v>
      </c>
      <c r="E20" s="511" t="s">
        <v>115</v>
      </c>
      <c r="F20" s="512">
        <v>8</v>
      </c>
      <c r="G20" s="512"/>
      <c r="H20" s="512"/>
      <c r="I20" s="512"/>
      <c r="J20" s="512"/>
      <c r="K20" s="512"/>
      <c r="L20" s="512"/>
      <c r="M20" s="61">
        <f t="shared" si="0"/>
        <v>16</v>
      </c>
      <c r="N20" s="512">
        <v>3</v>
      </c>
      <c r="O20" s="512"/>
      <c r="P20" s="512"/>
      <c r="Q20" s="512"/>
      <c r="R20" s="512"/>
      <c r="S20" s="512"/>
      <c r="T20" s="512"/>
      <c r="U20" s="461">
        <f t="shared" si="1"/>
        <v>6</v>
      </c>
      <c r="V20" s="512">
        <v>6</v>
      </c>
      <c r="W20" s="512"/>
      <c r="X20" s="512"/>
      <c r="Y20" s="512"/>
      <c r="Z20" s="512"/>
      <c r="AA20" s="512"/>
      <c r="AB20" s="512"/>
      <c r="AC20" s="461">
        <f t="shared" si="2"/>
        <v>12</v>
      </c>
      <c r="AD20" s="512">
        <v>2</v>
      </c>
      <c r="AE20" s="512"/>
      <c r="AF20" s="512"/>
      <c r="AG20" s="512"/>
      <c r="AH20" s="512"/>
      <c r="AI20" s="512"/>
      <c r="AJ20" s="512"/>
      <c r="AK20" s="61">
        <f t="shared" si="3"/>
        <v>4</v>
      </c>
      <c r="AL20" s="13"/>
      <c r="AM20" s="13"/>
      <c r="AN20" s="484"/>
      <c r="AO20" s="484"/>
      <c r="AP20" s="484"/>
      <c r="AQ20" s="484"/>
      <c r="AR20" s="484"/>
      <c r="AS20" s="61">
        <f t="shared" si="4"/>
        <v>0</v>
      </c>
      <c r="AT20" s="97"/>
      <c r="AU20" s="97"/>
      <c r="AV20" s="97"/>
      <c r="AW20" s="97"/>
      <c r="AX20" s="97"/>
      <c r="AY20" s="97"/>
      <c r="AZ20" s="97"/>
      <c r="BA20" s="61">
        <f t="shared" si="5"/>
        <v>0</v>
      </c>
      <c r="BB20" s="97"/>
      <c r="BC20" s="97"/>
      <c r="BD20" s="97"/>
      <c r="BE20" s="97"/>
      <c r="BF20" s="97"/>
      <c r="BG20" s="97"/>
      <c r="BH20" s="97"/>
      <c r="BI20" s="110">
        <f t="shared" si="6"/>
        <v>0</v>
      </c>
      <c r="BJ20" s="219">
        <f t="shared" si="7"/>
        <v>19</v>
      </c>
      <c r="BK20" s="217">
        <f t="shared" si="8"/>
        <v>0</v>
      </c>
      <c r="BL20" s="217">
        <f t="shared" si="9"/>
        <v>0</v>
      </c>
      <c r="BM20" s="217">
        <f t="shared" si="10"/>
        <v>0</v>
      </c>
      <c r="BN20" s="217">
        <f t="shared" si="11"/>
        <v>0</v>
      </c>
      <c r="BO20" s="217">
        <f t="shared" si="12"/>
        <v>0</v>
      </c>
      <c r="BP20" s="226">
        <f t="shared" si="13"/>
        <v>0</v>
      </c>
      <c r="BQ20" s="227">
        <f t="shared" si="14"/>
        <v>38</v>
      </c>
      <c r="BR20" s="111"/>
    </row>
    <row r="21" spans="1:77" ht="16" thickBot="1">
      <c r="A21" s="57"/>
      <c r="B21" s="505" t="s">
        <v>552</v>
      </c>
      <c r="C21" s="504" t="s">
        <v>393</v>
      </c>
      <c r="D21" s="512">
        <v>25</v>
      </c>
      <c r="E21" s="511" t="s">
        <v>116</v>
      </c>
      <c r="F21" s="512">
        <v>2.5</v>
      </c>
      <c r="G21" s="512"/>
      <c r="H21" s="512">
        <v>2</v>
      </c>
      <c r="I21" s="512"/>
      <c r="J21" s="512">
        <v>1</v>
      </c>
      <c r="K21" s="512"/>
      <c r="L21" s="512"/>
      <c r="M21" s="61">
        <f t="shared" si="0"/>
        <v>16</v>
      </c>
      <c r="N21" s="512">
        <v>6.5</v>
      </c>
      <c r="O21" s="512"/>
      <c r="P21" s="512"/>
      <c r="Q21" s="512"/>
      <c r="R21" s="512"/>
      <c r="S21" s="512"/>
      <c r="T21" s="512"/>
      <c r="U21" s="461">
        <f t="shared" si="1"/>
        <v>13</v>
      </c>
      <c r="V21" s="512"/>
      <c r="W21" s="512"/>
      <c r="X21" s="512"/>
      <c r="Y21" s="512"/>
      <c r="Z21" s="512"/>
      <c r="AA21" s="512"/>
      <c r="AB21" s="512"/>
      <c r="AC21" s="461">
        <f t="shared" si="2"/>
        <v>0</v>
      </c>
      <c r="AD21" s="512">
        <v>4</v>
      </c>
      <c r="AE21" s="512"/>
      <c r="AF21" s="512"/>
      <c r="AG21" s="512"/>
      <c r="AH21" s="512"/>
      <c r="AI21" s="512"/>
      <c r="AJ21" s="512"/>
      <c r="AK21" s="61">
        <f t="shared" si="3"/>
        <v>8</v>
      </c>
      <c r="AL21" s="512"/>
      <c r="AM21" s="512"/>
      <c r="AN21" s="512"/>
      <c r="AO21" s="512"/>
      <c r="AP21" s="512"/>
      <c r="AQ21" s="512"/>
      <c r="AR21" s="512"/>
      <c r="AS21" s="61">
        <f t="shared" si="4"/>
        <v>0</v>
      </c>
      <c r="AT21" s="97"/>
      <c r="AU21" s="97"/>
      <c r="AV21" s="97"/>
      <c r="AW21" s="97"/>
      <c r="AX21" s="97"/>
      <c r="AY21" s="97"/>
      <c r="AZ21" s="97"/>
      <c r="BA21" s="61">
        <f t="shared" si="5"/>
        <v>0</v>
      </c>
      <c r="BB21" s="97"/>
      <c r="BC21" s="97"/>
      <c r="BD21" s="97"/>
      <c r="BE21" s="97"/>
      <c r="BF21" s="97"/>
      <c r="BG21" s="97"/>
      <c r="BH21" s="97"/>
      <c r="BI21" s="110">
        <f t="shared" si="6"/>
        <v>0</v>
      </c>
      <c r="BJ21" s="219">
        <f t="shared" si="7"/>
        <v>13</v>
      </c>
      <c r="BK21" s="217">
        <f t="shared" si="8"/>
        <v>0</v>
      </c>
      <c r="BL21" s="217">
        <f t="shared" si="9"/>
        <v>2</v>
      </c>
      <c r="BM21" s="217">
        <f t="shared" si="10"/>
        <v>0</v>
      </c>
      <c r="BN21" s="217">
        <f t="shared" si="11"/>
        <v>1</v>
      </c>
      <c r="BO21" s="217">
        <f t="shared" si="12"/>
        <v>0</v>
      </c>
      <c r="BP21" s="226">
        <f t="shared" si="13"/>
        <v>0</v>
      </c>
      <c r="BQ21" s="227">
        <f t="shared" si="14"/>
        <v>37</v>
      </c>
    </row>
    <row r="22" spans="1:77" ht="16" thickBot="1">
      <c r="A22" s="57"/>
      <c r="B22" s="505" t="s">
        <v>576</v>
      </c>
      <c r="C22" s="504" t="s">
        <v>433</v>
      </c>
      <c r="D22" s="512">
        <v>32</v>
      </c>
      <c r="E22" s="511" t="s">
        <v>121</v>
      </c>
      <c r="F22" s="512">
        <v>3</v>
      </c>
      <c r="G22" s="512"/>
      <c r="H22" s="512"/>
      <c r="I22" s="512"/>
      <c r="J22" s="512"/>
      <c r="K22" s="512"/>
      <c r="L22" s="512"/>
      <c r="M22" s="61">
        <f t="shared" si="0"/>
        <v>6</v>
      </c>
      <c r="N22" s="512">
        <v>4</v>
      </c>
      <c r="O22" s="512"/>
      <c r="P22" s="512">
        <v>1</v>
      </c>
      <c r="Q22" s="512"/>
      <c r="R22" s="512"/>
      <c r="S22" s="512"/>
      <c r="T22" s="512"/>
      <c r="U22" s="461">
        <f t="shared" si="1"/>
        <v>11</v>
      </c>
      <c r="V22" s="512"/>
      <c r="W22" s="512"/>
      <c r="X22" s="512">
        <v>1</v>
      </c>
      <c r="Y22" s="512"/>
      <c r="Z22" s="512">
        <v>1</v>
      </c>
      <c r="AA22" s="512"/>
      <c r="AB22" s="512"/>
      <c r="AC22" s="461">
        <f t="shared" si="2"/>
        <v>8</v>
      </c>
      <c r="AD22" s="512">
        <v>6</v>
      </c>
      <c r="AE22" s="512"/>
      <c r="AF22" s="512"/>
      <c r="AG22" s="512"/>
      <c r="AH22" s="512"/>
      <c r="AI22" s="512"/>
      <c r="AJ22" s="512"/>
      <c r="AK22" s="61">
        <f t="shared" si="3"/>
        <v>12</v>
      </c>
      <c r="AL22" s="13"/>
      <c r="AM22" s="13"/>
      <c r="AN22" s="512"/>
      <c r="AO22" s="512"/>
      <c r="AP22" s="512"/>
      <c r="AQ22" s="512"/>
      <c r="AR22" s="512"/>
      <c r="AS22" s="61">
        <f t="shared" si="4"/>
        <v>0</v>
      </c>
      <c r="AT22" s="97"/>
      <c r="AU22" s="97"/>
      <c r="AV22" s="97"/>
      <c r="AW22" s="97"/>
      <c r="AX22" s="97"/>
      <c r="AY22" s="97"/>
      <c r="AZ22" s="97"/>
      <c r="BA22" s="61">
        <f t="shared" si="5"/>
        <v>0</v>
      </c>
      <c r="BB22" s="97"/>
      <c r="BC22" s="97"/>
      <c r="BD22" s="97"/>
      <c r="BE22" s="97"/>
      <c r="BF22" s="97"/>
      <c r="BG22" s="97"/>
      <c r="BH22" s="97"/>
      <c r="BI22" s="110">
        <f t="shared" si="6"/>
        <v>0</v>
      </c>
      <c r="BJ22" s="219">
        <f t="shared" si="7"/>
        <v>13</v>
      </c>
      <c r="BK22" s="217">
        <f t="shared" si="8"/>
        <v>0</v>
      </c>
      <c r="BL22" s="217">
        <f t="shared" si="9"/>
        <v>2</v>
      </c>
      <c r="BM22" s="217">
        <f t="shared" si="10"/>
        <v>0</v>
      </c>
      <c r="BN22" s="217">
        <f t="shared" si="11"/>
        <v>1</v>
      </c>
      <c r="BO22" s="217">
        <f t="shared" si="12"/>
        <v>0</v>
      </c>
      <c r="BP22" s="226">
        <f t="shared" si="13"/>
        <v>0</v>
      </c>
      <c r="BQ22" s="227">
        <f t="shared" si="14"/>
        <v>37</v>
      </c>
    </row>
    <row r="23" spans="1:77" ht="16" thickBot="1">
      <c r="A23" s="57"/>
      <c r="B23" s="505" t="s">
        <v>595</v>
      </c>
      <c r="C23" s="504" t="s">
        <v>596</v>
      </c>
      <c r="D23" s="512">
        <v>12</v>
      </c>
      <c r="E23" s="511" t="s">
        <v>121</v>
      </c>
      <c r="F23" s="512">
        <v>9</v>
      </c>
      <c r="G23" s="512"/>
      <c r="H23" s="512">
        <v>1</v>
      </c>
      <c r="I23" s="512"/>
      <c r="J23" s="512"/>
      <c r="K23" s="512"/>
      <c r="L23" s="512"/>
      <c r="M23" s="61">
        <f t="shared" si="0"/>
        <v>21</v>
      </c>
      <c r="N23" s="512">
        <v>3</v>
      </c>
      <c r="O23" s="512"/>
      <c r="P23" s="512"/>
      <c r="Q23" s="512"/>
      <c r="R23" s="512"/>
      <c r="S23" s="512"/>
      <c r="T23" s="512"/>
      <c r="U23" s="461">
        <f t="shared" si="1"/>
        <v>6</v>
      </c>
      <c r="V23" s="512"/>
      <c r="W23" s="512"/>
      <c r="X23" s="512"/>
      <c r="Y23" s="512"/>
      <c r="Z23" s="512"/>
      <c r="AA23" s="512"/>
      <c r="AB23" s="512"/>
      <c r="AC23" s="461">
        <f t="shared" si="2"/>
        <v>0</v>
      </c>
      <c r="AD23" s="512">
        <v>5</v>
      </c>
      <c r="AE23" s="512"/>
      <c r="AF23" s="512"/>
      <c r="AG23" s="512"/>
      <c r="AH23" s="512"/>
      <c r="AI23" s="512"/>
      <c r="AJ23" s="512"/>
      <c r="AK23" s="61">
        <f t="shared" si="3"/>
        <v>10</v>
      </c>
      <c r="AL23" s="40"/>
      <c r="AM23" s="40"/>
      <c r="AN23" s="40"/>
      <c r="AO23" s="40"/>
      <c r="AP23" s="40"/>
      <c r="AQ23" s="40"/>
      <c r="AR23" s="40"/>
      <c r="AS23" s="61">
        <f t="shared" si="4"/>
        <v>0</v>
      </c>
      <c r="AT23" s="42"/>
      <c r="AU23" s="42"/>
      <c r="AV23" s="42"/>
      <c r="AW23" s="42"/>
      <c r="AX23" s="42"/>
      <c r="AY23" s="42"/>
      <c r="AZ23" s="42"/>
      <c r="BA23" s="61">
        <f t="shared" si="5"/>
        <v>0</v>
      </c>
      <c r="BB23" s="42"/>
      <c r="BC23" s="42"/>
      <c r="BD23" s="42"/>
      <c r="BE23" s="42"/>
      <c r="BF23" s="42"/>
      <c r="BG23" s="42"/>
      <c r="BH23" s="42"/>
      <c r="BI23" s="110">
        <f t="shared" si="6"/>
        <v>0</v>
      </c>
      <c r="BJ23" s="219">
        <f t="shared" si="7"/>
        <v>17</v>
      </c>
      <c r="BK23" s="217">
        <f t="shared" si="8"/>
        <v>0</v>
      </c>
      <c r="BL23" s="217">
        <f t="shared" si="9"/>
        <v>1</v>
      </c>
      <c r="BM23" s="217">
        <f t="shared" si="10"/>
        <v>0</v>
      </c>
      <c r="BN23" s="217">
        <f t="shared" si="11"/>
        <v>0</v>
      </c>
      <c r="BO23" s="217">
        <f t="shared" si="12"/>
        <v>0</v>
      </c>
      <c r="BP23" s="226">
        <f t="shared" si="13"/>
        <v>0</v>
      </c>
      <c r="BQ23" s="227">
        <f t="shared" si="14"/>
        <v>37</v>
      </c>
      <c r="BR23" s="7"/>
      <c r="BS23" s="7"/>
      <c r="BT23" s="7"/>
      <c r="BU23" s="7"/>
      <c r="BV23" s="7"/>
      <c r="BW23" s="7"/>
      <c r="BX23" s="7"/>
    </row>
    <row r="24" spans="1:77" ht="16" thickBot="1">
      <c r="A24" s="57"/>
      <c r="B24" s="505" t="s">
        <v>618</v>
      </c>
      <c r="C24" s="504" t="s">
        <v>619</v>
      </c>
      <c r="D24" s="512">
        <v>52</v>
      </c>
      <c r="E24" s="511" t="s">
        <v>115</v>
      </c>
      <c r="F24" s="512">
        <v>5</v>
      </c>
      <c r="G24" s="512">
        <v>1</v>
      </c>
      <c r="H24" s="512"/>
      <c r="I24" s="512"/>
      <c r="J24" s="512"/>
      <c r="K24" s="512"/>
      <c r="L24" s="512"/>
      <c r="M24" s="61">
        <f t="shared" si="0"/>
        <v>15</v>
      </c>
      <c r="N24" s="512">
        <v>2</v>
      </c>
      <c r="O24" s="512">
        <v>1</v>
      </c>
      <c r="P24" s="512"/>
      <c r="Q24" s="512"/>
      <c r="R24" s="512"/>
      <c r="S24" s="512"/>
      <c r="T24" s="512"/>
      <c r="U24" s="461">
        <f t="shared" si="1"/>
        <v>9</v>
      </c>
      <c r="V24" s="512">
        <v>4</v>
      </c>
      <c r="W24" s="512"/>
      <c r="X24" s="512"/>
      <c r="Y24" s="512"/>
      <c r="Z24" s="512"/>
      <c r="AA24" s="512"/>
      <c r="AB24" s="512"/>
      <c r="AC24" s="461">
        <f t="shared" si="2"/>
        <v>8</v>
      </c>
      <c r="AD24" s="512">
        <v>2</v>
      </c>
      <c r="AE24" s="512"/>
      <c r="AF24" s="512"/>
      <c r="AG24" s="512"/>
      <c r="AH24" s="512"/>
      <c r="AI24" s="512"/>
      <c r="AJ24" s="512"/>
      <c r="AK24" s="61">
        <f t="shared" si="3"/>
        <v>4</v>
      </c>
      <c r="AL24" s="40"/>
      <c r="AM24" s="40"/>
      <c r="AN24" s="40"/>
      <c r="AO24" s="40"/>
      <c r="AP24" s="40"/>
      <c r="AQ24" s="40"/>
      <c r="AR24" s="40"/>
      <c r="AS24" s="61">
        <f t="shared" si="4"/>
        <v>0</v>
      </c>
      <c r="AT24" s="42"/>
      <c r="AU24" s="42"/>
      <c r="AV24" s="42"/>
      <c r="AW24" s="42"/>
      <c r="AX24" s="42"/>
      <c r="AY24" s="42"/>
      <c r="AZ24" s="42"/>
      <c r="BA24" s="61">
        <f t="shared" si="5"/>
        <v>0</v>
      </c>
      <c r="BB24" s="42"/>
      <c r="BC24" s="42"/>
      <c r="BD24" s="42"/>
      <c r="BE24" s="42"/>
      <c r="BF24" s="42"/>
      <c r="BG24" s="42"/>
      <c r="BH24" s="42"/>
      <c r="BI24" s="110">
        <f t="shared" si="6"/>
        <v>0</v>
      </c>
      <c r="BJ24" s="219">
        <f t="shared" si="7"/>
        <v>13</v>
      </c>
      <c r="BK24" s="217">
        <f t="shared" si="8"/>
        <v>2</v>
      </c>
      <c r="BL24" s="217">
        <f t="shared" si="9"/>
        <v>0</v>
      </c>
      <c r="BM24" s="217">
        <f t="shared" si="10"/>
        <v>0</v>
      </c>
      <c r="BN24" s="217">
        <f t="shared" si="11"/>
        <v>0</v>
      </c>
      <c r="BO24" s="217">
        <f t="shared" si="12"/>
        <v>0</v>
      </c>
      <c r="BP24" s="226">
        <f t="shared" si="13"/>
        <v>0</v>
      </c>
      <c r="BQ24" s="227">
        <f t="shared" si="14"/>
        <v>36</v>
      </c>
      <c r="BR24" s="25"/>
    </row>
    <row r="25" spans="1:77" ht="16" thickBot="1">
      <c r="A25" s="57"/>
      <c r="B25" s="505" t="s">
        <v>305</v>
      </c>
      <c r="C25" s="504" t="s">
        <v>306</v>
      </c>
      <c r="D25" s="512">
        <v>9</v>
      </c>
      <c r="E25" s="511" t="s">
        <v>118</v>
      </c>
      <c r="F25" s="512"/>
      <c r="G25" s="512"/>
      <c r="H25" s="512">
        <v>1</v>
      </c>
      <c r="I25" s="512"/>
      <c r="J25" s="512"/>
      <c r="K25" s="512"/>
      <c r="L25" s="512"/>
      <c r="M25" s="61">
        <f t="shared" si="0"/>
        <v>3</v>
      </c>
      <c r="N25" s="512">
        <v>3</v>
      </c>
      <c r="O25" s="512"/>
      <c r="P25" s="512"/>
      <c r="Q25" s="512"/>
      <c r="R25" s="512">
        <v>3</v>
      </c>
      <c r="S25" s="512"/>
      <c r="T25" s="512"/>
      <c r="U25" s="461">
        <f t="shared" si="1"/>
        <v>21</v>
      </c>
      <c r="V25" s="512"/>
      <c r="W25" s="512"/>
      <c r="X25" s="512"/>
      <c r="Y25" s="512"/>
      <c r="Z25" s="512"/>
      <c r="AA25" s="512"/>
      <c r="AB25" s="512"/>
      <c r="AC25" s="461">
        <f t="shared" si="2"/>
        <v>0</v>
      </c>
      <c r="AD25" s="512">
        <v>4.5</v>
      </c>
      <c r="AE25" s="512"/>
      <c r="AF25" s="512">
        <v>1</v>
      </c>
      <c r="AG25" s="512"/>
      <c r="AH25" s="512"/>
      <c r="AI25" s="512"/>
      <c r="AJ25" s="512"/>
      <c r="AK25" s="61">
        <f t="shared" si="3"/>
        <v>12</v>
      </c>
      <c r="AL25" s="42"/>
      <c r="AM25" s="42"/>
      <c r="AN25" s="42"/>
      <c r="AO25" s="42"/>
      <c r="AP25" s="42"/>
      <c r="AQ25" s="42"/>
      <c r="AR25" s="42"/>
      <c r="AS25" s="61">
        <f t="shared" si="4"/>
        <v>0</v>
      </c>
      <c r="AT25" s="511"/>
      <c r="AU25" s="511"/>
      <c r="AV25" s="511"/>
      <c r="AW25" s="511"/>
      <c r="AX25" s="511"/>
      <c r="AY25" s="511"/>
      <c r="AZ25" s="511"/>
      <c r="BA25" s="61">
        <f t="shared" si="5"/>
        <v>0</v>
      </c>
      <c r="BB25" s="140"/>
      <c r="BC25" s="140"/>
      <c r="BD25" s="140"/>
      <c r="BE25" s="140"/>
      <c r="BF25" s="140"/>
      <c r="BG25" s="140"/>
      <c r="BH25" s="140"/>
      <c r="BI25" s="110">
        <f t="shared" si="6"/>
        <v>0</v>
      </c>
      <c r="BJ25" s="109">
        <f t="shared" si="7"/>
        <v>7.5</v>
      </c>
      <c r="BK25" s="108">
        <f t="shared" si="8"/>
        <v>0</v>
      </c>
      <c r="BL25" s="108">
        <f t="shared" si="9"/>
        <v>2</v>
      </c>
      <c r="BM25" s="108">
        <f t="shared" si="10"/>
        <v>0</v>
      </c>
      <c r="BN25" s="108">
        <f t="shared" si="11"/>
        <v>3</v>
      </c>
      <c r="BO25" s="108">
        <f t="shared" si="12"/>
        <v>0</v>
      </c>
      <c r="BP25" s="110">
        <f t="shared" si="13"/>
        <v>0</v>
      </c>
      <c r="BQ25" s="191">
        <f t="shared" si="14"/>
        <v>36</v>
      </c>
    </row>
    <row r="26" spans="1:77" ht="16" thickBot="1">
      <c r="A26" s="57"/>
      <c r="B26" s="506" t="s">
        <v>606</v>
      </c>
      <c r="C26" s="504" t="s">
        <v>607</v>
      </c>
      <c r="D26" s="512">
        <v>16</v>
      </c>
      <c r="E26" s="511" t="s">
        <v>115</v>
      </c>
      <c r="F26" s="512">
        <v>7</v>
      </c>
      <c r="G26" s="512"/>
      <c r="H26" s="512"/>
      <c r="I26" s="512"/>
      <c r="J26" s="512">
        <v>1</v>
      </c>
      <c r="K26" s="512"/>
      <c r="L26" s="512"/>
      <c r="M26" s="61">
        <f t="shared" si="0"/>
        <v>19</v>
      </c>
      <c r="N26" s="512">
        <v>2</v>
      </c>
      <c r="O26" s="512"/>
      <c r="P26" s="512"/>
      <c r="Q26" s="512"/>
      <c r="R26" s="512"/>
      <c r="S26" s="512"/>
      <c r="T26" s="512"/>
      <c r="U26" s="461">
        <f t="shared" si="1"/>
        <v>4</v>
      </c>
      <c r="V26" s="512">
        <v>2</v>
      </c>
      <c r="W26" s="512"/>
      <c r="X26" s="512"/>
      <c r="Y26" s="512"/>
      <c r="Z26" s="512"/>
      <c r="AA26" s="512"/>
      <c r="AB26" s="512"/>
      <c r="AC26" s="461">
        <f t="shared" si="2"/>
        <v>4</v>
      </c>
      <c r="AD26" s="512">
        <v>2</v>
      </c>
      <c r="AE26" s="512"/>
      <c r="AF26" s="512"/>
      <c r="AG26" s="512"/>
      <c r="AH26" s="512">
        <v>1</v>
      </c>
      <c r="AI26" s="512"/>
      <c r="AJ26" s="512"/>
      <c r="AK26" s="61">
        <f t="shared" si="3"/>
        <v>9</v>
      </c>
      <c r="AL26" s="42"/>
      <c r="AM26" s="42"/>
      <c r="AN26" s="42"/>
      <c r="AO26" s="42"/>
      <c r="AP26" s="42"/>
      <c r="AQ26" s="42"/>
      <c r="AR26" s="42"/>
      <c r="AS26" s="61">
        <f t="shared" si="4"/>
        <v>0</v>
      </c>
      <c r="AT26" s="512"/>
      <c r="AU26" s="512"/>
      <c r="AV26" s="512"/>
      <c r="AW26" s="512"/>
      <c r="AX26" s="512"/>
      <c r="AY26" s="512"/>
      <c r="AZ26" s="512"/>
      <c r="BA26" s="61">
        <f t="shared" si="5"/>
        <v>0</v>
      </c>
      <c r="BB26" s="512"/>
      <c r="BC26" s="512"/>
      <c r="BD26" s="512"/>
      <c r="BE26" s="512"/>
      <c r="BF26" s="512"/>
      <c r="BG26" s="512"/>
      <c r="BH26" s="512"/>
      <c r="BI26" s="110">
        <f t="shared" si="6"/>
        <v>0</v>
      </c>
      <c r="BJ26" s="219">
        <f t="shared" si="7"/>
        <v>13</v>
      </c>
      <c r="BK26" s="217">
        <f t="shared" si="8"/>
        <v>0</v>
      </c>
      <c r="BL26" s="217">
        <f t="shared" si="9"/>
        <v>0</v>
      </c>
      <c r="BM26" s="217">
        <f t="shared" si="10"/>
        <v>0</v>
      </c>
      <c r="BN26" s="217">
        <f t="shared" si="11"/>
        <v>2</v>
      </c>
      <c r="BO26" s="217">
        <f t="shared" si="12"/>
        <v>0</v>
      </c>
      <c r="BP26" s="226">
        <f t="shared" si="13"/>
        <v>0</v>
      </c>
      <c r="BQ26" s="227">
        <f t="shared" si="14"/>
        <v>36</v>
      </c>
    </row>
    <row r="27" spans="1:77" ht="16" thickBot="1">
      <c r="A27" s="57"/>
      <c r="B27" s="506" t="s">
        <v>380</v>
      </c>
      <c r="C27" s="504" t="s">
        <v>381</v>
      </c>
      <c r="D27" s="512">
        <v>55</v>
      </c>
      <c r="E27" s="511" t="s">
        <v>370</v>
      </c>
      <c r="F27" s="512">
        <v>1</v>
      </c>
      <c r="G27" s="512"/>
      <c r="H27" s="512"/>
      <c r="I27" s="512"/>
      <c r="J27" s="512"/>
      <c r="K27" s="512"/>
      <c r="L27" s="512"/>
      <c r="M27" s="61">
        <f t="shared" si="0"/>
        <v>2</v>
      </c>
      <c r="N27" s="512">
        <v>8</v>
      </c>
      <c r="O27" s="512"/>
      <c r="P27" s="512"/>
      <c r="Q27" s="512">
        <v>1</v>
      </c>
      <c r="R27" s="512"/>
      <c r="S27" s="512"/>
      <c r="T27" s="512"/>
      <c r="U27" s="461">
        <f t="shared" si="1"/>
        <v>21</v>
      </c>
      <c r="V27" s="512">
        <v>2</v>
      </c>
      <c r="W27" s="512"/>
      <c r="X27" s="512"/>
      <c r="Y27" s="512"/>
      <c r="Z27" s="512"/>
      <c r="AA27" s="512"/>
      <c r="AB27" s="512"/>
      <c r="AC27" s="461">
        <f t="shared" si="2"/>
        <v>4</v>
      </c>
      <c r="AD27" s="512">
        <v>4</v>
      </c>
      <c r="AE27" s="512"/>
      <c r="AF27" s="512"/>
      <c r="AG27" s="512"/>
      <c r="AH27" s="512"/>
      <c r="AI27" s="512"/>
      <c r="AJ27" s="512"/>
      <c r="AK27" s="61">
        <f t="shared" si="3"/>
        <v>8</v>
      </c>
      <c r="AL27" s="40"/>
      <c r="AM27" s="40"/>
      <c r="AN27" s="40"/>
      <c r="AO27" s="40"/>
      <c r="AP27" s="40"/>
      <c r="AQ27" s="40"/>
      <c r="AR27" s="40"/>
      <c r="AS27" s="61">
        <f t="shared" si="4"/>
        <v>0</v>
      </c>
      <c r="AT27" s="97"/>
      <c r="AU27" s="97"/>
      <c r="AV27" s="97"/>
      <c r="AW27" s="97"/>
      <c r="AX27" s="97"/>
      <c r="AY27" s="97"/>
      <c r="AZ27" s="97"/>
      <c r="BA27" s="61">
        <f t="shared" si="5"/>
        <v>0</v>
      </c>
      <c r="BB27" s="484"/>
      <c r="BC27" s="484"/>
      <c r="BD27" s="484"/>
      <c r="BE27" s="484"/>
      <c r="BF27" s="484"/>
      <c r="BG27" s="484"/>
      <c r="BH27" s="484"/>
      <c r="BI27" s="110">
        <f t="shared" si="6"/>
        <v>0</v>
      </c>
      <c r="BJ27" s="219">
        <f t="shared" si="7"/>
        <v>15</v>
      </c>
      <c r="BK27" s="217">
        <f t="shared" si="8"/>
        <v>0</v>
      </c>
      <c r="BL27" s="217">
        <f t="shared" si="9"/>
        <v>0</v>
      </c>
      <c r="BM27" s="217">
        <f t="shared" si="10"/>
        <v>1</v>
      </c>
      <c r="BN27" s="217">
        <f t="shared" si="11"/>
        <v>0</v>
      </c>
      <c r="BO27" s="217">
        <f t="shared" si="12"/>
        <v>0</v>
      </c>
      <c r="BP27" s="226">
        <f t="shared" si="13"/>
        <v>0</v>
      </c>
      <c r="BQ27" s="227">
        <f t="shared" si="14"/>
        <v>35</v>
      </c>
      <c r="BR27" s="7"/>
      <c r="BS27" s="7"/>
      <c r="BT27" s="7"/>
      <c r="BU27" s="7"/>
      <c r="BV27" s="7"/>
      <c r="BW27" s="7"/>
      <c r="BX27" s="7"/>
    </row>
    <row r="28" spans="1:77" ht="16" thickBot="1">
      <c r="A28" s="57"/>
      <c r="B28" s="506" t="s">
        <v>320</v>
      </c>
      <c r="C28" s="489" t="s">
        <v>143</v>
      </c>
      <c r="D28" s="512">
        <v>30</v>
      </c>
      <c r="E28" s="511" t="s">
        <v>118</v>
      </c>
      <c r="F28" s="512">
        <v>3</v>
      </c>
      <c r="G28" s="512">
        <v>1</v>
      </c>
      <c r="H28" s="512"/>
      <c r="I28" s="512"/>
      <c r="J28" s="512"/>
      <c r="K28" s="512"/>
      <c r="L28" s="512"/>
      <c r="M28" s="61">
        <f t="shared" si="0"/>
        <v>11</v>
      </c>
      <c r="N28" s="512">
        <v>7</v>
      </c>
      <c r="O28" s="512"/>
      <c r="P28" s="512"/>
      <c r="Q28" s="512"/>
      <c r="R28" s="512"/>
      <c r="S28" s="512"/>
      <c r="T28" s="512"/>
      <c r="U28" s="461">
        <f t="shared" si="1"/>
        <v>14</v>
      </c>
      <c r="V28" s="512"/>
      <c r="W28" s="512"/>
      <c r="X28" s="512"/>
      <c r="Y28" s="512"/>
      <c r="Z28" s="512"/>
      <c r="AA28" s="512"/>
      <c r="AB28" s="512"/>
      <c r="AC28" s="461">
        <f t="shared" si="2"/>
        <v>0</v>
      </c>
      <c r="AD28" s="512">
        <v>5</v>
      </c>
      <c r="AE28" s="512"/>
      <c r="AF28" s="512"/>
      <c r="AG28" s="512"/>
      <c r="AH28" s="512"/>
      <c r="AI28" s="512"/>
      <c r="AJ28" s="512"/>
      <c r="AK28" s="61">
        <f t="shared" si="3"/>
        <v>10</v>
      </c>
      <c r="AL28" s="42"/>
      <c r="AM28" s="42"/>
      <c r="AN28" s="42"/>
      <c r="AO28" s="42"/>
      <c r="AP28" s="42"/>
      <c r="AQ28" s="42"/>
      <c r="AR28" s="42"/>
      <c r="AS28" s="61">
        <f t="shared" si="4"/>
        <v>0</v>
      </c>
      <c r="AT28" s="97"/>
      <c r="AU28" s="97"/>
      <c r="AV28" s="97"/>
      <c r="AW28" s="97"/>
      <c r="AX28" s="97"/>
      <c r="AY28" s="97"/>
      <c r="AZ28" s="97"/>
      <c r="BA28" s="61">
        <f t="shared" si="5"/>
        <v>0</v>
      </c>
      <c r="BB28" s="97"/>
      <c r="BC28" s="97"/>
      <c r="BD28" s="97"/>
      <c r="BE28" s="97"/>
      <c r="BF28" s="97"/>
      <c r="BG28" s="97"/>
      <c r="BH28" s="97"/>
      <c r="BI28" s="110">
        <f t="shared" si="6"/>
        <v>0</v>
      </c>
      <c r="BJ28" s="219">
        <f t="shared" si="7"/>
        <v>15</v>
      </c>
      <c r="BK28" s="217">
        <f t="shared" si="8"/>
        <v>1</v>
      </c>
      <c r="BL28" s="217">
        <f t="shared" si="9"/>
        <v>0</v>
      </c>
      <c r="BM28" s="217">
        <f t="shared" si="10"/>
        <v>0</v>
      </c>
      <c r="BN28" s="217">
        <f t="shared" si="11"/>
        <v>0</v>
      </c>
      <c r="BO28" s="217">
        <f t="shared" si="12"/>
        <v>0</v>
      </c>
      <c r="BP28" s="226">
        <f t="shared" si="13"/>
        <v>0</v>
      </c>
      <c r="BQ28" s="227">
        <f t="shared" si="14"/>
        <v>35</v>
      </c>
      <c r="BR28" s="111"/>
      <c r="BS28" s="111"/>
      <c r="BT28" s="111"/>
      <c r="BU28" s="111"/>
      <c r="BV28" s="111"/>
      <c r="BW28" s="111"/>
      <c r="BX28" s="111"/>
      <c r="BY28" s="111"/>
    </row>
    <row r="29" spans="1:77" ht="16" thickBot="1">
      <c r="A29" s="57"/>
      <c r="B29" s="506" t="s">
        <v>580</v>
      </c>
      <c r="C29" s="504" t="s">
        <v>270</v>
      </c>
      <c r="D29" s="512">
        <v>21</v>
      </c>
      <c r="E29" s="511" t="s">
        <v>121</v>
      </c>
      <c r="F29" s="512">
        <v>3</v>
      </c>
      <c r="G29" s="512"/>
      <c r="H29" s="512"/>
      <c r="I29" s="512"/>
      <c r="J29" s="512"/>
      <c r="K29" s="512"/>
      <c r="L29" s="512"/>
      <c r="M29" s="61">
        <f t="shared" si="0"/>
        <v>6</v>
      </c>
      <c r="N29" s="512">
        <v>4</v>
      </c>
      <c r="O29" s="512"/>
      <c r="P29" s="512"/>
      <c r="Q29" s="512"/>
      <c r="R29" s="512"/>
      <c r="S29" s="512"/>
      <c r="T29" s="512"/>
      <c r="U29" s="461">
        <f t="shared" si="1"/>
        <v>8</v>
      </c>
      <c r="V29" s="512">
        <v>1</v>
      </c>
      <c r="W29" s="512"/>
      <c r="X29" s="512"/>
      <c r="Y29" s="512"/>
      <c r="Z29" s="512"/>
      <c r="AA29" s="512"/>
      <c r="AB29" s="512"/>
      <c r="AC29" s="461">
        <f t="shared" si="2"/>
        <v>2</v>
      </c>
      <c r="AD29" s="512">
        <v>4</v>
      </c>
      <c r="AE29" s="512"/>
      <c r="AF29" s="512"/>
      <c r="AG29" s="512"/>
      <c r="AH29" s="512">
        <v>2</v>
      </c>
      <c r="AI29" s="512"/>
      <c r="AJ29" s="512"/>
      <c r="AK29" s="61">
        <f t="shared" si="3"/>
        <v>18</v>
      </c>
      <c r="AL29" s="40"/>
      <c r="AM29" s="40"/>
      <c r="AN29" s="42"/>
      <c r="AO29" s="42"/>
      <c r="AP29" s="42"/>
      <c r="AQ29" s="42"/>
      <c r="AR29" s="42"/>
      <c r="AS29" s="61">
        <f t="shared" si="4"/>
        <v>0</v>
      </c>
      <c r="AT29" s="97"/>
      <c r="AU29" s="97"/>
      <c r="AV29" s="97"/>
      <c r="AW29" s="97"/>
      <c r="AX29" s="97"/>
      <c r="AY29" s="97"/>
      <c r="AZ29" s="97"/>
      <c r="BA29" s="61">
        <f t="shared" si="5"/>
        <v>0</v>
      </c>
      <c r="BB29" s="97"/>
      <c r="BC29" s="97"/>
      <c r="BD29" s="97"/>
      <c r="BE29" s="97"/>
      <c r="BF29" s="97"/>
      <c r="BG29" s="97"/>
      <c r="BH29" s="97"/>
      <c r="BI29" s="110">
        <f t="shared" si="6"/>
        <v>0</v>
      </c>
      <c r="BJ29" s="109">
        <f t="shared" si="7"/>
        <v>12</v>
      </c>
      <c r="BK29" s="108">
        <f t="shared" si="8"/>
        <v>0</v>
      </c>
      <c r="BL29" s="108">
        <f t="shared" si="9"/>
        <v>0</v>
      </c>
      <c r="BM29" s="108">
        <f t="shared" si="10"/>
        <v>0</v>
      </c>
      <c r="BN29" s="108">
        <f t="shared" si="11"/>
        <v>2</v>
      </c>
      <c r="BO29" s="108">
        <f t="shared" si="12"/>
        <v>0</v>
      </c>
      <c r="BP29" s="110">
        <f t="shared" si="13"/>
        <v>0</v>
      </c>
      <c r="BQ29" s="191">
        <f t="shared" si="14"/>
        <v>34</v>
      </c>
      <c r="BR29" s="111"/>
      <c r="BS29" s="111"/>
      <c r="BT29" s="111"/>
      <c r="BU29" s="111"/>
      <c r="BV29" s="111"/>
      <c r="BW29" s="111"/>
      <c r="BX29" s="111"/>
      <c r="BY29" s="111"/>
    </row>
    <row r="30" spans="1:77" ht="16" thickBot="1">
      <c r="A30" s="57"/>
      <c r="B30" s="506" t="s">
        <v>315</v>
      </c>
      <c r="C30" s="504" t="s">
        <v>308</v>
      </c>
      <c r="D30" s="512">
        <v>20</v>
      </c>
      <c r="E30" s="511" t="s">
        <v>118</v>
      </c>
      <c r="F30" s="512">
        <v>4</v>
      </c>
      <c r="G30" s="512">
        <v>0.5</v>
      </c>
      <c r="H30" s="512"/>
      <c r="I30" s="512"/>
      <c r="J30" s="512"/>
      <c r="K30" s="512"/>
      <c r="L30" s="512"/>
      <c r="M30" s="61">
        <f t="shared" si="0"/>
        <v>10.5</v>
      </c>
      <c r="N30" s="512">
        <v>5.5</v>
      </c>
      <c r="O30" s="512"/>
      <c r="P30" s="512">
        <v>1</v>
      </c>
      <c r="Q30" s="512"/>
      <c r="R30" s="512"/>
      <c r="S30" s="512"/>
      <c r="T30" s="512"/>
      <c r="U30" s="461">
        <f t="shared" si="1"/>
        <v>14</v>
      </c>
      <c r="V30" s="512">
        <v>1.5</v>
      </c>
      <c r="W30" s="512"/>
      <c r="X30" s="512"/>
      <c r="Y30" s="512"/>
      <c r="Z30" s="512"/>
      <c r="AA30" s="512"/>
      <c r="AB30" s="512"/>
      <c r="AC30" s="461">
        <f t="shared" si="2"/>
        <v>3</v>
      </c>
      <c r="AD30" s="512">
        <v>3</v>
      </c>
      <c r="AE30" s="512"/>
      <c r="AF30" s="512"/>
      <c r="AG30" s="512"/>
      <c r="AH30" s="512"/>
      <c r="AI30" s="512"/>
      <c r="AJ30" s="512"/>
      <c r="AK30" s="61">
        <f t="shared" si="3"/>
        <v>6</v>
      </c>
      <c r="AL30" s="42"/>
      <c r="AM30" s="42"/>
      <c r="AN30" s="42"/>
      <c r="AO30" s="42"/>
      <c r="AP30" s="42"/>
      <c r="AQ30" s="42"/>
      <c r="AR30" s="42"/>
      <c r="AS30" s="61">
        <f t="shared" si="4"/>
        <v>0</v>
      </c>
      <c r="AT30" s="97"/>
      <c r="AU30" s="97"/>
      <c r="AV30" s="97"/>
      <c r="AW30" s="97"/>
      <c r="AX30" s="97"/>
      <c r="AY30" s="97"/>
      <c r="AZ30" s="97"/>
      <c r="BA30" s="61">
        <f t="shared" si="5"/>
        <v>0</v>
      </c>
      <c r="BB30" s="484"/>
      <c r="BC30" s="484"/>
      <c r="BD30" s="484"/>
      <c r="BE30" s="484"/>
      <c r="BF30" s="484"/>
      <c r="BG30" s="484"/>
      <c r="BH30" s="484"/>
      <c r="BI30" s="110">
        <f t="shared" si="6"/>
        <v>0</v>
      </c>
      <c r="BJ30" s="109">
        <f t="shared" si="7"/>
        <v>14</v>
      </c>
      <c r="BK30" s="108">
        <f t="shared" si="8"/>
        <v>0.5</v>
      </c>
      <c r="BL30" s="108">
        <f t="shared" si="9"/>
        <v>1</v>
      </c>
      <c r="BM30" s="108">
        <f t="shared" si="10"/>
        <v>0</v>
      </c>
      <c r="BN30" s="108">
        <f t="shared" si="11"/>
        <v>0</v>
      </c>
      <c r="BO30" s="108">
        <f t="shared" si="12"/>
        <v>0</v>
      </c>
      <c r="BP30" s="110">
        <f t="shared" si="13"/>
        <v>0</v>
      </c>
      <c r="BQ30" s="191">
        <f t="shared" si="14"/>
        <v>33.5</v>
      </c>
      <c r="BR30" s="25"/>
    </row>
    <row r="31" spans="1:77" ht="16" thickBot="1">
      <c r="A31" s="57"/>
      <c r="B31" s="486" t="s">
        <v>261</v>
      </c>
      <c r="C31" s="504" t="s">
        <v>262</v>
      </c>
      <c r="D31" s="512">
        <v>26</v>
      </c>
      <c r="E31" s="512" t="s">
        <v>120</v>
      </c>
      <c r="F31" s="512">
        <v>2.5</v>
      </c>
      <c r="G31" s="512"/>
      <c r="H31" s="512"/>
      <c r="I31" s="512"/>
      <c r="J31" s="512"/>
      <c r="K31" s="512"/>
      <c r="L31" s="512"/>
      <c r="M31" s="61">
        <f t="shared" si="0"/>
        <v>5</v>
      </c>
      <c r="N31" s="512">
        <v>3</v>
      </c>
      <c r="O31" s="512"/>
      <c r="P31" s="512"/>
      <c r="Q31" s="512"/>
      <c r="R31" s="512"/>
      <c r="S31" s="512"/>
      <c r="T31" s="512"/>
      <c r="U31" s="461">
        <f t="shared" si="1"/>
        <v>6</v>
      </c>
      <c r="V31" s="512">
        <v>4</v>
      </c>
      <c r="W31" s="512"/>
      <c r="X31" s="512"/>
      <c r="Y31" s="512"/>
      <c r="Z31" s="512"/>
      <c r="AA31" s="512"/>
      <c r="AB31" s="512"/>
      <c r="AC31" s="461">
        <f t="shared" si="2"/>
        <v>8</v>
      </c>
      <c r="AD31" s="512">
        <v>6.5</v>
      </c>
      <c r="AE31" s="512"/>
      <c r="AF31" s="512"/>
      <c r="AG31" s="512"/>
      <c r="AH31" s="512"/>
      <c r="AI31" s="512"/>
      <c r="AJ31" s="512"/>
      <c r="AK31" s="61">
        <f t="shared" si="3"/>
        <v>13</v>
      </c>
      <c r="AL31" s="42"/>
      <c r="AM31" s="42"/>
      <c r="AN31" s="42"/>
      <c r="AO31" s="42"/>
      <c r="AP31" s="42"/>
      <c r="AQ31" s="42"/>
      <c r="AR31" s="42"/>
      <c r="AS31" s="61">
        <f t="shared" si="4"/>
        <v>0</v>
      </c>
      <c r="AT31" s="97"/>
      <c r="AU31" s="97"/>
      <c r="AV31" s="97"/>
      <c r="AW31" s="97"/>
      <c r="AX31" s="97"/>
      <c r="AY31" s="97"/>
      <c r="AZ31" s="97"/>
      <c r="BA31" s="61">
        <f t="shared" si="5"/>
        <v>0</v>
      </c>
      <c r="BB31" s="13"/>
      <c r="BC31" s="13"/>
      <c r="BD31" s="13"/>
      <c r="BE31" s="13"/>
      <c r="BF31" s="13"/>
      <c r="BG31" s="13"/>
      <c r="BH31" s="13"/>
      <c r="BI31" s="110">
        <f t="shared" si="6"/>
        <v>0</v>
      </c>
      <c r="BJ31" s="219">
        <f t="shared" si="7"/>
        <v>16</v>
      </c>
      <c r="BK31" s="217">
        <f t="shared" si="8"/>
        <v>0</v>
      </c>
      <c r="BL31" s="217">
        <f t="shared" si="9"/>
        <v>0</v>
      </c>
      <c r="BM31" s="217">
        <f t="shared" si="10"/>
        <v>0</v>
      </c>
      <c r="BN31" s="217">
        <f t="shared" si="11"/>
        <v>0</v>
      </c>
      <c r="BO31" s="217">
        <f t="shared" si="12"/>
        <v>0</v>
      </c>
      <c r="BP31" s="226">
        <f t="shared" si="13"/>
        <v>0</v>
      </c>
      <c r="BQ31" s="227">
        <f t="shared" si="14"/>
        <v>32</v>
      </c>
      <c r="BR31" s="111"/>
      <c r="BS31" s="111"/>
      <c r="BT31" s="111"/>
      <c r="BU31" s="111"/>
      <c r="BV31" s="111"/>
      <c r="BW31" s="111"/>
      <c r="BX31" s="111"/>
      <c r="BY31" s="111"/>
    </row>
    <row r="32" spans="1:77" ht="16" thickBot="1">
      <c r="A32" s="57"/>
      <c r="B32" s="486" t="s">
        <v>548</v>
      </c>
      <c r="C32" s="504" t="s">
        <v>549</v>
      </c>
      <c r="D32" s="512">
        <v>20</v>
      </c>
      <c r="E32" s="512" t="s">
        <v>116</v>
      </c>
      <c r="F32" s="512">
        <v>2.5</v>
      </c>
      <c r="G32" s="512"/>
      <c r="H32" s="512"/>
      <c r="I32" s="512"/>
      <c r="J32" s="512"/>
      <c r="K32" s="512"/>
      <c r="L32" s="512"/>
      <c r="M32" s="61">
        <f t="shared" si="0"/>
        <v>5</v>
      </c>
      <c r="N32" s="512">
        <v>3.5</v>
      </c>
      <c r="O32" s="512"/>
      <c r="P32" s="512"/>
      <c r="Q32" s="512"/>
      <c r="R32" s="512"/>
      <c r="S32" s="512"/>
      <c r="T32" s="512"/>
      <c r="U32" s="461">
        <f t="shared" si="1"/>
        <v>7</v>
      </c>
      <c r="V32" s="512">
        <v>6</v>
      </c>
      <c r="W32" s="512"/>
      <c r="X32" s="512"/>
      <c r="Y32" s="512"/>
      <c r="Z32" s="512"/>
      <c r="AA32" s="512"/>
      <c r="AB32" s="512"/>
      <c r="AC32" s="461">
        <f t="shared" si="2"/>
        <v>12</v>
      </c>
      <c r="AD32" s="512">
        <v>4</v>
      </c>
      <c r="AE32" s="512"/>
      <c r="AF32" s="512"/>
      <c r="AG32" s="512"/>
      <c r="AH32" s="512"/>
      <c r="AI32" s="512"/>
      <c r="AJ32" s="512"/>
      <c r="AK32" s="61">
        <f t="shared" si="3"/>
        <v>8</v>
      </c>
      <c r="AL32" s="42"/>
      <c r="AM32" s="42"/>
      <c r="AN32" s="42"/>
      <c r="AO32" s="42"/>
      <c r="AP32" s="42"/>
      <c r="AQ32" s="42"/>
      <c r="AR32" s="42"/>
      <c r="AS32" s="61">
        <f t="shared" si="4"/>
        <v>0</v>
      </c>
      <c r="AT32" s="97"/>
      <c r="AU32" s="97"/>
      <c r="AV32" s="97"/>
      <c r="AW32" s="97"/>
      <c r="AX32" s="97"/>
      <c r="AY32" s="97"/>
      <c r="AZ32" s="97"/>
      <c r="BA32" s="61">
        <f t="shared" si="5"/>
        <v>0</v>
      </c>
      <c r="BB32" s="97"/>
      <c r="BC32" s="97"/>
      <c r="BD32" s="97"/>
      <c r="BE32" s="97"/>
      <c r="BF32" s="97"/>
      <c r="BG32" s="97"/>
      <c r="BH32" s="97"/>
      <c r="BI32" s="110">
        <f t="shared" si="6"/>
        <v>0</v>
      </c>
      <c r="BJ32" s="109">
        <f t="shared" si="7"/>
        <v>16</v>
      </c>
      <c r="BK32" s="108">
        <f t="shared" si="8"/>
        <v>0</v>
      </c>
      <c r="BL32" s="108">
        <f t="shared" si="9"/>
        <v>0</v>
      </c>
      <c r="BM32" s="108">
        <f t="shared" si="10"/>
        <v>0</v>
      </c>
      <c r="BN32" s="108">
        <f t="shared" si="11"/>
        <v>0</v>
      </c>
      <c r="BO32" s="108">
        <f t="shared" si="12"/>
        <v>0</v>
      </c>
      <c r="BP32" s="110">
        <f t="shared" si="13"/>
        <v>0</v>
      </c>
      <c r="BQ32" s="191">
        <f t="shared" si="14"/>
        <v>32</v>
      </c>
      <c r="BR32" s="26"/>
      <c r="BS32" s="26"/>
      <c r="BT32" s="26"/>
      <c r="BU32" s="26"/>
      <c r="BV32" s="26"/>
      <c r="BW32" s="26"/>
      <c r="BX32" s="26"/>
      <c r="BY32" s="26"/>
    </row>
    <row r="33" spans="1:77" ht="16" thickBot="1">
      <c r="A33" s="57"/>
      <c r="B33" s="486" t="s">
        <v>594</v>
      </c>
      <c r="C33" s="504" t="s">
        <v>460</v>
      </c>
      <c r="D33" s="512">
        <v>50</v>
      </c>
      <c r="E33" s="512" t="s">
        <v>121</v>
      </c>
      <c r="F33" s="512">
        <v>2</v>
      </c>
      <c r="G33" s="512"/>
      <c r="H33" s="512"/>
      <c r="I33" s="512"/>
      <c r="J33" s="512"/>
      <c r="K33" s="512"/>
      <c r="L33" s="512"/>
      <c r="M33" s="61">
        <f t="shared" si="0"/>
        <v>4</v>
      </c>
      <c r="N33" s="512">
        <v>2</v>
      </c>
      <c r="O33" s="512"/>
      <c r="P33" s="512"/>
      <c r="Q33" s="512"/>
      <c r="R33" s="512"/>
      <c r="S33" s="512"/>
      <c r="T33" s="512"/>
      <c r="U33" s="461">
        <f t="shared" si="1"/>
        <v>4</v>
      </c>
      <c r="V33" s="512">
        <v>3</v>
      </c>
      <c r="W33" s="512"/>
      <c r="X33" s="512"/>
      <c r="Y33" s="512"/>
      <c r="Z33" s="512">
        <v>1</v>
      </c>
      <c r="AA33" s="512"/>
      <c r="AB33" s="512">
        <v>1</v>
      </c>
      <c r="AC33" s="461">
        <f t="shared" si="2"/>
        <v>16</v>
      </c>
      <c r="AD33" s="512">
        <v>1</v>
      </c>
      <c r="AE33" s="512">
        <v>1</v>
      </c>
      <c r="AF33" s="512"/>
      <c r="AG33" s="512"/>
      <c r="AH33" s="512"/>
      <c r="AI33" s="512"/>
      <c r="AJ33" s="512"/>
      <c r="AK33" s="61">
        <f t="shared" si="3"/>
        <v>7</v>
      </c>
      <c r="AL33" s="42"/>
      <c r="AM33" s="42"/>
      <c r="AN33" s="42"/>
      <c r="AO33" s="42"/>
      <c r="AP33" s="42"/>
      <c r="AQ33" s="42"/>
      <c r="AR33" s="42"/>
      <c r="AS33" s="61">
        <f t="shared" si="4"/>
        <v>0</v>
      </c>
      <c r="AT33" s="512"/>
      <c r="AU33" s="512"/>
      <c r="AV33" s="512"/>
      <c r="AW33" s="512"/>
      <c r="AX33" s="512"/>
      <c r="AY33" s="512"/>
      <c r="AZ33" s="512"/>
      <c r="BA33" s="61">
        <f t="shared" si="5"/>
        <v>0</v>
      </c>
      <c r="BB33" s="512"/>
      <c r="BC33" s="512"/>
      <c r="BD33" s="512"/>
      <c r="BE33" s="512"/>
      <c r="BF33" s="512"/>
      <c r="BG33" s="512"/>
      <c r="BH33" s="512"/>
      <c r="BI33" s="110">
        <f t="shared" si="6"/>
        <v>0</v>
      </c>
      <c r="BJ33" s="219">
        <f t="shared" si="7"/>
        <v>8</v>
      </c>
      <c r="BK33" s="217">
        <f t="shared" si="8"/>
        <v>1</v>
      </c>
      <c r="BL33" s="217">
        <f t="shared" si="9"/>
        <v>0</v>
      </c>
      <c r="BM33" s="217">
        <f t="shared" si="10"/>
        <v>0</v>
      </c>
      <c r="BN33" s="217">
        <f t="shared" si="11"/>
        <v>1</v>
      </c>
      <c r="BO33" s="217">
        <f t="shared" si="12"/>
        <v>0</v>
      </c>
      <c r="BP33" s="226">
        <f t="shared" si="13"/>
        <v>1</v>
      </c>
      <c r="BQ33" s="227">
        <f t="shared" si="14"/>
        <v>31</v>
      </c>
      <c r="BR33" s="7"/>
      <c r="BS33" s="7"/>
      <c r="BT33" s="7"/>
      <c r="BU33" s="7"/>
      <c r="BV33" s="7"/>
      <c r="BW33" s="7"/>
      <c r="BX33" s="7"/>
    </row>
    <row r="34" spans="1:77" ht="16" thickBot="1">
      <c r="A34" s="57"/>
      <c r="B34" s="486" t="s">
        <v>440</v>
      </c>
      <c r="C34" s="504" t="s">
        <v>235</v>
      </c>
      <c r="D34" s="512">
        <v>24</v>
      </c>
      <c r="E34" s="512" t="s">
        <v>121</v>
      </c>
      <c r="F34" s="512">
        <v>1</v>
      </c>
      <c r="G34" s="512"/>
      <c r="H34" s="512"/>
      <c r="I34" s="512"/>
      <c r="J34" s="512"/>
      <c r="K34" s="512"/>
      <c r="L34" s="512"/>
      <c r="M34" s="61">
        <f t="shared" si="0"/>
        <v>2</v>
      </c>
      <c r="N34" s="512">
        <v>5</v>
      </c>
      <c r="O34" s="512"/>
      <c r="P34" s="512"/>
      <c r="Q34" s="512"/>
      <c r="R34" s="512"/>
      <c r="S34" s="512"/>
      <c r="T34" s="512"/>
      <c r="U34" s="461">
        <f t="shared" si="1"/>
        <v>10</v>
      </c>
      <c r="V34" s="512">
        <v>7</v>
      </c>
      <c r="W34" s="512"/>
      <c r="X34" s="512"/>
      <c r="Y34" s="512"/>
      <c r="Z34" s="512"/>
      <c r="AA34" s="512"/>
      <c r="AB34" s="512"/>
      <c r="AC34" s="461">
        <f t="shared" si="2"/>
        <v>14</v>
      </c>
      <c r="AD34" s="512">
        <v>2</v>
      </c>
      <c r="AE34" s="512"/>
      <c r="AF34" s="512"/>
      <c r="AG34" s="512"/>
      <c r="AH34" s="512"/>
      <c r="AI34" s="512"/>
      <c r="AJ34" s="512"/>
      <c r="AK34" s="61">
        <f t="shared" si="3"/>
        <v>4</v>
      </c>
      <c r="AL34" s="40"/>
      <c r="AM34" s="40"/>
      <c r="AN34" s="40"/>
      <c r="AO34" s="40"/>
      <c r="AP34" s="40"/>
      <c r="AQ34" s="40"/>
      <c r="AR34" s="40"/>
      <c r="AS34" s="61">
        <f t="shared" si="4"/>
        <v>0</v>
      </c>
      <c r="AT34" s="13"/>
      <c r="AU34" s="13"/>
      <c r="AV34" s="13"/>
      <c r="AW34" s="13"/>
      <c r="AX34" s="13"/>
      <c r="AY34" s="13"/>
      <c r="AZ34" s="13"/>
      <c r="BA34" s="61">
        <f t="shared" si="5"/>
        <v>0</v>
      </c>
      <c r="BB34" s="13"/>
      <c r="BC34" s="13"/>
      <c r="BD34" s="13"/>
      <c r="BE34" s="13"/>
      <c r="BF34" s="13"/>
      <c r="BG34" s="13"/>
      <c r="BH34" s="13"/>
      <c r="BI34" s="110">
        <f t="shared" si="6"/>
        <v>0</v>
      </c>
      <c r="BJ34" s="219">
        <f t="shared" si="7"/>
        <v>15</v>
      </c>
      <c r="BK34" s="217">
        <f t="shared" si="8"/>
        <v>0</v>
      </c>
      <c r="BL34" s="217">
        <f t="shared" si="9"/>
        <v>0</v>
      </c>
      <c r="BM34" s="217">
        <f t="shared" si="10"/>
        <v>0</v>
      </c>
      <c r="BN34" s="217">
        <f t="shared" si="11"/>
        <v>0</v>
      </c>
      <c r="BO34" s="217">
        <f t="shared" si="12"/>
        <v>0</v>
      </c>
      <c r="BP34" s="226">
        <f t="shared" si="13"/>
        <v>0</v>
      </c>
      <c r="BQ34" s="227">
        <f t="shared" si="14"/>
        <v>30</v>
      </c>
      <c r="BR34" s="26"/>
      <c r="BS34" s="26"/>
      <c r="BT34" s="26"/>
      <c r="BU34" s="26"/>
      <c r="BV34" s="26"/>
      <c r="BW34" s="26"/>
      <c r="BX34" s="26"/>
      <c r="BY34" s="26"/>
    </row>
    <row r="35" spans="1:77" ht="16" thickBot="1">
      <c r="A35" s="57"/>
      <c r="B35" s="486" t="s">
        <v>602</v>
      </c>
      <c r="C35" s="504" t="s">
        <v>603</v>
      </c>
      <c r="D35" s="512">
        <v>77</v>
      </c>
      <c r="E35" s="512" t="s">
        <v>115</v>
      </c>
      <c r="F35" s="512">
        <v>2</v>
      </c>
      <c r="G35" s="512">
        <v>2</v>
      </c>
      <c r="H35" s="512"/>
      <c r="I35" s="512"/>
      <c r="J35" s="512"/>
      <c r="K35" s="512"/>
      <c r="L35" s="512"/>
      <c r="M35" s="61">
        <f t="shared" ref="M35:M66" si="15">2*(F35)+5*(G35)+3*(H35)+5*(I35)+5*(J35)+5*(K35)+5*(L35)</f>
        <v>14</v>
      </c>
      <c r="N35" s="512">
        <v>2</v>
      </c>
      <c r="O35" s="512">
        <v>2</v>
      </c>
      <c r="P35" s="512"/>
      <c r="Q35" s="512"/>
      <c r="R35" s="512"/>
      <c r="S35" s="512"/>
      <c r="T35" s="512"/>
      <c r="U35" s="461">
        <f t="shared" ref="U35:U66" si="16">2*(N35)+5*(O35)+3*(P35)+5*(Q35)+5*(R35)+5*(S35)+5*(T35)</f>
        <v>14</v>
      </c>
      <c r="V35" s="512"/>
      <c r="W35" s="512"/>
      <c r="X35" s="512"/>
      <c r="Y35" s="512"/>
      <c r="Z35" s="512"/>
      <c r="AA35" s="512"/>
      <c r="AB35" s="512"/>
      <c r="AC35" s="461">
        <f t="shared" ref="AC35:AC66" si="17">2*(V35)+5*(W35)+3*(X35)+5*(Y35)+5*(Z35)+5*(AA35)+5*(AB35)</f>
        <v>0</v>
      </c>
      <c r="AD35" s="512">
        <v>1</v>
      </c>
      <c r="AE35" s="512"/>
      <c r="AF35" s="512"/>
      <c r="AG35" s="512"/>
      <c r="AH35" s="512"/>
      <c r="AI35" s="512"/>
      <c r="AJ35" s="512"/>
      <c r="AK35" s="61">
        <f t="shared" si="3"/>
        <v>2</v>
      </c>
      <c r="AL35" s="42"/>
      <c r="AM35" s="42"/>
      <c r="AN35" s="42"/>
      <c r="AO35" s="42"/>
      <c r="AP35" s="42"/>
      <c r="AQ35" s="42"/>
      <c r="AR35" s="42"/>
      <c r="AS35" s="61">
        <f t="shared" si="4"/>
        <v>0</v>
      </c>
      <c r="AT35" s="97"/>
      <c r="AU35" s="97"/>
      <c r="AV35" s="97"/>
      <c r="AW35" s="97"/>
      <c r="AX35" s="97"/>
      <c r="AY35" s="97"/>
      <c r="AZ35" s="97"/>
      <c r="BA35" s="61">
        <f t="shared" si="5"/>
        <v>0</v>
      </c>
      <c r="BB35" s="97"/>
      <c r="BC35" s="97"/>
      <c r="BD35" s="97"/>
      <c r="BE35" s="97"/>
      <c r="BF35" s="97"/>
      <c r="BG35" s="97"/>
      <c r="BH35" s="97"/>
      <c r="BI35" s="110">
        <f t="shared" si="6"/>
        <v>0</v>
      </c>
      <c r="BJ35" s="219">
        <f t="shared" si="7"/>
        <v>5</v>
      </c>
      <c r="BK35" s="217">
        <f t="shared" si="8"/>
        <v>4</v>
      </c>
      <c r="BL35" s="217">
        <f t="shared" si="9"/>
        <v>0</v>
      </c>
      <c r="BM35" s="217">
        <f t="shared" si="10"/>
        <v>0</v>
      </c>
      <c r="BN35" s="217">
        <f t="shared" si="11"/>
        <v>0</v>
      </c>
      <c r="BO35" s="217">
        <f t="shared" si="12"/>
        <v>0</v>
      </c>
      <c r="BP35" s="226">
        <f t="shared" si="13"/>
        <v>0</v>
      </c>
      <c r="BQ35" s="227">
        <f t="shared" si="14"/>
        <v>30</v>
      </c>
    </row>
    <row r="36" spans="1:77" ht="16" thickBot="1">
      <c r="A36" s="57"/>
      <c r="B36" s="486" t="s">
        <v>373</v>
      </c>
      <c r="C36" s="504" t="s">
        <v>367</v>
      </c>
      <c r="D36" s="512">
        <v>35</v>
      </c>
      <c r="E36" s="512" t="s">
        <v>370</v>
      </c>
      <c r="F36" s="512">
        <v>7</v>
      </c>
      <c r="G36" s="512"/>
      <c r="H36" s="512"/>
      <c r="I36" s="512"/>
      <c r="J36" s="512"/>
      <c r="K36" s="512"/>
      <c r="L36" s="512"/>
      <c r="M36" s="61">
        <f t="shared" si="15"/>
        <v>14</v>
      </c>
      <c r="N36" s="512">
        <v>2</v>
      </c>
      <c r="O36" s="512"/>
      <c r="P36" s="512"/>
      <c r="Q36" s="512"/>
      <c r="R36" s="512"/>
      <c r="S36" s="512"/>
      <c r="T36" s="512"/>
      <c r="U36" s="461">
        <f t="shared" si="16"/>
        <v>4</v>
      </c>
      <c r="V36" s="512">
        <v>2</v>
      </c>
      <c r="W36" s="512"/>
      <c r="X36" s="512"/>
      <c r="Y36" s="512"/>
      <c r="Z36" s="512"/>
      <c r="AA36" s="512"/>
      <c r="AB36" s="512"/>
      <c r="AC36" s="461">
        <f t="shared" si="17"/>
        <v>4</v>
      </c>
      <c r="AD36" s="512">
        <v>4</v>
      </c>
      <c r="AE36" s="512"/>
      <c r="AF36" s="512"/>
      <c r="AG36" s="512"/>
      <c r="AH36" s="512"/>
      <c r="AI36" s="512"/>
      <c r="AJ36" s="512"/>
      <c r="AK36" s="61">
        <f t="shared" si="3"/>
        <v>8</v>
      </c>
      <c r="AL36" s="42"/>
      <c r="AM36" s="42"/>
      <c r="AN36" s="42"/>
      <c r="AO36" s="42"/>
      <c r="AP36" s="42"/>
      <c r="AQ36" s="42"/>
      <c r="AR36" s="42"/>
      <c r="AS36" s="61">
        <f t="shared" si="4"/>
        <v>0</v>
      </c>
      <c r="AT36" s="97"/>
      <c r="AU36" s="97"/>
      <c r="AV36" s="97"/>
      <c r="AW36" s="97"/>
      <c r="AX36" s="97"/>
      <c r="AY36" s="97"/>
      <c r="AZ36" s="97"/>
      <c r="BA36" s="61">
        <f t="shared" si="5"/>
        <v>0</v>
      </c>
      <c r="BB36" s="512"/>
      <c r="BC36" s="512"/>
      <c r="BD36" s="512"/>
      <c r="BE36" s="512"/>
      <c r="BF36" s="512"/>
      <c r="BG36" s="512"/>
      <c r="BH36" s="512"/>
      <c r="BI36" s="110">
        <f t="shared" si="6"/>
        <v>0</v>
      </c>
      <c r="BJ36" s="219">
        <f t="shared" si="7"/>
        <v>15</v>
      </c>
      <c r="BK36" s="217">
        <f t="shared" si="8"/>
        <v>0</v>
      </c>
      <c r="BL36" s="217">
        <f t="shared" si="9"/>
        <v>0</v>
      </c>
      <c r="BM36" s="217">
        <f t="shared" si="10"/>
        <v>0</v>
      </c>
      <c r="BN36" s="217">
        <f t="shared" si="11"/>
        <v>0</v>
      </c>
      <c r="BO36" s="217">
        <f t="shared" si="12"/>
        <v>0</v>
      </c>
      <c r="BP36" s="226">
        <f t="shared" si="13"/>
        <v>0</v>
      </c>
      <c r="BQ36" s="227">
        <f t="shared" si="14"/>
        <v>30</v>
      </c>
    </row>
    <row r="37" spans="1:77" ht="16" thickBot="1">
      <c r="A37" s="57"/>
      <c r="B37" s="505" t="s">
        <v>587</v>
      </c>
      <c r="C37" s="504" t="s">
        <v>588</v>
      </c>
      <c r="D37" s="512">
        <v>23</v>
      </c>
      <c r="E37" s="511" t="s">
        <v>121</v>
      </c>
      <c r="F37" s="512">
        <v>3</v>
      </c>
      <c r="G37" s="512"/>
      <c r="H37" s="512">
        <v>1</v>
      </c>
      <c r="I37" s="512"/>
      <c r="J37" s="512"/>
      <c r="K37" s="512"/>
      <c r="L37" s="512"/>
      <c r="M37" s="461">
        <f t="shared" si="15"/>
        <v>9</v>
      </c>
      <c r="N37" s="512">
        <v>4</v>
      </c>
      <c r="O37" s="512"/>
      <c r="P37" s="512">
        <v>1</v>
      </c>
      <c r="Q37" s="512"/>
      <c r="R37" s="512"/>
      <c r="S37" s="512"/>
      <c r="T37" s="512"/>
      <c r="U37" s="461">
        <f t="shared" si="16"/>
        <v>11</v>
      </c>
      <c r="V37" s="512">
        <v>2</v>
      </c>
      <c r="W37" s="512"/>
      <c r="X37" s="512"/>
      <c r="Y37" s="512"/>
      <c r="Z37" s="512"/>
      <c r="AA37" s="512"/>
      <c r="AB37" s="512"/>
      <c r="AC37" s="461">
        <f t="shared" si="17"/>
        <v>4</v>
      </c>
      <c r="AD37" s="512">
        <v>3</v>
      </c>
      <c r="AE37" s="512"/>
      <c r="AF37" s="512"/>
      <c r="AG37" s="512"/>
      <c r="AH37" s="512"/>
      <c r="AI37" s="512"/>
      <c r="AJ37" s="512"/>
      <c r="AK37" s="61">
        <f t="shared" si="3"/>
        <v>6</v>
      </c>
      <c r="AL37" s="42"/>
      <c r="AM37" s="42"/>
      <c r="AN37" s="42"/>
      <c r="AO37" s="42"/>
      <c r="AP37" s="42"/>
      <c r="AQ37" s="42"/>
      <c r="AR37" s="42"/>
      <c r="AS37" s="61">
        <f t="shared" si="4"/>
        <v>0</v>
      </c>
      <c r="AT37" s="97"/>
      <c r="AU37" s="97"/>
      <c r="AV37" s="97"/>
      <c r="AW37" s="97"/>
      <c r="AX37" s="97"/>
      <c r="AY37" s="97"/>
      <c r="AZ37" s="97"/>
      <c r="BA37" s="61">
        <f t="shared" si="5"/>
        <v>0</v>
      </c>
      <c r="BB37" s="97"/>
      <c r="BC37" s="97"/>
      <c r="BD37" s="97"/>
      <c r="BE37" s="97"/>
      <c r="BF37" s="97"/>
      <c r="BG37" s="97"/>
      <c r="BH37" s="97"/>
      <c r="BI37" s="110">
        <f t="shared" si="6"/>
        <v>0</v>
      </c>
      <c r="BJ37" s="219">
        <f t="shared" si="7"/>
        <v>12</v>
      </c>
      <c r="BK37" s="217">
        <f t="shared" si="8"/>
        <v>0</v>
      </c>
      <c r="BL37" s="217">
        <f t="shared" si="9"/>
        <v>2</v>
      </c>
      <c r="BM37" s="217">
        <f t="shared" si="10"/>
        <v>0</v>
      </c>
      <c r="BN37" s="217">
        <f t="shared" si="11"/>
        <v>0</v>
      </c>
      <c r="BO37" s="217">
        <f t="shared" si="12"/>
        <v>0</v>
      </c>
      <c r="BP37" s="226">
        <f t="shared" si="13"/>
        <v>0</v>
      </c>
      <c r="BQ37" s="227">
        <f t="shared" si="14"/>
        <v>30</v>
      </c>
    </row>
    <row r="38" spans="1:77" ht="16" thickBot="1">
      <c r="A38" s="57"/>
      <c r="B38" s="465" t="s">
        <v>374</v>
      </c>
      <c r="C38" s="463" t="s">
        <v>375</v>
      </c>
      <c r="D38" s="511">
        <v>19</v>
      </c>
      <c r="E38" s="511" t="s">
        <v>370</v>
      </c>
      <c r="F38" s="511">
        <v>4</v>
      </c>
      <c r="G38" s="511"/>
      <c r="H38" s="511">
        <v>2</v>
      </c>
      <c r="I38" s="511"/>
      <c r="J38" s="511"/>
      <c r="K38" s="511">
        <v>1</v>
      </c>
      <c r="L38" s="511"/>
      <c r="M38" s="461">
        <f t="shared" si="15"/>
        <v>19</v>
      </c>
      <c r="N38" s="511"/>
      <c r="O38" s="511"/>
      <c r="P38" s="511"/>
      <c r="Q38" s="511"/>
      <c r="R38" s="511"/>
      <c r="S38" s="511"/>
      <c r="T38" s="511"/>
      <c r="U38" s="461">
        <f t="shared" si="16"/>
        <v>0</v>
      </c>
      <c r="V38" s="511">
        <v>4</v>
      </c>
      <c r="W38" s="511"/>
      <c r="X38" s="511"/>
      <c r="Y38" s="511"/>
      <c r="Z38" s="511"/>
      <c r="AA38" s="511"/>
      <c r="AB38" s="511"/>
      <c r="AC38" s="461">
        <f t="shared" si="17"/>
        <v>8</v>
      </c>
      <c r="AD38" s="511"/>
      <c r="AE38" s="511"/>
      <c r="AF38" s="511"/>
      <c r="AG38" s="511"/>
      <c r="AH38" s="511"/>
      <c r="AI38" s="511"/>
      <c r="AJ38" s="511"/>
      <c r="AK38" s="61">
        <f t="shared" si="3"/>
        <v>0</v>
      </c>
      <c r="AL38" s="40"/>
      <c r="AM38" s="40"/>
      <c r="AN38" s="40"/>
      <c r="AO38" s="40"/>
      <c r="AP38" s="40"/>
      <c r="AQ38" s="40"/>
      <c r="AR38" s="40"/>
      <c r="AS38" s="61">
        <f t="shared" si="4"/>
        <v>0</v>
      </c>
      <c r="AT38" s="97"/>
      <c r="AU38" s="97"/>
      <c r="AV38" s="97"/>
      <c r="AW38" s="97"/>
      <c r="AX38" s="97"/>
      <c r="AY38" s="97"/>
      <c r="AZ38" s="97"/>
      <c r="BA38" s="61">
        <f t="shared" si="5"/>
        <v>0</v>
      </c>
      <c r="BB38" s="512"/>
      <c r="BC38" s="512"/>
      <c r="BD38" s="512"/>
      <c r="BE38" s="512"/>
      <c r="BF38" s="512"/>
      <c r="BG38" s="512"/>
      <c r="BH38" s="512"/>
      <c r="BI38" s="110">
        <f t="shared" si="6"/>
        <v>0</v>
      </c>
      <c r="BJ38" s="219">
        <f t="shared" si="7"/>
        <v>8</v>
      </c>
      <c r="BK38" s="217">
        <f t="shared" si="8"/>
        <v>0</v>
      </c>
      <c r="BL38" s="217">
        <f t="shared" si="9"/>
        <v>2</v>
      </c>
      <c r="BM38" s="217">
        <f t="shared" si="10"/>
        <v>0</v>
      </c>
      <c r="BN38" s="217">
        <f t="shared" si="11"/>
        <v>0</v>
      </c>
      <c r="BO38" s="217">
        <f t="shared" si="12"/>
        <v>1</v>
      </c>
      <c r="BP38" s="226">
        <f t="shared" si="13"/>
        <v>0</v>
      </c>
      <c r="BQ38" s="227">
        <f t="shared" si="14"/>
        <v>27</v>
      </c>
    </row>
    <row r="39" spans="1:77" ht="16" thickBot="1">
      <c r="A39" s="57"/>
      <c r="B39" s="486" t="s">
        <v>318</v>
      </c>
      <c r="C39" s="504" t="s">
        <v>319</v>
      </c>
      <c r="D39" s="512">
        <v>26</v>
      </c>
      <c r="E39" s="511" t="s">
        <v>118</v>
      </c>
      <c r="F39" s="512">
        <v>2</v>
      </c>
      <c r="G39" s="512"/>
      <c r="H39" s="512">
        <v>1</v>
      </c>
      <c r="I39" s="512"/>
      <c r="J39" s="512"/>
      <c r="K39" s="512">
        <v>1</v>
      </c>
      <c r="L39" s="512"/>
      <c r="M39" s="461">
        <f t="shared" si="15"/>
        <v>12</v>
      </c>
      <c r="N39" s="512">
        <v>1.5</v>
      </c>
      <c r="O39" s="512"/>
      <c r="P39" s="512">
        <v>1</v>
      </c>
      <c r="Q39" s="512"/>
      <c r="R39" s="512"/>
      <c r="S39" s="512"/>
      <c r="T39" s="512"/>
      <c r="U39" s="461">
        <f t="shared" si="16"/>
        <v>6</v>
      </c>
      <c r="V39" s="512">
        <v>1</v>
      </c>
      <c r="W39" s="512"/>
      <c r="X39" s="512"/>
      <c r="Y39" s="512"/>
      <c r="Z39" s="512"/>
      <c r="AA39" s="512"/>
      <c r="AB39" s="512"/>
      <c r="AC39" s="461">
        <f t="shared" si="17"/>
        <v>2</v>
      </c>
      <c r="AD39" s="512">
        <v>3</v>
      </c>
      <c r="AE39" s="512"/>
      <c r="AF39" s="512"/>
      <c r="AG39" s="512"/>
      <c r="AH39" s="512"/>
      <c r="AI39" s="512"/>
      <c r="AJ39" s="512"/>
      <c r="AK39" s="61">
        <f t="shared" si="3"/>
        <v>6</v>
      </c>
      <c r="AL39" s="42"/>
      <c r="AM39" s="42"/>
      <c r="AN39" s="42"/>
      <c r="AO39" s="42"/>
      <c r="AP39" s="42"/>
      <c r="AQ39" s="42"/>
      <c r="AR39" s="42"/>
      <c r="AS39" s="61">
        <f t="shared" si="4"/>
        <v>0</v>
      </c>
      <c r="AT39" s="512"/>
      <c r="AU39" s="512"/>
      <c r="AV39" s="512"/>
      <c r="AW39" s="512"/>
      <c r="AX39" s="512"/>
      <c r="AY39" s="512"/>
      <c r="AZ39" s="512"/>
      <c r="BA39" s="61">
        <f t="shared" si="5"/>
        <v>0</v>
      </c>
      <c r="BB39" s="512"/>
      <c r="BC39" s="512"/>
      <c r="BD39" s="512"/>
      <c r="BE39" s="512"/>
      <c r="BF39" s="512"/>
      <c r="BG39" s="512"/>
      <c r="BH39" s="512"/>
      <c r="BI39" s="110">
        <f t="shared" si="6"/>
        <v>0</v>
      </c>
      <c r="BJ39" s="219">
        <f t="shared" si="7"/>
        <v>7.5</v>
      </c>
      <c r="BK39" s="217">
        <f t="shared" si="8"/>
        <v>0</v>
      </c>
      <c r="BL39" s="217">
        <f t="shared" si="9"/>
        <v>2</v>
      </c>
      <c r="BM39" s="217">
        <f t="shared" si="10"/>
        <v>0</v>
      </c>
      <c r="BN39" s="217">
        <f t="shared" si="11"/>
        <v>0</v>
      </c>
      <c r="BO39" s="217">
        <f t="shared" si="12"/>
        <v>1</v>
      </c>
      <c r="BP39" s="226">
        <f t="shared" si="13"/>
        <v>0</v>
      </c>
      <c r="BQ39" s="227">
        <f t="shared" si="14"/>
        <v>26</v>
      </c>
    </row>
    <row r="40" spans="1:77" ht="16" thickBot="1">
      <c r="A40" s="57"/>
      <c r="B40" s="486" t="s">
        <v>257</v>
      </c>
      <c r="C40" s="504" t="s">
        <v>258</v>
      </c>
      <c r="D40" s="512">
        <v>52</v>
      </c>
      <c r="E40" s="511" t="s">
        <v>120</v>
      </c>
      <c r="F40" s="512">
        <v>3</v>
      </c>
      <c r="G40" s="512"/>
      <c r="H40" s="512"/>
      <c r="I40" s="512"/>
      <c r="J40" s="512"/>
      <c r="K40" s="512"/>
      <c r="L40" s="512"/>
      <c r="M40" s="461">
        <f t="shared" si="15"/>
        <v>6</v>
      </c>
      <c r="N40" s="512">
        <v>2</v>
      </c>
      <c r="O40" s="512"/>
      <c r="P40" s="512"/>
      <c r="Q40" s="512"/>
      <c r="R40" s="512"/>
      <c r="S40" s="512"/>
      <c r="T40" s="512"/>
      <c r="U40" s="461">
        <f t="shared" si="16"/>
        <v>4</v>
      </c>
      <c r="V40" s="512">
        <v>4.5</v>
      </c>
      <c r="W40" s="512"/>
      <c r="X40" s="512"/>
      <c r="Y40" s="512"/>
      <c r="Z40" s="512"/>
      <c r="AA40" s="512"/>
      <c r="AB40" s="512"/>
      <c r="AC40" s="461">
        <f t="shared" si="17"/>
        <v>9</v>
      </c>
      <c r="AD40" s="512">
        <v>3</v>
      </c>
      <c r="AE40" s="512"/>
      <c r="AF40" s="512"/>
      <c r="AG40" s="512"/>
      <c r="AH40" s="512"/>
      <c r="AI40" s="512"/>
      <c r="AJ40" s="512"/>
      <c r="AK40" s="61">
        <f t="shared" si="3"/>
        <v>6</v>
      </c>
      <c r="AL40" s="42"/>
      <c r="AM40" s="42"/>
      <c r="AN40" s="42"/>
      <c r="AO40" s="42"/>
      <c r="AP40" s="42"/>
      <c r="AQ40" s="42"/>
      <c r="AR40" s="42"/>
      <c r="AS40" s="61">
        <f t="shared" si="4"/>
        <v>0</v>
      </c>
      <c r="AT40" s="97"/>
      <c r="AU40" s="97"/>
      <c r="AV40" s="97"/>
      <c r="AW40" s="97"/>
      <c r="AX40" s="97"/>
      <c r="AY40" s="97"/>
      <c r="AZ40" s="97"/>
      <c r="BA40" s="61">
        <f t="shared" si="5"/>
        <v>0</v>
      </c>
      <c r="BB40" s="484"/>
      <c r="BC40" s="484"/>
      <c r="BD40" s="484"/>
      <c r="BE40" s="484"/>
      <c r="BF40" s="484"/>
      <c r="BG40" s="484"/>
      <c r="BH40" s="484"/>
      <c r="BI40" s="110">
        <f t="shared" si="6"/>
        <v>0</v>
      </c>
      <c r="BJ40" s="219">
        <f t="shared" si="7"/>
        <v>12.5</v>
      </c>
      <c r="BK40" s="217">
        <f t="shared" si="8"/>
        <v>0</v>
      </c>
      <c r="BL40" s="217">
        <f t="shared" si="9"/>
        <v>0</v>
      </c>
      <c r="BM40" s="217">
        <f t="shared" si="10"/>
        <v>0</v>
      </c>
      <c r="BN40" s="217">
        <f t="shared" si="11"/>
        <v>0</v>
      </c>
      <c r="BO40" s="217">
        <f t="shared" si="12"/>
        <v>0</v>
      </c>
      <c r="BP40" s="226">
        <f t="shared" si="13"/>
        <v>0</v>
      </c>
      <c r="BQ40" s="227">
        <f t="shared" si="14"/>
        <v>25</v>
      </c>
    </row>
    <row r="41" spans="1:77" ht="16" thickBot="1">
      <c r="A41" s="57"/>
      <c r="B41" s="486" t="s">
        <v>612</v>
      </c>
      <c r="C41" s="504" t="s">
        <v>613</v>
      </c>
      <c r="D41" s="512">
        <v>25</v>
      </c>
      <c r="E41" s="511" t="s">
        <v>115</v>
      </c>
      <c r="F41" s="512">
        <v>1</v>
      </c>
      <c r="G41" s="512"/>
      <c r="H41" s="512"/>
      <c r="I41" s="512">
        <v>1</v>
      </c>
      <c r="J41" s="512"/>
      <c r="K41" s="512">
        <v>1</v>
      </c>
      <c r="L41" s="512"/>
      <c r="M41" s="461">
        <f t="shared" si="15"/>
        <v>12</v>
      </c>
      <c r="N41" s="512">
        <v>1</v>
      </c>
      <c r="O41" s="512"/>
      <c r="P41" s="512">
        <v>1</v>
      </c>
      <c r="Q41" s="512"/>
      <c r="R41" s="512"/>
      <c r="S41" s="512"/>
      <c r="T41" s="512"/>
      <c r="U41" s="461">
        <f t="shared" si="16"/>
        <v>5</v>
      </c>
      <c r="V41" s="512">
        <v>4</v>
      </c>
      <c r="W41" s="512"/>
      <c r="X41" s="512"/>
      <c r="Y41" s="512"/>
      <c r="Z41" s="512"/>
      <c r="AA41" s="512"/>
      <c r="AB41" s="512"/>
      <c r="AC41" s="461">
        <f t="shared" si="17"/>
        <v>8</v>
      </c>
      <c r="AD41" s="512"/>
      <c r="AE41" s="512"/>
      <c r="AF41" s="512"/>
      <c r="AG41" s="512"/>
      <c r="AH41" s="512"/>
      <c r="AI41" s="512"/>
      <c r="AJ41" s="512"/>
      <c r="AK41" s="61">
        <f t="shared" si="3"/>
        <v>0</v>
      </c>
      <c r="AL41" s="42"/>
      <c r="AM41" s="42"/>
      <c r="AN41" s="42"/>
      <c r="AO41" s="42"/>
      <c r="AP41" s="42"/>
      <c r="AQ41" s="42"/>
      <c r="AR41" s="42"/>
      <c r="AS41" s="61">
        <f t="shared" si="4"/>
        <v>0</v>
      </c>
      <c r="AT41" s="97"/>
      <c r="AU41" s="97"/>
      <c r="AV41" s="97"/>
      <c r="AW41" s="97"/>
      <c r="AX41" s="97"/>
      <c r="AY41" s="97"/>
      <c r="AZ41" s="97"/>
      <c r="BA41" s="61">
        <f t="shared" si="5"/>
        <v>0</v>
      </c>
      <c r="BB41" s="512"/>
      <c r="BC41" s="512"/>
      <c r="BD41" s="512"/>
      <c r="BE41" s="512"/>
      <c r="BF41" s="512"/>
      <c r="BG41" s="512"/>
      <c r="BH41" s="512"/>
      <c r="BI41" s="110">
        <f t="shared" si="6"/>
        <v>0</v>
      </c>
      <c r="BJ41" s="219">
        <f t="shared" si="7"/>
        <v>6</v>
      </c>
      <c r="BK41" s="217">
        <f t="shared" si="8"/>
        <v>0</v>
      </c>
      <c r="BL41" s="217">
        <f t="shared" si="9"/>
        <v>1</v>
      </c>
      <c r="BM41" s="217">
        <f t="shared" si="10"/>
        <v>1</v>
      </c>
      <c r="BN41" s="217">
        <f t="shared" si="11"/>
        <v>0</v>
      </c>
      <c r="BO41" s="217">
        <f t="shared" si="12"/>
        <v>1</v>
      </c>
      <c r="BP41" s="226">
        <f t="shared" si="13"/>
        <v>0</v>
      </c>
      <c r="BQ41" s="227">
        <f t="shared" si="14"/>
        <v>25</v>
      </c>
    </row>
    <row r="42" spans="1:77" ht="16" thickBot="1">
      <c r="A42" s="57"/>
      <c r="B42" s="486" t="s">
        <v>334</v>
      </c>
      <c r="C42" s="504" t="s">
        <v>209</v>
      </c>
      <c r="D42" s="512">
        <v>60</v>
      </c>
      <c r="E42" s="511" t="s">
        <v>118</v>
      </c>
      <c r="F42" s="512">
        <v>1.5</v>
      </c>
      <c r="G42" s="512"/>
      <c r="H42" s="512"/>
      <c r="I42" s="512"/>
      <c r="J42" s="512">
        <v>1</v>
      </c>
      <c r="K42" s="512"/>
      <c r="L42" s="512"/>
      <c r="M42" s="461">
        <f t="shared" si="15"/>
        <v>8</v>
      </c>
      <c r="N42" s="512">
        <v>1</v>
      </c>
      <c r="O42" s="512"/>
      <c r="P42" s="512"/>
      <c r="Q42" s="512"/>
      <c r="R42" s="512"/>
      <c r="S42" s="512"/>
      <c r="T42" s="512"/>
      <c r="U42" s="461">
        <f t="shared" si="16"/>
        <v>2</v>
      </c>
      <c r="V42" s="512">
        <v>2.5</v>
      </c>
      <c r="W42" s="512"/>
      <c r="X42" s="512"/>
      <c r="Y42" s="512"/>
      <c r="Z42" s="512"/>
      <c r="AA42" s="512"/>
      <c r="AB42" s="512"/>
      <c r="AC42" s="461">
        <f t="shared" si="17"/>
        <v>5</v>
      </c>
      <c r="AD42" s="512">
        <v>2.5</v>
      </c>
      <c r="AE42" s="512">
        <v>1</v>
      </c>
      <c r="AF42" s="512"/>
      <c r="AG42" s="512"/>
      <c r="AH42" s="512"/>
      <c r="AI42" s="512"/>
      <c r="AJ42" s="512"/>
      <c r="AK42" s="61">
        <f t="shared" si="3"/>
        <v>10</v>
      </c>
      <c r="AL42" s="42"/>
      <c r="AM42" s="42"/>
      <c r="AN42" s="42"/>
      <c r="AO42" s="42"/>
      <c r="AP42" s="42"/>
      <c r="AQ42" s="42"/>
      <c r="AR42" s="42"/>
      <c r="AS42" s="61">
        <f t="shared" si="4"/>
        <v>0</v>
      </c>
      <c r="AT42" s="512"/>
      <c r="AU42" s="512"/>
      <c r="AV42" s="512"/>
      <c r="AW42" s="512"/>
      <c r="AX42" s="512"/>
      <c r="AY42" s="512"/>
      <c r="AZ42" s="512"/>
      <c r="BA42" s="61">
        <f t="shared" si="5"/>
        <v>0</v>
      </c>
      <c r="BB42" s="13"/>
      <c r="BC42" s="13"/>
      <c r="BD42" s="13"/>
      <c r="BE42" s="13"/>
      <c r="BF42" s="13"/>
      <c r="BG42" s="13"/>
      <c r="BH42" s="13"/>
      <c r="BI42" s="110">
        <f t="shared" si="6"/>
        <v>0</v>
      </c>
      <c r="BJ42" s="219">
        <f t="shared" si="7"/>
        <v>7.5</v>
      </c>
      <c r="BK42" s="217">
        <f t="shared" si="8"/>
        <v>1</v>
      </c>
      <c r="BL42" s="217">
        <f t="shared" si="9"/>
        <v>0</v>
      </c>
      <c r="BM42" s="217">
        <f t="shared" si="10"/>
        <v>0</v>
      </c>
      <c r="BN42" s="217">
        <f t="shared" si="11"/>
        <v>1</v>
      </c>
      <c r="BO42" s="217">
        <f t="shared" si="12"/>
        <v>0</v>
      </c>
      <c r="BP42" s="226">
        <f t="shared" si="13"/>
        <v>0</v>
      </c>
      <c r="BQ42" s="227">
        <f t="shared" si="14"/>
        <v>25</v>
      </c>
      <c r="BR42" s="111"/>
      <c r="BS42" s="111"/>
      <c r="BT42" s="111"/>
      <c r="BU42" s="111"/>
      <c r="BV42" s="111"/>
      <c r="BW42" s="111"/>
      <c r="BX42" s="111"/>
      <c r="BY42" s="111"/>
    </row>
    <row r="43" spans="1:77" ht="16" thickBot="1">
      <c r="A43" s="57"/>
      <c r="B43" s="486" t="s">
        <v>620</v>
      </c>
      <c r="C43" s="504" t="s">
        <v>621</v>
      </c>
      <c r="D43" s="512">
        <v>21</v>
      </c>
      <c r="E43" s="511" t="s">
        <v>115</v>
      </c>
      <c r="F43" s="512">
        <v>2</v>
      </c>
      <c r="G43" s="512"/>
      <c r="H43" s="512"/>
      <c r="I43" s="512"/>
      <c r="J43" s="512"/>
      <c r="K43" s="512"/>
      <c r="L43" s="512"/>
      <c r="M43" s="461">
        <f t="shared" si="15"/>
        <v>4</v>
      </c>
      <c r="N43" s="512">
        <v>6</v>
      </c>
      <c r="O43" s="512"/>
      <c r="P43" s="512"/>
      <c r="Q43" s="512"/>
      <c r="R43" s="512"/>
      <c r="S43" s="512"/>
      <c r="T43" s="512"/>
      <c r="U43" s="461">
        <f t="shared" si="16"/>
        <v>12</v>
      </c>
      <c r="V43" s="512"/>
      <c r="W43" s="512"/>
      <c r="X43" s="512">
        <v>1</v>
      </c>
      <c r="Y43" s="512"/>
      <c r="Z43" s="512"/>
      <c r="AA43" s="512"/>
      <c r="AB43" s="512"/>
      <c r="AC43" s="461">
        <f t="shared" si="17"/>
        <v>3</v>
      </c>
      <c r="AD43" s="512"/>
      <c r="AE43" s="512"/>
      <c r="AF43" s="512"/>
      <c r="AG43" s="512"/>
      <c r="AH43" s="512">
        <v>1</v>
      </c>
      <c r="AI43" s="512"/>
      <c r="AJ43" s="512"/>
      <c r="AK43" s="61">
        <f t="shared" si="3"/>
        <v>5</v>
      </c>
      <c r="AL43" s="42"/>
      <c r="AM43" s="42"/>
      <c r="AN43" s="42"/>
      <c r="AO43" s="42"/>
      <c r="AP43" s="42"/>
      <c r="AQ43" s="42"/>
      <c r="AR43" s="42"/>
      <c r="AS43" s="61">
        <f t="shared" si="4"/>
        <v>0</v>
      </c>
      <c r="AT43" s="97"/>
      <c r="AU43" s="97"/>
      <c r="AV43" s="97"/>
      <c r="AW43" s="97"/>
      <c r="AX43" s="97"/>
      <c r="AY43" s="97"/>
      <c r="AZ43" s="97"/>
      <c r="BA43" s="61">
        <f t="shared" si="5"/>
        <v>0</v>
      </c>
      <c r="BB43" s="97"/>
      <c r="BC43" s="97"/>
      <c r="BD43" s="97"/>
      <c r="BE43" s="97"/>
      <c r="BF43" s="97"/>
      <c r="BG43" s="97"/>
      <c r="BH43" s="97"/>
      <c r="BI43" s="110">
        <f t="shared" si="6"/>
        <v>0</v>
      </c>
      <c r="BJ43" s="219">
        <f t="shared" si="7"/>
        <v>8</v>
      </c>
      <c r="BK43" s="217">
        <f t="shared" si="8"/>
        <v>0</v>
      </c>
      <c r="BL43" s="217">
        <f t="shared" si="9"/>
        <v>1</v>
      </c>
      <c r="BM43" s="217">
        <f t="shared" si="10"/>
        <v>0</v>
      </c>
      <c r="BN43" s="217">
        <f t="shared" si="11"/>
        <v>1</v>
      </c>
      <c r="BO43" s="217">
        <f t="shared" si="12"/>
        <v>0</v>
      </c>
      <c r="BP43" s="226">
        <f t="shared" si="13"/>
        <v>0</v>
      </c>
      <c r="BQ43" s="227">
        <f t="shared" si="14"/>
        <v>24</v>
      </c>
    </row>
    <row r="44" spans="1:77" ht="16" thickBot="1">
      <c r="A44" s="57"/>
      <c r="B44" s="486" t="s">
        <v>271</v>
      </c>
      <c r="C44" s="504" t="s">
        <v>272</v>
      </c>
      <c r="D44" s="512">
        <v>24</v>
      </c>
      <c r="E44" s="511" t="s">
        <v>120</v>
      </c>
      <c r="F44" s="512">
        <v>1</v>
      </c>
      <c r="G44" s="512"/>
      <c r="H44" s="512"/>
      <c r="I44" s="512"/>
      <c r="J44" s="512"/>
      <c r="K44" s="512"/>
      <c r="L44" s="512"/>
      <c r="M44" s="461">
        <f t="shared" si="15"/>
        <v>2</v>
      </c>
      <c r="N44" s="512">
        <v>4</v>
      </c>
      <c r="O44" s="512"/>
      <c r="P44" s="512"/>
      <c r="Q44" s="512"/>
      <c r="R44" s="512"/>
      <c r="S44" s="512"/>
      <c r="T44" s="512"/>
      <c r="U44" s="461">
        <f t="shared" si="16"/>
        <v>8</v>
      </c>
      <c r="V44" s="512">
        <v>2.5</v>
      </c>
      <c r="W44" s="512"/>
      <c r="X44" s="512"/>
      <c r="Y44" s="512"/>
      <c r="Z44" s="512"/>
      <c r="AA44" s="512"/>
      <c r="AB44" s="512"/>
      <c r="AC44" s="461">
        <f t="shared" si="17"/>
        <v>5</v>
      </c>
      <c r="AD44" s="512">
        <v>4.5</v>
      </c>
      <c r="AE44" s="512"/>
      <c r="AF44" s="512"/>
      <c r="AG44" s="512"/>
      <c r="AH44" s="512"/>
      <c r="AI44" s="512"/>
      <c r="AJ44" s="512"/>
      <c r="AK44" s="61">
        <f t="shared" si="3"/>
        <v>9</v>
      </c>
      <c r="AL44" s="42"/>
      <c r="AM44" s="42"/>
      <c r="AN44" s="42"/>
      <c r="AO44" s="42"/>
      <c r="AP44" s="42"/>
      <c r="AQ44" s="42"/>
      <c r="AR44" s="42"/>
      <c r="AS44" s="61">
        <f t="shared" si="4"/>
        <v>0</v>
      </c>
      <c r="AT44" s="97"/>
      <c r="AU44" s="97"/>
      <c r="AV44" s="97"/>
      <c r="AW44" s="97"/>
      <c r="AX44" s="97"/>
      <c r="AY44" s="97"/>
      <c r="AZ44" s="97"/>
      <c r="BA44" s="61">
        <f t="shared" si="5"/>
        <v>0</v>
      </c>
      <c r="BB44" s="97"/>
      <c r="BC44" s="97"/>
      <c r="BD44" s="97"/>
      <c r="BE44" s="97"/>
      <c r="BF44" s="97"/>
      <c r="BG44" s="97"/>
      <c r="BH44" s="97"/>
      <c r="BI44" s="110">
        <f t="shared" si="6"/>
        <v>0</v>
      </c>
      <c r="BJ44" s="219">
        <f t="shared" si="7"/>
        <v>12</v>
      </c>
      <c r="BK44" s="217">
        <f t="shared" si="8"/>
        <v>0</v>
      </c>
      <c r="BL44" s="217">
        <f t="shared" si="9"/>
        <v>0</v>
      </c>
      <c r="BM44" s="217">
        <f t="shared" si="10"/>
        <v>0</v>
      </c>
      <c r="BN44" s="217">
        <f t="shared" si="11"/>
        <v>0</v>
      </c>
      <c r="BO44" s="217">
        <f t="shared" si="12"/>
        <v>0</v>
      </c>
      <c r="BP44" s="226">
        <f t="shared" si="13"/>
        <v>0</v>
      </c>
      <c r="BQ44" s="227">
        <f t="shared" si="14"/>
        <v>24</v>
      </c>
      <c r="BR44" s="7"/>
      <c r="BS44" s="7"/>
      <c r="BT44" s="7"/>
      <c r="BU44" s="7"/>
      <c r="BV44" s="7"/>
      <c r="BW44" s="7"/>
      <c r="BX44" s="7"/>
    </row>
    <row r="45" spans="1:77" ht="16" thickBot="1">
      <c r="A45" s="57"/>
      <c r="B45" s="486" t="s">
        <v>266</v>
      </c>
      <c r="C45" s="504" t="s">
        <v>252</v>
      </c>
      <c r="D45" s="512">
        <v>20</v>
      </c>
      <c r="E45" s="511" t="s">
        <v>120</v>
      </c>
      <c r="F45" s="512">
        <v>1</v>
      </c>
      <c r="G45" s="512"/>
      <c r="H45" s="512"/>
      <c r="I45" s="512"/>
      <c r="J45" s="512"/>
      <c r="K45" s="512">
        <v>1</v>
      </c>
      <c r="L45" s="512"/>
      <c r="M45" s="461">
        <f t="shared" si="15"/>
        <v>7</v>
      </c>
      <c r="N45" s="512">
        <v>0.5</v>
      </c>
      <c r="O45" s="512"/>
      <c r="P45" s="512"/>
      <c r="Q45" s="512"/>
      <c r="R45" s="512"/>
      <c r="S45" s="512"/>
      <c r="T45" s="512"/>
      <c r="U45" s="461">
        <f t="shared" si="16"/>
        <v>1</v>
      </c>
      <c r="V45" s="512">
        <v>3.5</v>
      </c>
      <c r="W45" s="512"/>
      <c r="X45" s="512"/>
      <c r="Y45" s="512"/>
      <c r="Z45" s="512"/>
      <c r="AA45" s="512"/>
      <c r="AB45" s="512"/>
      <c r="AC45" s="461">
        <f t="shared" si="17"/>
        <v>7</v>
      </c>
      <c r="AD45" s="512">
        <v>4</v>
      </c>
      <c r="AE45" s="512"/>
      <c r="AF45" s="512"/>
      <c r="AG45" s="512"/>
      <c r="AH45" s="512"/>
      <c r="AI45" s="512"/>
      <c r="AJ45" s="512"/>
      <c r="AK45" s="61">
        <f t="shared" si="3"/>
        <v>8</v>
      </c>
      <c r="AL45" s="42"/>
      <c r="AM45" s="42"/>
      <c r="AN45" s="42"/>
      <c r="AO45" s="42"/>
      <c r="AP45" s="42"/>
      <c r="AQ45" s="42"/>
      <c r="AR45" s="42"/>
      <c r="AS45" s="61">
        <f t="shared" si="4"/>
        <v>0</v>
      </c>
      <c r="AT45" s="97"/>
      <c r="AU45" s="97"/>
      <c r="AV45" s="97"/>
      <c r="AW45" s="97"/>
      <c r="AX45" s="97"/>
      <c r="AY45" s="97"/>
      <c r="AZ45" s="97"/>
      <c r="BA45" s="61">
        <f t="shared" si="5"/>
        <v>0</v>
      </c>
      <c r="BB45" s="13"/>
      <c r="BC45" s="13"/>
      <c r="BD45" s="13"/>
      <c r="BE45" s="13"/>
      <c r="BF45" s="13"/>
      <c r="BG45" s="13"/>
      <c r="BH45" s="13"/>
      <c r="BI45" s="110">
        <f t="shared" si="6"/>
        <v>0</v>
      </c>
      <c r="BJ45" s="219">
        <f t="shared" si="7"/>
        <v>9</v>
      </c>
      <c r="BK45" s="217">
        <f t="shared" si="8"/>
        <v>0</v>
      </c>
      <c r="BL45" s="217">
        <f t="shared" si="9"/>
        <v>0</v>
      </c>
      <c r="BM45" s="217">
        <f t="shared" si="10"/>
        <v>0</v>
      </c>
      <c r="BN45" s="217">
        <f t="shared" si="11"/>
        <v>0</v>
      </c>
      <c r="BO45" s="217">
        <f t="shared" si="12"/>
        <v>1</v>
      </c>
      <c r="BP45" s="226">
        <f t="shared" si="13"/>
        <v>0</v>
      </c>
      <c r="BQ45" s="227">
        <f t="shared" si="14"/>
        <v>23</v>
      </c>
    </row>
    <row r="46" spans="1:77" ht="16" thickBot="1">
      <c r="A46" s="57"/>
      <c r="B46" s="486" t="s">
        <v>562</v>
      </c>
      <c r="C46" s="504" t="s">
        <v>563</v>
      </c>
      <c r="D46" s="512">
        <v>66</v>
      </c>
      <c r="E46" s="511" t="s">
        <v>116</v>
      </c>
      <c r="F46" s="512">
        <v>3.5</v>
      </c>
      <c r="G46" s="512"/>
      <c r="H46" s="512"/>
      <c r="I46" s="512"/>
      <c r="J46" s="512"/>
      <c r="K46" s="512"/>
      <c r="L46" s="512"/>
      <c r="M46" s="461">
        <f t="shared" si="15"/>
        <v>7</v>
      </c>
      <c r="N46" s="512">
        <v>6.5</v>
      </c>
      <c r="O46" s="512"/>
      <c r="P46" s="512"/>
      <c r="Q46" s="512"/>
      <c r="R46" s="512"/>
      <c r="S46" s="512"/>
      <c r="T46" s="512"/>
      <c r="U46" s="461">
        <f t="shared" si="16"/>
        <v>13</v>
      </c>
      <c r="V46" s="512"/>
      <c r="W46" s="512"/>
      <c r="X46" s="512"/>
      <c r="Y46" s="512"/>
      <c r="Z46" s="512"/>
      <c r="AA46" s="512"/>
      <c r="AB46" s="512"/>
      <c r="AC46" s="461">
        <f t="shared" si="17"/>
        <v>0</v>
      </c>
      <c r="AD46" s="512">
        <v>1.5</v>
      </c>
      <c r="AE46" s="512"/>
      <c r="AF46" s="512"/>
      <c r="AG46" s="512"/>
      <c r="AH46" s="512"/>
      <c r="AI46" s="512"/>
      <c r="AJ46" s="512"/>
      <c r="AK46" s="61">
        <f t="shared" si="3"/>
        <v>3</v>
      </c>
      <c r="AL46" s="42"/>
      <c r="AM46" s="42"/>
      <c r="AN46" s="42"/>
      <c r="AO46" s="42"/>
      <c r="AP46" s="42"/>
      <c r="AQ46" s="42"/>
      <c r="AR46" s="42"/>
      <c r="AS46" s="61">
        <f t="shared" si="4"/>
        <v>0</v>
      </c>
      <c r="AT46" s="512"/>
      <c r="AU46" s="512"/>
      <c r="AV46" s="512"/>
      <c r="AW46" s="512"/>
      <c r="AX46" s="512"/>
      <c r="AY46" s="512"/>
      <c r="AZ46" s="512"/>
      <c r="BA46" s="61">
        <f t="shared" si="5"/>
        <v>0</v>
      </c>
      <c r="BB46" s="512"/>
      <c r="BC46" s="512"/>
      <c r="BD46" s="512"/>
      <c r="BE46" s="512"/>
      <c r="BF46" s="512"/>
      <c r="BG46" s="512"/>
      <c r="BH46" s="512"/>
      <c r="BI46" s="110">
        <f t="shared" si="6"/>
        <v>0</v>
      </c>
      <c r="BJ46" s="219">
        <f t="shared" si="7"/>
        <v>11.5</v>
      </c>
      <c r="BK46" s="217">
        <f t="shared" si="8"/>
        <v>0</v>
      </c>
      <c r="BL46" s="217">
        <f t="shared" si="9"/>
        <v>0</v>
      </c>
      <c r="BM46" s="217">
        <f t="shared" si="10"/>
        <v>0</v>
      </c>
      <c r="BN46" s="217">
        <f t="shared" si="11"/>
        <v>0</v>
      </c>
      <c r="BO46" s="217">
        <f t="shared" si="12"/>
        <v>0</v>
      </c>
      <c r="BP46" s="226">
        <f t="shared" si="13"/>
        <v>0</v>
      </c>
      <c r="BQ46" s="227">
        <f t="shared" si="14"/>
        <v>23</v>
      </c>
    </row>
    <row r="47" spans="1:77" ht="16" thickBot="1">
      <c r="A47" s="57"/>
      <c r="B47" s="486" t="s">
        <v>541</v>
      </c>
      <c r="C47" s="504" t="s">
        <v>542</v>
      </c>
      <c r="D47" s="512">
        <v>10</v>
      </c>
      <c r="E47" s="511" t="s">
        <v>116</v>
      </c>
      <c r="F47" s="512">
        <v>1</v>
      </c>
      <c r="G47" s="512"/>
      <c r="H47" s="512"/>
      <c r="I47" s="512"/>
      <c r="J47" s="512"/>
      <c r="K47" s="512"/>
      <c r="L47" s="512"/>
      <c r="M47" s="461">
        <f t="shared" si="15"/>
        <v>2</v>
      </c>
      <c r="N47" s="512">
        <v>4.5</v>
      </c>
      <c r="O47" s="512">
        <v>1</v>
      </c>
      <c r="P47" s="512"/>
      <c r="Q47" s="512"/>
      <c r="R47" s="512"/>
      <c r="S47" s="512"/>
      <c r="T47" s="512"/>
      <c r="U47" s="461">
        <f t="shared" si="16"/>
        <v>14</v>
      </c>
      <c r="V47" s="512">
        <v>1.5</v>
      </c>
      <c r="W47" s="512"/>
      <c r="X47" s="512"/>
      <c r="Y47" s="512"/>
      <c r="Z47" s="512"/>
      <c r="AA47" s="512"/>
      <c r="AB47" s="512"/>
      <c r="AC47" s="461">
        <f t="shared" si="17"/>
        <v>3</v>
      </c>
      <c r="AD47" s="512">
        <v>2</v>
      </c>
      <c r="AE47" s="512"/>
      <c r="AF47" s="512"/>
      <c r="AG47" s="512"/>
      <c r="AH47" s="512"/>
      <c r="AI47" s="512"/>
      <c r="AJ47" s="512"/>
      <c r="AK47" s="61">
        <f t="shared" si="3"/>
        <v>4</v>
      </c>
      <c r="AL47" s="42"/>
      <c r="AM47" s="42"/>
      <c r="AN47" s="42"/>
      <c r="AO47" s="42"/>
      <c r="AP47" s="42"/>
      <c r="AQ47" s="42"/>
      <c r="AR47" s="42"/>
      <c r="AS47" s="61">
        <f t="shared" si="4"/>
        <v>0</v>
      </c>
      <c r="AT47" s="97"/>
      <c r="AU47" s="97"/>
      <c r="AV47" s="97"/>
      <c r="AW47" s="97"/>
      <c r="AX47" s="97"/>
      <c r="AY47" s="97"/>
      <c r="AZ47" s="97"/>
      <c r="BA47" s="61">
        <f t="shared" si="5"/>
        <v>0</v>
      </c>
      <c r="BB47" s="13"/>
      <c r="BC47" s="13"/>
      <c r="BD47" s="13"/>
      <c r="BE47" s="13"/>
      <c r="BF47" s="13"/>
      <c r="BG47" s="13"/>
      <c r="BH47" s="13"/>
      <c r="BI47" s="110">
        <f t="shared" si="6"/>
        <v>0</v>
      </c>
      <c r="BJ47" s="219">
        <f t="shared" si="7"/>
        <v>9</v>
      </c>
      <c r="BK47" s="217">
        <f t="shared" si="8"/>
        <v>1</v>
      </c>
      <c r="BL47" s="217">
        <f t="shared" si="9"/>
        <v>0</v>
      </c>
      <c r="BM47" s="217">
        <f t="shared" si="10"/>
        <v>0</v>
      </c>
      <c r="BN47" s="217">
        <f t="shared" si="11"/>
        <v>0</v>
      </c>
      <c r="BO47" s="217">
        <f t="shared" si="12"/>
        <v>0</v>
      </c>
      <c r="BP47" s="226">
        <f t="shared" si="13"/>
        <v>0</v>
      </c>
      <c r="BQ47" s="227">
        <f t="shared" si="14"/>
        <v>23</v>
      </c>
      <c r="BR47" s="25"/>
    </row>
    <row r="48" spans="1:77" ht="16" thickBot="1">
      <c r="A48" s="57"/>
      <c r="B48" s="486" t="s">
        <v>590</v>
      </c>
      <c r="C48" s="504" t="s">
        <v>591</v>
      </c>
      <c r="D48" s="512">
        <v>17</v>
      </c>
      <c r="E48" s="511" t="s">
        <v>121</v>
      </c>
      <c r="F48" s="512">
        <v>2</v>
      </c>
      <c r="G48" s="512"/>
      <c r="H48" s="512"/>
      <c r="I48" s="512"/>
      <c r="J48" s="512"/>
      <c r="K48" s="512"/>
      <c r="L48" s="512"/>
      <c r="M48" s="461">
        <f t="shared" si="15"/>
        <v>4</v>
      </c>
      <c r="N48" s="512">
        <v>2</v>
      </c>
      <c r="O48" s="512"/>
      <c r="P48" s="512"/>
      <c r="Q48" s="512"/>
      <c r="R48" s="512"/>
      <c r="S48" s="512"/>
      <c r="T48" s="512"/>
      <c r="U48" s="461">
        <f t="shared" si="16"/>
        <v>4</v>
      </c>
      <c r="V48" s="512">
        <v>3</v>
      </c>
      <c r="W48" s="512"/>
      <c r="X48" s="512"/>
      <c r="Y48" s="512"/>
      <c r="Z48" s="512"/>
      <c r="AA48" s="512"/>
      <c r="AB48" s="512"/>
      <c r="AC48" s="461">
        <f t="shared" si="17"/>
        <v>6</v>
      </c>
      <c r="AD48" s="512">
        <v>1</v>
      </c>
      <c r="AE48" s="512">
        <v>1</v>
      </c>
      <c r="AF48" s="512"/>
      <c r="AG48" s="512"/>
      <c r="AH48" s="512"/>
      <c r="AI48" s="512"/>
      <c r="AJ48" s="512"/>
      <c r="AK48" s="61">
        <f t="shared" si="3"/>
        <v>7</v>
      </c>
      <c r="AL48" s="40"/>
      <c r="AM48" s="40"/>
      <c r="AN48" s="42"/>
      <c r="AO48" s="42"/>
      <c r="AP48" s="42"/>
      <c r="AQ48" s="42"/>
      <c r="AR48" s="42"/>
      <c r="AS48" s="61">
        <f t="shared" si="4"/>
        <v>0</v>
      </c>
      <c r="AT48" s="97"/>
      <c r="AU48" s="97"/>
      <c r="AV48" s="97"/>
      <c r="AW48" s="97"/>
      <c r="AX48" s="97"/>
      <c r="AY48" s="97"/>
      <c r="AZ48" s="97"/>
      <c r="BA48" s="61">
        <f t="shared" si="5"/>
        <v>0</v>
      </c>
      <c r="BB48" s="97"/>
      <c r="BC48" s="97"/>
      <c r="BD48" s="97"/>
      <c r="BE48" s="97"/>
      <c r="BF48" s="97"/>
      <c r="BG48" s="97"/>
      <c r="BH48" s="97"/>
      <c r="BI48" s="110">
        <f t="shared" si="6"/>
        <v>0</v>
      </c>
      <c r="BJ48" s="219">
        <f t="shared" si="7"/>
        <v>8</v>
      </c>
      <c r="BK48" s="217">
        <f t="shared" si="8"/>
        <v>1</v>
      </c>
      <c r="BL48" s="217">
        <f t="shared" si="9"/>
        <v>0</v>
      </c>
      <c r="BM48" s="217">
        <f t="shared" si="10"/>
        <v>0</v>
      </c>
      <c r="BN48" s="217">
        <f t="shared" si="11"/>
        <v>0</v>
      </c>
      <c r="BO48" s="217">
        <f t="shared" si="12"/>
        <v>0</v>
      </c>
      <c r="BP48" s="226">
        <f t="shared" si="13"/>
        <v>0</v>
      </c>
      <c r="BQ48" s="227">
        <f t="shared" si="14"/>
        <v>21</v>
      </c>
      <c r="BR48" s="26"/>
      <c r="BS48" s="26"/>
      <c r="BT48" s="26"/>
      <c r="BU48" s="26"/>
      <c r="BV48" s="26"/>
      <c r="BW48" s="26"/>
      <c r="BX48" s="26"/>
      <c r="BY48" s="26"/>
    </row>
    <row r="49" spans="1:77" ht="16" thickBot="1">
      <c r="A49" s="57"/>
      <c r="B49" s="486" t="s">
        <v>444</v>
      </c>
      <c r="C49" s="504" t="s">
        <v>589</v>
      </c>
      <c r="D49" s="512">
        <v>61</v>
      </c>
      <c r="E49" s="511" t="s">
        <v>121</v>
      </c>
      <c r="F49" s="512">
        <v>1</v>
      </c>
      <c r="G49" s="512"/>
      <c r="H49" s="512"/>
      <c r="I49" s="512"/>
      <c r="J49" s="512"/>
      <c r="K49" s="512"/>
      <c r="L49" s="512"/>
      <c r="M49" s="61">
        <f t="shared" si="15"/>
        <v>2</v>
      </c>
      <c r="N49" s="512">
        <v>2</v>
      </c>
      <c r="O49" s="512">
        <v>1</v>
      </c>
      <c r="P49" s="512"/>
      <c r="Q49" s="512"/>
      <c r="R49" s="512"/>
      <c r="S49" s="512"/>
      <c r="T49" s="512"/>
      <c r="U49" s="61">
        <f t="shared" si="16"/>
        <v>9</v>
      </c>
      <c r="V49" s="512">
        <v>2</v>
      </c>
      <c r="W49" s="512">
        <v>1</v>
      </c>
      <c r="X49" s="512"/>
      <c r="Y49" s="512"/>
      <c r="Z49" s="512"/>
      <c r="AA49" s="512"/>
      <c r="AB49" s="512"/>
      <c r="AC49" s="202">
        <f t="shared" si="17"/>
        <v>9</v>
      </c>
      <c r="AD49" s="512"/>
      <c r="AE49" s="512"/>
      <c r="AF49" s="512"/>
      <c r="AG49" s="512"/>
      <c r="AH49" s="512"/>
      <c r="AI49" s="512"/>
      <c r="AJ49" s="512"/>
      <c r="AK49" s="61">
        <f t="shared" si="3"/>
        <v>0</v>
      </c>
      <c r="AL49" s="40"/>
      <c r="AM49" s="40"/>
      <c r="AN49" s="40"/>
      <c r="AO49" s="40"/>
      <c r="AP49" s="40"/>
      <c r="AQ49" s="40"/>
      <c r="AR49" s="40"/>
      <c r="AS49" s="61">
        <f t="shared" si="4"/>
        <v>0</v>
      </c>
      <c r="AT49" s="97"/>
      <c r="AU49" s="97"/>
      <c r="AV49" s="97"/>
      <c r="AW49" s="97"/>
      <c r="AX49" s="97"/>
      <c r="AY49" s="97"/>
      <c r="AZ49" s="97"/>
      <c r="BA49" s="61">
        <f t="shared" si="5"/>
        <v>0</v>
      </c>
      <c r="BB49" s="512"/>
      <c r="BC49" s="512"/>
      <c r="BD49" s="512"/>
      <c r="BE49" s="512"/>
      <c r="BF49" s="512"/>
      <c r="BG49" s="512"/>
      <c r="BH49" s="512"/>
      <c r="BI49" s="110">
        <f t="shared" si="6"/>
        <v>0</v>
      </c>
      <c r="BJ49" s="219">
        <f t="shared" si="7"/>
        <v>5</v>
      </c>
      <c r="BK49" s="217">
        <f t="shared" si="8"/>
        <v>2</v>
      </c>
      <c r="BL49" s="217">
        <f t="shared" si="9"/>
        <v>0</v>
      </c>
      <c r="BM49" s="217">
        <f t="shared" si="10"/>
        <v>0</v>
      </c>
      <c r="BN49" s="217">
        <f t="shared" si="11"/>
        <v>0</v>
      </c>
      <c r="BO49" s="217">
        <f t="shared" si="12"/>
        <v>0</v>
      </c>
      <c r="BP49" s="226">
        <f t="shared" si="13"/>
        <v>0</v>
      </c>
      <c r="BQ49" s="227">
        <f t="shared" si="14"/>
        <v>20</v>
      </c>
      <c r="BR49" s="25"/>
    </row>
    <row r="50" spans="1:77" ht="16" thickBot="1">
      <c r="A50" s="57"/>
      <c r="B50" s="486" t="s">
        <v>763</v>
      </c>
      <c r="C50" s="504" t="s">
        <v>229</v>
      </c>
      <c r="D50" s="512">
        <v>22</v>
      </c>
      <c r="E50" s="511" t="s">
        <v>116</v>
      </c>
      <c r="F50" s="13"/>
      <c r="G50" s="13"/>
      <c r="H50" s="13"/>
      <c r="I50" s="13"/>
      <c r="J50" s="13"/>
      <c r="K50" s="13"/>
      <c r="L50" s="13"/>
      <c r="M50" s="61">
        <f t="shared" si="15"/>
        <v>0</v>
      </c>
      <c r="N50" s="512">
        <v>1</v>
      </c>
      <c r="O50" s="512"/>
      <c r="P50" s="512"/>
      <c r="Q50" s="512"/>
      <c r="R50" s="512"/>
      <c r="S50" s="512"/>
      <c r="T50" s="512"/>
      <c r="U50" s="61">
        <f t="shared" si="16"/>
        <v>2</v>
      </c>
      <c r="V50" s="512">
        <v>1.5</v>
      </c>
      <c r="W50" s="512"/>
      <c r="X50" s="512"/>
      <c r="Y50" s="512"/>
      <c r="Z50" s="512"/>
      <c r="AA50" s="512"/>
      <c r="AB50" s="512"/>
      <c r="AC50" s="202">
        <f t="shared" si="17"/>
        <v>3</v>
      </c>
      <c r="AD50" s="512">
        <v>5</v>
      </c>
      <c r="AE50" s="512"/>
      <c r="AF50" s="512"/>
      <c r="AG50" s="512"/>
      <c r="AH50" s="512">
        <v>1</v>
      </c>
      <c r="AI50" s="512"/>
      <c r="AJ50" s="512"/>
      <c r="AK50" s="61">
        <f t="shared" si="3"/>
        <v>15</v>
      </c>
      <c r="AL50" s="42"/>
      <c r="AM50" s="42"/>
      <c r="AN50" s="42"/>
      <c r="AO50" s="42"/>
      <c r="AP50" s="42"/>
      <c r="AQ50" s="42"/>
      <c r="AR50" s="42"/>
      <c r="AS50" s="61">
        <f t="shared" si="4"/>
        <v>0</v>
      </c>
      <c r="AT50" s="97"/>
      <c r="AU50" s="97"/>
      <c r="AV50" s="97"/>
      <c r="AW50" s="97"/>
      <c r="AX50" s="97"/>
      <c r="AY50" s="97"/>
      <c r="AZ50" s="97"/>
      <c r="BA50" s="61">
        <f t="shared" si="5"/>
        <v>0</v>
      </c>
      <c r="BB50" s="97"/>
      <c r="BC50" s="97"/>
      <c r="BD50" s="97"/>
      <c r="BE50" s="97"/>
      <c r="BF50" s="97"/>
      <c r="BG50" s="97"/>
      <c r="BH50" s="97"/>
      <c r="BI50" s="110">
        <f t="shared" si="6"/>
        <v>0</v>
      </c>
      <c r="BJ50" s="219">
        <f t="shared" si="7"/>
        <v>7.5</v>
      </c>
      <c r="BK50" s="217">
        <f t="shared" si="8"/>
        <v>0</v>
      </c>
      <c r="BL50" s="217">
        <f t="shared" si="9"/>
        <v>0</v>
      </c>
      <c r="BM50" s="217">
        <f t="shared" si="10"/>
        <v>0</v>
      </c>
      <c r="BN50" s="217">
        <f t="shared" si="11"/>
        <v>1</v>
      </c>
      <c r="BO50" s="217">
        <f t="shared" si="12"/>
        <v>0</v>
      </c>
      <c r="BP50" s="226">
        <f t="shared" si="13"/>
        <v>0</v>
      </c>
      <c r="BQ50" s="227">
        <f t="shared" si="14"/>
        <v>20</v>
      </c>
      <c r="BR50" s="25"/>
    </row>
    <row r="51" spans="1:77" ht="16" thickBot="1">
      <c r="A51" s="57"/>
      <c r="B51" s="486" t="s">
        <v>583</v>
      </c>
      <c r="C51" s="504" t="s">
        <v>308</v>
      </c>
      <c r="D51" s="512">
        <v>1</v>
      </c>
      <c r="E51" s="511" t="s">
        <v>121</v>
      </c>
      <c r="F51" s="512">
        <v>1</v>
      </c>
      <c r="G51" s="512"/>
      <c r="H51" s="512"/>
      <c r="I51" s="512"/>
      <c r="J51" s="512"/>
      <c r="K51" s="512"/>
      <c r="L51" s="512"/>
      <c r="M51" s="61">
        <f t="shared" si="15"/>
        <v>2</v>
      </c>
      <c r="N51" s="512">
        <v>2</v>
      </c>
      <c r="O51" s="512"/>
      <c r="P51" s="512">
        <v>1</v>
      </c>
      <c r="Q51" s="512"/>
      <c r="R51" s="512"/>
      <c r="S51" s="512"/>
      <c r="T51" s="512"/>
      <c r="U51" s="61">
        <f t="shared" si="16"/>
        <v>7</v>
      </c>
      <c r="V51" s="512">
        <v>2</v>
      </c>
      <c r="W51" s="512"/>
      <c r="X51" s="512"/>
      <c r="Y51" s="512"/>
      <c r="Z51" s="512"/>
      <c r="AA51" s="512"/>
      <c r="AB51" s="512"/>
      <c r="AC51" s="202">
        <f t="shared" si="17"/>
        <v>4</v>
      </c>
      <c r="AD51" s="512">
        <v>3</v>
      </c>
      <c r="AE51" s="512"/>
      <c r="AF51" s="512"/>
      <c r="AG51" s="512"/>
      <c r="AH51" s="512"/>
      <c r="AI51" s="512"/>
      <c r="AJ51" s="512"/>
      <c r="AK51" s="61">
        <f t="shared" si="3"/>
        <v>6</v>
      </c>
      <c r="AL51" s="42"/>
      <c r="AM51" s="42"/>
      <c r="AN51" s="42"/>
      <c r="AO51" s="42"/>
      <c r="AP51" s="42"/>
      <c r="AQ51" s="42"/>
      <c r="AR51" s="42"/>
      <c r="AS51" s="61">
        <f t="shared" si="4"/>
        <v>0</v>
      </c>
      <c r="AT51" s="97"/>
      <c r="AU51" s="97"/>
      <c r="AV51" s="97"/>
      <c r="AW51" s="97"/>
      <c r="AX51" s="97"/>
      <c r="AY51" s="97"/>
      <c r="AZ51" s="97"/>
      <c r="BA51" s="61">
        <f t="shared" si="5"/>
        <v>0</v>
      </c>
      <c r="BB51" s="13"/>
      <c r="BC51" s="13"/>
      <c r="BD51" s="13"/>
      <c r="BE51" s="13"/>
      <c r="BF51" s="13"/>
      <c r="BG51" s="13"/>
      <c r="BH51" s="13"/>
      <c r="BI51" s="110">
        <f t="shared" si="6"/>
        <v>0</v>
      </c>
      <c r="BJ51" s="109">
        <f t="shared" si="7"/>
        <v>8</v>
      </c>
      <c r="BK51" s="108">
        <f t="shared" si="8"/>
        <v>0</v>
      </c>
      <c r="BL51" s="108">
        <f t="shared" si="9"/>
        <v>1</v>
      </c>
      <c r="BM51" s="108">
        <f t="shared" si="10"/>
        <v>0</v>
      </c>
      <c r="BN51" s="108">
        <f t="shared" si="11"/>
        <v>0</v>
      </c>
      <c r="BO51" s="108">
        <f t="shared" si="12"/>
        <v>0</v>
      </c>
      <c r="BP51" s="110">
        <f t="shared" si="13"/>
        <v>0</v>
      </c>
      <c r="BQ51" s="191">
        <f t="shared" si="14"/>
        <v>19</v>
      </c>
      <c r="BR51" s="111"/>
    </row>
    <row r="52" spans="1:77" ht="16" thickBot="1">
      <c r="A52" s="57"/>
      <c r="B52" s="486" t="s">
        <v>629</v>
      </c>
      <c r="C52" s="504" t="s">
        <v>630</v>
      </c>
      <c r="D52" s="512">
        <v>10</v>
      </c>
      <c r="E52" s="511" t="s">
        <v>115</v>
      </c>
      <c r="F52" s="512">
        <v>2</v>
      </c>
      <c r="G52" s="512"/>
      <c r="H52" s="512"/>
      <c r="I52" s="512"/>
      <c r="J52" s="512"/>
      <c r="K52" s="512"/>
      <c r="L52" s="512"/>
      <c r="M52" s="61">
        <f t="shared" si="15"/>
        <v>4</v>
      </c>
      <c r="N52" s="512">
        <v>2</v>
      </c>
      <c r="O52" s="512"/>
      <c r="P52" s="512"/>
      <c r="Q52" s="512"/>
      <c r="R52" s="512"/>
      <c r="S52" s="512"/>
      <c r="T52" s="512"/>
      <c r="U52" s="61">
        <f t="shared" si="16"/>
        <v>4</v>
      </c>
      <c r="V52" s="512">
        <v>2</v>
      </c>
      <c r="W52" s="512">
        <v>1</v>
      </c>
      <c r="X52" s="512"/>
      <c r="Y52" s="512"/>
      <c r="Z52" s="512"/>
      <c r="AA52" s="512"/>
      <c r="AB52" s="512"/>
      <c r="AC52" s="61">
        <f t="shared" si="17"/>
        <v>9</v>
      </c>
      <c r="AD52" s="512">
        <v>1</v>
      </c>
      <c r="AE52" s="512"/>
      <c r="AF52" s="512"/>
      <c r="AG52" s="512"/>
      <c r="AH52" s="512"/>
      <c r="AI52" s="512"/>
      <c r="AJ52" s="512"/>
      <c r="AK52" s="61">
        <f t="shared" si="3"/>
        <v>2</v>
      </c>
      <c r="AL52" s="42"/>
      <c r="AM52" s="42"/>
      <c r="AN52" s="42"/>
      <c r="AO52" s="42"/>
      <c r="AP52" s="42"/>
      <c r="AQ52" s="42"/>
      <c r="AR52" s="42"/>
      <c r="AS52" s="61">
        <f t="shared" si="4"/>
        <v>0</v>
      </c>
      <c r="AT52" s="97"/>
      <c r="AU52" s="97"/>
      <c r="AV52" s="97"/>
      <c r="AW52" s="97"/>
      <c r="AX52" s="97"/>
      <c r="AY52" s="97"/>
      <c r="AZ52" s="97"/>
      <c r="BA52" s="61">
        <f t="shared" si="5"/>
        <v>0</v>
      </c>
      <c r="BB52" s="97"/>
      <c r="BC52" s="97"/>
      <c r="BD52" s="97"/>
      <c r="BE52" s="97"/>
      <c r="BF52" s="97"/>
      <c r="BG52" s="97"/>
      <c r="BH52" s="97"/>
      <c r="BI52" s="110">
        <f t="shared" si="6"/>
        <v>0</v>
      </c>
      <c r="BJ52" s="219">
        <f t="shared" si="7"/>
        <v>7</v>
      </c>
      <c r="BK52" s="217">
        <f t="shared" si="8"/>
        <v>1</v>
      </c>
      <c r="BL52" s="217">
        <f t="shared" si="9"/>
        <v>0</v>
      </c>
      <c r="BM52" s="217">
        <f t="shared" si="10"/>
        <v>0</v>
      </c>
      <c r="BN52" s="217">
        <f t="shared" si="11"/>
        <v>0</v>
      </c>
      <c r="BO52" s="217">
        <f t="shared" si="12"/>
        <v>0</v>
      </c>
      <c r="BP52" s="226">
        <f t="shared" si="13"/>
        <v>0</v>
      </c>
      <c r="BQ52" s="227">
        <f t="shared" si="14"/>
        <v>19</v>
      </c>
    </row>
    <row r="53" spans="1:77" ht="16" thickBot="1">
      <c r="A53" s="57"/>
      <c r="B53" s="486" t="s">
        <v>555</v>
      </c>
      <c r="C53" s="504" t="s">
        <v>556</v>
      </c>
      <c r="D53" s="512">
        <v>33</v>
      </c>
      <c r="E53" s="511" t="s">
        <v>116</v>
      </c>
      <c r="F53" s="512">
        <v>1</v>
      </c>
      <c r="G53" s="512"/>
      <c r="H53" s="512"/>
      <c r="I53" s="512"/>
      <c r="J53" s="512"/>
      <c r="K53" s="512"/>
      <c r="L53" s="512"/>
      <c r="M53" s="61">
        <f t="shared" si="15"/>
        <v>2</v>
      </c>
      <c r="N53" s="512">
        <v>1.5</v>
      </c>
      <c r="O53" s="512"/>
      <c r="P53" s="512"/>
      <c r="Q53" s="512"/>
      <c r="R53" s="512"/>
      <c r="S53" s="512"/>
      <c r="T53" s="512"/>
      <c r="U53" s="61">
        <f t="shared" si="16"/>
        <v>3</v>
      </c>
      <c r="V53" s="512">
        <v>3.5</v>
      </c>
      <c r="W53" s="512"/>
      <c r="X53" s="512"/>
      <c r="Y53" s="512"/>
      <c r="Z53" s="512"/>
      <c r="AA53" s="512"/>
      <c r="AB53" s="512"/>
      <c r="AC53" s="61">
        <f t="shared" si="17"/>
        <v>7</v>
      </c>
      <c r="AD53" s="512">
        <v>1</v>
      </c>
      <c r="AE53" s="512"/>
      <c r="AF53" s="512"/>
      <c r="AG53" s="512"/>
      <c r="AH53" s="512">
        <v>1</v>
      </c>
      <c r="AI53" s="512"/>
      <c r="AJ53" s="512"/>
      <c r="AK53" s="61">
        <f t="shared" si="3"/>
        <v>7</v>
      </c>
      <c r="AL53" s="40"/>
      <c r="AM53" s="40"/>
      <c r="AN53" s="40"/>
      <c r="AO53" s="40"/>
      <c r="AP53" s="40"/>
      <c r="AQ53" s="40"/>
      <c r="AR53" s="40"/>
      <c r="AS53" s="61">
        <f t="shared" si="4"/>
        <v>0</v>
      </c>
      <c r="AT53" s="512"/>
      <c r="AU53" s="512"/>
      <c r="AV53" s="512"/>
      <c r="AW53" s="512"/>
      <c r="AX53" s="512"/>
      <c r="AY53" s="512"/>
      <c r="AZ53" s="512"/>
      <c r="BA53" s="61">
        <f t="shared" si="5"/>
        <v>0</v>
      </c>
      <c r="BB53" s="484"/>
      <c r="BC53" s="484"/>
      <c r="BD53" s="484"/>
      <c r="BE53" s="484"/>
      <c r="BF53" s="484"/>
      <c r="BG53" s="484"/>
      <c r="BH53" s="484"/>
      <c r="BI53" s="110">
        <f t="shared" si="6"/>
        <v>0</v>
      </c>
      <c r="BJ53" s="219">
        <f t="shared" si="7"/>
        <v>7</v>
      </c>
      <c r="BK53" s="217">
        <f t="shared" si="8"/>
        <v>0</v>
      </c>
      <c r="BL53" s="217">
        <f t="shared" si="9"/>
        <v>0</v>
      </c>
      <c r="BM53" s="217">
        <f t="shared" si="10"/>
        <v>0</v>
      </c>
      <c r="BN53" s="217">
        <f t="shared" si="11"/>
        <v>1</v>
      </c>
      <c r="BO53" s="217">
        <f t="shared" si="12"/>
        <v>0</v>
      </c>
      <c r="BP53" s="226">
        <f t="shared" si="13"/>
        <v>0</v>
      </c>
      <c r="BQ53" s="227">
        <f t="shared" si="14"/>
        <v>19</v>
      </c>
    </row>
    <row r="54" spans="1:77" ht="16" thickBot="1">
      <c r="A54" s="57"/>
      <c r="B54" s="486" t="s">
        <v>581</v>
      </c>
      <c r="C54" s="504" t="s">
        <v>582</v>
      </c>
      <c r="D54" s="512">
        <v>54</v>
      </c>
      <c r="E54" s="511" t="s">
        <v>121</v>
      </c>
      <c r="F54" s="512">
        <v>3</v>
      </c>
      <c r="G54" s="512"/>
      <c r="H54" s="512"/>
      <c r="I54" s="512"/>
      <c r="J54" s="512">
        <v>1</v>
      </c>
      <c r="K54" s="512"/>
      <c r="L54" s="512"/>
      <c r="M54" s="461">
        <f t="shared" si="15"/>
        <v>11</v>
      </c>
      <c r="N54" s="512">
        <v>1</v>
      </c>
      <c r="O54" s="512"/>
      <c r="P54" s="512"/>
      <c r="Q54" s="512"/>
      <c r="R54" s="512"/>
      <c r="S54" s="512"/>
      <c r="T54" s="512"/>
      <c r="U54" s="461">
        <f t="shared" si="16"/>
        <v>2</v>
      </c>
      <c r="V54" s="512">
        <v>2</v>
      </c>
      <c r="W54" s="512"/>
      <c r="X54" s="512"/>
      <c r="Y54" s="512"/>
      <c r="Z54" s="512"/>
      <c r="AA54" s="512"/>
      <c r="AB54" s="512"/>
      <c r="AC54" s="461">
        <f t="shared" si="17"/>
        <v>4</v>
      </c>
      <c r="AD54" s="512">
        <v>1</v>
      </c>
      <c r="AE54" s="512"/>
      <c r="AF54" s="512"/>
      <c r="AG54" s="512"/>
      <c r="AH54" s="512"/>
      <c r="AI54" s="512"/>
      <c r="AJ54" s="512"/>
      <c r="AK54" s="61">
        <f t="shared" si="3"/>
        <v>2</v>
      </c>
      <c r="AL54" s="42"/>
      <c r="AM54" s="42"/>
      <c r="AN54" s="42"/>
      <c r="AO54" s="42"/>
      <c r="AP54" s="42"/>
      <c r="AQ54" s="42"/>
      <c r="AR54" s="42"/>
      <c r="AS54" s="61">
        <f t="shared" si="4"/>
        <v>0</v>
      </c>
      <c r="AT54" s="512"/>
      <c r="AU54" s="512"/>
      <c r="AV54" s="512"/>
      <c r="AW54" s="512"/>
      <c r="AX54" s="512"/>
      <c r="AY54" s="512"/>
      <c r="AZ54" s="512"/>
      <c r="BA54" s="61">
        <f t="shared" si="5"/>
        <v>0</v>
      </c>
      <c r="BB54" s="512"/>
      <c r="BC54" s="512"/>
      <c r="BD54" s="512"/>
      <c r="BE54" s="512"/>
      <c r="BF54" s="512"/>
      <c r="BG54" s="512"/>
      <c r="BH54" s="512"/>
      <c r="BI54" s="110">
        <f t="shared" si="6"/>
        <v>0</v>
      </c>
      <c r="BJ54" s="219">
        <f t="shared" si="7"/>
        <v>7</v>
      </c>
      <c r="BK54" s="217">
        <f t="shared" si="8"/>
        <v>0</v>
      </c>
      <c r="BL54" s="217">
        <f t="shared" si="9"/>
        <v>0</v>
      </c>
      <c r="BM54" s="217">
        <f t="shared" si="10"/>
        <v>0</v>
      </c>
      <c r="BN54" s="217">
        <f t="shared" si="11"/>
        <v>1</v>
      </c>
      <c r="BO54" s="217">
        <f t="shared" si="12"/>
        <v>0</v>
      </c>
      <c r="BP54" s="226">
        <f t="shared" si="13"/>
        <v>0</v>
      </c>
      <c r="BQ54" s="227">
        <f t="shared" si="14"/>
        <v>19</v>
      </c>
      <c r="BR54" s="7"/>
      <c r="BS54" s="7"/>
      <c r="BT54" s="7"/>
      <c r="BU54" s="7"/>
      <c r="BV54" s="7"/>
      <c r="BW54" s="7"/>
      <c r="BX54" s="7"/>
    </row>
    <row r="55" spans="1:77" ht="16" thickBot="1">
      <c r="A55" s="57"/>
      <c r="B55" s="505" t="s">
        <v>776</v>
      </c>
      <c r="C55" s="504" t="s">
        <v>381</v>
      </c>
      <c r="D55" s="512">
        <v>40</v>
      </c>
      <c r="E55" s="511" t="s">
        <v>370</v>
      </c>
      <c r="F55" s="512"/>
      <c r="G55" s="512"/>
      <c r="H55" s="512"/>
      <c r="I55" s="512"/>
      <c r="J55" s="512"/>
      <c r="K55" s="512"/>
      <c r="L55" s="512"/>
      <c r="M55" s="461">
        <f t="shared" si="15"/>
        <v>0</v>
      </c>
      <c r="N55" s="512">
        <v>5</v>
      </c>
      <c r="O55" s="512"/>
      <c r="P55" s="512"/>
      <c r="Q55" s="512"/>
      <c r="R55" s="512"/>
      <c r="S55" s="512"/>
      <c r="T55" s="512"/>
      <c r="U55" s="461">
        <f t="shared" si="16"/>
        <v>10</v>
      </c>
      <c r="V55" s="512">
        <v>3</v>
      </c>
      <c r="W55" s="512"/>
      <c r="X55" s="512">
        <v>1</v>
      </c>
      <c r="Y55" s="512"/>
      <c r="Z55" s="512"/>
      <c r="AA55" s="512"/>
      <c r="AB55" s="512"/>
      <c r="AC55" s="461">
        <f t="shared" si="17"/>
        <v>9</v>
      </c>
      <c r="AD55" s="512"/>
      <c r="AE55" s="512"/>
      <c r="AF55" s="512"/>
      <c r="AG55" s="512"/>
      <c r="AH55" s="512"/>
      <c r="AI55" s="512"/>
      <c r="AJ55" s="512"/>
      <c r="AK55" s="61">
        <f t="shared" si="3"/>
        <v>0</v>
      </c>
      <c r="AL55" s="42"/>
      <c r="AM55" s="42"/>
      <c r="AN55" s="42"/>
      <c r="AO55" s="42"/>
      <c r="AP55" s="42"/>
      <c r="AQ55" s="42"/>
      <c r="AR55" s="42"/>
      <c r="AS55" s="61">
        <f t="shared" si="4"/>
        <v>0</v>
      </c>
      <c r="AT55" s="97"/>
      <c r="AU55" s="97"/>
      <c r="AV55" s="97"/>
      <c r="AW55" s="97"/>
      <c r="AX55" s="97"/>
      <c r="AY55" s="97"/>
      <c r="AZ55" s="97"/>
      <c r="BA55" s="61">
        <f t="shared" si="5"/>
        <v>0</v>
      </c>
      <c r="BB55" s="484"/>
      <c r="BC55" s="484"/>
      <c r="BD55" s="484"/>
      <c r="BE55" s="484"/>
      <c r="BF55" s="484"/>
      <c r="BG55" s="484"/>
      <c r="BH55" s="484"/>
      <c r="BI55" s="110">
        <f t="shared" si="6"/>
        <v>0</v>
      </c>
      <c r="BJ55" s="219">
        <f t="shared" si="7"/>
        <v>8</v>
      </c>
      <c r="BK55" s="217">
        <f t="shared" si="8"/>
        <v>0</v>
      </c>
      <c r="BL55" s="217">
        <f t="shared" si="9"/>
        <v>1</v>
      </c>
      <c r="BM55" s="217">
        <f t="shared" si="10"/>
        <v>0</v>
      </c>
      <c r="BN55" s="217">
        <f t="shared" si="11"/>
        <v>0</v>
      </c>
      <c r="BO55" s="217">
        <f t="shared" si="12"/>
        <v>0</v>
      </c>
      <c r="BP55" s="226">
        <f t="shared" si="13"/>
        <v>0</v>
      </c>
      <c r="BQ55" s="227">
        <f t="shared" si="14"/>
        <v>19</v>
      </c>
      <c r="BR55" s="7"/>
      <c r="BS55" s="7"/>
      <c r="BT55" s="7"/>
      <c r="BU55" s="7"/>
      <c r="BV55" s="7"/>
      <c r="BW55" s="7"/>
      <c r="BX55" s="7"/>
    </row>
    <row r="56" spans="1:77" ht="16" thickBot="1">
      <c r="A56" s="57"/>
      <c r="B56" s="505" t="s">
        <v>720</v>
      </c>
      <c r="C56" s="504" t="s">
        <v>721</v>
      </c>
      <c r="D56" s="512">
        <v>44</v>
      </c>
      <c r="E56" s="511" t="s">
        <v>120</v>
      </c>
      <c r="F56" s="512"/>
      <c r="G56" s="512"/>
      <c r="H56" s="512"/>
      <c r="I56" s="512"/>
      <c r="J56" s="512"/>
      <c r="K56" s="512"/>
      <c r="L56" s="512"/>
      <c r="M56" s="461">
        <f t="shared" si="15"/>
        <v>0</v>
      </c>
      <c r="N56" s="512">
        <v>3.5</v>
      </c>
      <c r="O56" s="512"/>
      <c r="P56" s="512"/>
      <c r="Q56" s="512"/>
      <c r="R56" s="512"/>
      <c r="S56" s="512"/>
      <c r="T56" s="512"/>
      <c r="U56" s="461">
        <f t="shared" si="16"/>
        <v>7</v>
      </c>
      <c r="V56" s="512">
        <v>1</v>
      </c>
      <c r="W56" s="512">
        <v>1</v>
      </c>
      <c r="X56" s="512"/>
      <c r="Y56" s="512"/>
      <c r="Z56" s="512"/>
      <c r="AA56" s="512"/>
      <c r="AB56" s="512"/>
      <c r="AC56" s="461">
        <f t="shared" si="17"/>
        <v>7</v>
      </c>
      <c r="AD56" s="512">
        <v>2.5</v>
      </c>
      <c r="AE56" s="512"/>
      <c r="AF56" s="512"/>
      <c r="AG56" s="512"/>
      <c r="AH56" s="512"/>
      <c r="AI56" s="512"/>
      <c r="AJ56" s="512"/>
      <c r="AK56" s="61">
        <f t="shared" si="3"/>
        <v>5</v>
      </c>
      <c r="AL56" s="42"/>
      <c r="AM56" s="42"/>
      <c r="AN56" s="42"/>
      <c r="AO56" s="42"/>
      <c r="AP56" s="42"/>
      <c r="AQ56" s="42"/>
      <c r="AR56" s="42"/>
      <c r="AS56" s="61">
        <f t="shared" si="4"/>
        <v>0</v>
      </c>
      <c r="AT56" s="512"/>
      <c r="AU56" s="512"/>
      <c r="AV56" s="512"/>
      <c r="AW56" s="512"/>
      <c r="AX56" s="512"/>
      <c r="AY56" s="512"/>
      <c r="AZ56" s="512"/>
      <c r="BA56" s="61">
        <f t="shared" si="5"/>
        <v>0</v>
      </c>
      <c r="BB56" s="512"/>
      <c r="BC56" s="512"/>
      <c r="BD56" s="512"/>
      <c r="BE56" s="512"/>
      <c r="BF56" s="512"/>
      <c r="BG56" s="512"/>
      <c r="BH56" s="512"/>
      <c r="BI56" s="110">
        <f t="shared" si="6"/>
        <v>0</v>
      </c>
      <c r="BJ56" s="219">
        <f t="shared" si="7"/>
        <v>7</v>
      </c>
      <c r="BK56" s="217">
        <f t="shared" si="8"/>
        <v>1</v>
      </c>
      <c r="BL56" s="217">
        <f t="shared" si="9"/>
        <v>0</v>
      </c>
      <c r="BM56" s="217">
        <f t="shared" si="10"/>
        <v>0</v>
      </c>
      <c r="BN56" s="217">
        <f t="shared" si="11"/>
        <v>0</v>
      </c>
      <c r="BO56" s="217">
        <f t="shared" si="12"/>
        <v>0</v>
      </c>
      <c r="BP56" s="226">
        <f t="shared" si="13"/>
        <v>0</v>
      </c>
      <c r="BQ56" s="227">
        <f t="shared" si="14"/>
        <v>19</v>
      </c>
      <c r="BR56" s="111"/>
    </row>
    <row r="57" spans="1:77" ht="16" thickBot="1">
      <c r="A57" s="57"/>
      <c r="B57" s="505" t="s">
        <v>392</v>
      </c>
      <c r="C57" s="504" t="s">
        <v>393</v>
      </c>
      <c r="D57" s="512">
        <v>26</v>
      </c>
      <c r="E57" s="511" t="s">
        <v>370</v>
      </c>
      <c r="F57" s="512">
        <v>3</v>
      </c>
      <c r="G57" s="512"/>
      <c r="H57" s="512"/>
      <c r="I57" s="512"/>
      <c r="J57" s="512"/>
      <c r="K57" s="512"/>
      <c r="L57" s="512"/>
      <c r="M57" s="461">
        <f t="shared" si="15"/>
        <v>6</v>
      </c>
      <c r="N57" s="512">
        <v>1</v>
      </c>
      <c r="O57" s="512"/>
      <c r="P57" s="512"/>
      <c r="Q57" s="512"/>
      <c r="R57" s="512"/>
      <c r="S57" s="512"/>
      <c r="T57" s="512"/>
      <c r="U57" s="461">
        <f t="shared" si="16"/>
        <v>2</v>
      </c>
      <c r="V57" s="512">
        <v>2</v>
      </c>
      <c r="W57" s="512"/>
      <c r="X57" s="512"/>
      <c r="Y57" s="512"/>
      <c r="Z57" s="512"/>
      <c r="AA57" s="512"/>
      <c r="AB57" s="512"/>
      <c r="AC57" s="461">
        <f t="shared" si="17"/>
        <v>4</v>
      </c>
      <c r="AD57" s="512">
        <v>3</v>
      </c>
      <c r="AE57" s="512"/>
      <c r="AF57" s="512"/>
      <c r="AG57" s="512"/>
      <c r="AH57" s="512"/>
      <c r="AI57" s="512"/>
      <c r="AJ57" s="512"/>
      <c r="AK57" s="61">
        <f t="shared" si="3"/>
        <v>6</v>
      </c>
      <c r="AL57" s="42"/>
      <c r="AM57" s="42"/>
      <c r="AN57" s="42"/>
      <c r="AO57" s="42"/>
      <c r="AP57" s="42"/>
      <c r="AQ57" s="42"/>
      <c r="AR57" s="42"/>
      <c r="AS57" s="61">
        <f t="shared" si="4"/>
        <v>0</v>
      </c>
      <c r="AT57" s="97"/>
      <c r="AU57" s="97"/>
      <c r="AV57" s="97"/>
      <c r="AW57" s="97"/>
      <c r="AX57" s="97"/>
      <c r="AY57" s="97"/>
      <c r="AZ57" s="97"/>
      <c r="BA57" s="61">
        <f t="shared" si="5"/>
        <v>0</v>
      </c>
      <c r="BB57" s="97"/>
      <c r="BC57" s="97"/>
      <c r="BD57" s="97"/>
      <c r="BE57" s="97"/>
      <c r="BF57" s="97"/>
      <c r="BG57" s="97"/>
      <c r="BH57" s="97"/>
      <c r="BI57" s="110">
        <f t="shared" si="6"/>
        <v>0</v>
      </c>
      <c r="BJ57" s="109">
        <f t="shared" si="7"/>
        <v>9</v>
      </c>
      <c r="BK57" s="108">
        <f t="shared" si="8"/>
        <v>0</v>
      </c>
      <c r="BL57" s="108">
        <f t="shared" si="9"/>
        <v>0</v>
      </c>
      <c r="BM57" s="108">
        <f t="shared" si="10"/>
        <v>0</v>
      </c>
      <c r="BN57" s="108">
        <f t="shared" si="11"/>
        <v>0</v>
      </c>
      <c r="BO57" s="108">
        <f t="shared" si="12"/>
        <v>0</v>
      </c>
      <c r="BP57" s="110">
        <f t="shared" si="13"/>
        <v>0</v>
      </c>
      <c r="BQ57" s="191">
        <f t="shared" si="14"/>
        <v>18</v>
      </c>
    </row>
    <row r="58" spans="1:77" ht="16" thickBot="1">
      <c r="A58" s="57"/>
      <c r="B58" s="505" t="s">
        <v>323</v>
      </c>
      <c r="C58" s="504" t="s">
        <v>324</v>
      </c>
      <c r="D58" s="512">
        <v>33</v>
      </c>
      <c r="E58" s="511" t="s">
        <v>118</v>
      </c>
      <c r="F58" s="512">
        <v>2</v>
      </c>
      <c r="G58" s="512"/>
      <c r="H58" s="512"/>
      <c r="I58" s="512"/>
      <c r="J58" s="512"/>
      <c r="K58" s="512"/>
      <c r="L58" s="512"/>
      <c r="M58" s="461">
        <f t="shared" si="15"/>
        <v>4</v>
      </c>
      <c r="N58" s="512"/>
      <c r="O58" s="512"/>
      <c r="P58" s="512"/>
      <c r="Q58" s="512"/>
      <c r="R58" s="512"/>
      <c r="S58" s="512"/>
      <c r="T58" s="512"/>
      <c r="U58" s="461">
        <f t="shared" si="16"/>
        <v>0</v>
      </c>
      <c r="V58" s="512">
        <v>4</v>
      </c>
      <c r="W58" s="512">
        <v>1</v>
      </c>
      <c r="X58" s="512"/>
      <c r="Y58" s="512"/>
      <c r="Z58" s="512"/>
      <c r="AA58" s="512"/>
      <c r="AB58" s="512"/>
      <c r="AC58" s="461">
        <f t="shared" si="17"/>
        <v>13</v>
      </c>
      <c r="AD58" s="512"/>
      <c r="AE58" s="512"/>
      <c r="AF58" s="512"/>
      <c r="AG58" s="512"/>
      <c r="AH58" s="512"/>
      <c r="AI58" s="512"/>
      <c r="AJ58" s="512"/>
      <c r="AK58" s="61">
        <f t="shared" si="3"/>
        <v>0</v>
      </c>
      <c r="AL58" s="42"/>
      <c r="AM58" s="42"/>
      <c r="AN58" s="42"/>
      <c r="AO58" s="42"/>
      <c r="AP58" s="42"/>
      <c r="AQ58" s="42"/>
      <c r="AR58" s="42"/>
      <c r="AS58" s="61">
        <f t="shared" si="4"/>
        <v>0</v>
      </c>
      <c r="AT58" s="97"/>
      <c r="AU58" s="97"/>
      <c r="AV58" s="97"/>
      <c r="AW58" s="97"/>
      <c r="AX58" s="97"/>
      <c r="AY58" s="97"/>
      <c r="AZ58" s="97"/>
      <c r="BA58" s="61">
        <f t="shared" si="5"/>
        <v>0</v>
      </c>
      <c r="BB58" s="97"/>
      <c r="BC58" s="97"/>
      <c r="BD58" s="97"/>
      <c r="BE58" s="97"/>
      <c r="BF58" s="97"/>
      <c r="BG58" s="97"/>
      <c r="BH58" s="97"/>
      <c r="BI58" s="110">
        <f t="shared" si="6"/>
        <v>0</v>
      </c>
      <c r="BJ58" s="109">
        <f t="shared" si="7"/>
        <v>6</v>
      </c>
      <c r="BK58" s="108">
        <f t="shared" si="8"/>
        <v>1</v>
      </c>
      <c r="BL58" s="108">
        <f t="shared" si="9"/>
        <v>0</v>
      </c>
      <c r="BM58" s="108">
        <f t="shared" si="10"/>
        <v>0</v>
      </c>
      <c r="BN58" s="108">
        <f t="shared" si="11"/>
        <v>0</v>
      </c>
      <c r="BO58" s="108">
        <f t="shared" si="12"/>
        <v>0</v>
      </c>
      <c r="BP58" s="110">
        <f t="shared" si="13"/>
        <v>0</v>
      </c>
      <c r="BQ58" s="191">
        <f t="shared" si="14"/>
        <v>17</v>
      </c>
      <c r="BR58" s="26"/>
      <c r="BS58" s="26"/>
      <c r="BT58" s="26"/>
      <c r="BU58" s="26"/>
      <c r="BV58" s="26"/>
      <c r="BW58" s="26"/>
      <c r="BX58" s="26"/>
      <c r="BY58" s="26"/>
    </row>
    <row r="59" spans="1:77" ht="16" thickBot="1">
      <c r="A59" s="57"/>
      <c r="B59" s="505" t="s">
        <v>368</v>
      </c>
      <c r="C59" s="504" t="s">
        <v>369</v>
      </c>
      <c r="D59" s="512">
        <v>24</v>
      </c>
      <c r="E59" s="511" t="s">
        <v>370</v>
      </c>
      <c r="F59" s="512">
        <v>6</v>
      </c>
      <c r="G59" s="512"/>
      <c r="H59" s="512"/>
      <c r="I59" s="512"/>
      <c r="J59" s="512">
        <v>1</v>
      </c>
      <c r="K59" s="512"/>
      <c r="L59" s="512"/>
      <c r="M59" s="461">
        <f t="shared" si="15"/>
        <v>17</v>
      </c>
      <c r="N59" s="512"/>
      <c r="O59" s="512"/>
      <c r="P59" s="512"/>
      <c r="Q59" s="512"/>
      <c r="R59" s="512"/>
      <c r="S59" s="512"/>
      <c r="T59" s="512"/>
      <c r="U59" s="461">
        <f t="shared" si="16"/>
        <v>0</v>
      </c>
      <c r="V59" s="512"/>
      <c r="W59" s="512"/>
      <c r="X59" s="512"/>
      <c r="Y59" s="512"/>
      <c r="Z59" s="512"/>
      <c r="AA59" s="512"/>
      <c r="AB59" s="512"/>
      <c r="AC59" s="461">
        <f t="shared" si="17"/>
        <v>0</v>
      </c>
      <c r="AD59" s="512"/>
      <c r="AE59" s="512"/>
      <c r="AF59" s="512"/>
      <c r="AG59" s="512"/>
      <c r="AH59" s="512"/>
      <c r="AI59" s="512"/>
      <c r="AJ59" s="512"/>
      <c r="AK59" s="61">
        <f t="shared" si="3"/>
        <v>0</v>
      </c>
      <c r="AL59" s="42"/>
      <c r="AM59" s="42"/>
      <c r="AN59" s="42"/>
      <c r="AO59" s="42"/>
      <c r="AP59" s="42"/>
      <c r="AQ59" s="42"/>
      <c r="AR59" s="42"/>
      <c r="AS59" s="61">
        <f t="shared" si="4"/>
        <v>0</v>
      </c>
      <c r="AT59" s="97"/>
      <c r="AU59" s="97"/>
      <c r="AV59" s="97"/>
      <c r="AW59" s="97"/>
      <c r="AX59" s="97"/>
      <c r="AY59" s="97"/>
      <c r="AZ59" s="97"/>
      <c r="BA59" s="61">
        <f t="shared" si="5"/>
        <v>0</v>
      </c>
      <c r="BB59" s="13"/>
      <c r="BC59" s="13"/>
      <c r="BD59" s="13"/>
      <c r="BE59" s="13"/>
      <c r="BF59" s="13"/>
      <c r="BG59" s="13"/>
      <c r="BH59" s="13"/>
      <c r="BI59" s="110">
        <f t="shared" si="6"/>
        <v>0</v>
      </c>
      <c r="BJ59" s="219">
        <f t="shared" si="7"/>
        <v>6</v>
      </c>
      <c r="BK59" s="217">
        <f t="shared" si="8"/>
        <v>0</v>
      </c>
      <c r="BL59" s="217">
        <f t="shared" si="9"/>
        <v>0</v>
      </c>
      <c r="BM59" s="217">
        <f t="shared" si="10"/>
        <v>0</v>
      </c>
      <c r="BN59" s="217">
        <f t="shared" si="11"/>
        <v>1</v>
      </c>
      <c r="BO59" s="217">
        <f t="shared" si="12"/>
        <v>0</v>
      </c>
      <c r="BP59" s="226">
        <f t="shared" si="13"/>
        <v>0</v>
      </c>
      <c r="BQ59" s="227">
        <f t="shared" si="14"/>
        <v>17</v>
      </c>
      <c r="BR59" s="7"/>
      <c r="BS59" s="7"/>
      <c r="BT59" s="7"/>
      <c r="BU59" s="7"/>
      <c r="BV59" s="7"/>
      <c r="BW59" s="7"/>
      <c r="BX59" s="7"/>
    </row>
    <row r="60" spans="1:77" ht="16" thickBot="1">
      <c r="A60" s="57"/>
      <c r="B60" s="505" t="s">
        <v>575</v>
      </c>
      <c r="C60" s="504" t="s">
        <v>393</v>
      </c>
      <c r="D60" s="512">
        <v>52</v>
      </c>
      <c r="E60" s="511" t="s">
        <v>121</v>
      </c>
      <c r="F60" s="512">
        <v>3</v>
      </c>
      <c r="G60" s="512"/>
      <c r="H60" s="512"/>
      <c r="I60" s="512"/>
      <c r="J60" s="512"/>
      <c r="K60" s="512"/>
      <c r="L60" s="512"/>
      <c r="M60" s="461">
        <f t="shared" si="15"/>
        <v>6</v>
      </c>
      <c r="N60" s="512"/>
      <c r="O60" s="512"/>
      <c r="P60" s="512"/>
      <c r="Q60" s="512"/>
      <c r="R60" s="512"/>
      <c r="S60" s="512"/>
      <c r="T60" s="512"/>
      <c r="U60" s="461">
        <f t="shared" si="16"/>
        <v>0</v>
      </c>
      <c r="V60" s="512">
        <v>3</v>
      </c>
      <c r="W60" s="512"/>
      <c r="X60" s="512"/>
      <c r="Y60" s="512"/>
      <c r="Z60" s="512"/>
      <c r="AA60" s="512"/>
      <c r="AB60" s="512"/>
      <c r="AC60" s="461">
        <f t="shared" si="17"/>
        <v>6</v>
      </c>
      <c r="AD60" s="512"/>
      <c r="AE60" s="512">
        <v>1</v>
      </c>
      <c r="AF60" s="512"/>
      <c r="AG60" s="512"/>
      <c r="AH60" s="512"/>
      <c r="AI60" s="512"/>
      <c r="AJ60" s="512"/>
      <c r="AK60" s="61">
        <f t="shared" si="3"/>
        <v>5</v>
      </c>
      <c r="AL60" s="42"/>
      <c r="AM60" s="42"/>
      <c r="AN60" s="42"/>
      <c r="AO60" s="42"/>
      <c r="AP60" s="42"/>
      <c r="AQ60" s="42"/>
      <c r="AR60" s="42"/>
      <c r="AS60" s="61">
        <f t="shared" si="4"/>
        <v>0</v>
      </c>
      <c r="AT60" s="97"/>
      <c r="AU60" s="97"/>
      <c r="AV60" s="97"/>
      <c r="AW60" s="97"/>
      <c r="AX60" s="97"/>
      <c r="AY60" s="97"/>
      <c r="AZ60" s="97"/>
      <c r="BA60" s="61">
        <f t="shared" si="5"/>
        <v>0</v>
      </c>
      <c r="BB60" s="512"/>
      <c r="BC60" s="512"/>
      <c r="BD60" s="512"/>
      <c r="BE60" s="512"/>
      <c r="BF60" s="512"/>
      <c r="BG60" s="512"/>
      <c r="BH60" s="512"/>
      <c r="BI60" s="110">
        <f t="shared" si="6"/>
        <v>0</v>
      </c>
      <c r="BJ60" s="219">
        <f t="shared" si="7"/>
        <v>6</v>
      </c>
      <c r="BK60" s="217">
        <f t="shared" si="8"/>
        <v>1</v>
      </c>
      <c r="BL60" s="217">
        <f t="shared" si="9"/>
        <v>0</v>
      </c>
      <c r="BM60" s="217">
        <f t="shared" si="10"/>
        <v>0</v>
      </c>
      <c r="BN60" s="217">
        <f t="shared" si="11"/>
        <v>0</v>
      </c>
      <c r="BO60" s="217">
        <f t="shared" si="12"/>
        <v>0</v>
      </c>
      <c r="BP60" s="226">
        <f t="shared" si="13"/>
        <v>0</v>
      </c>
      <c r="BQ60" s="227">
        <f t="shared" si="14"/>
        <v>17</v>
      </c>
    </row>
    <row r="61" spans="1:77" ht="16" thickBot="1">
      <c r="A61" s="57"/>
      <c r="B61" s="506" t="s">
        <v>573</v>
      </c>
      <c r="C61" s="504" t="s">
        <v>574</v>
      </c>
      <c r="D61" s="512">
        <v>66</v>
      </c>
      <c r="E61" s="511" t="s">
        <v>121</v>
      </c>
      <c r="F61" s="512">
        <v>1</v>
      </c>
      <c r="G61" s="512"/>
      <c r="H61" s="512"/>
      <c r="I61" s="512"/>
      <c r="J61" s="512"/>
      <c r="K61" s="512"/>
      <c r="L61" s="512"/>
      <c r="M61" s="461">
        <f t="shared" si="15"/>
        <v>2</v>
      </c>
      <c r="N61" s="512"/>
      <c r="O61" s="512"/>
      <c r="P61" s="512"/>
      <c r="Q61" s="512"/>
      <c r="R61" s="512"/>
      <c r="S61" s="512"/>
      <c r="T61" s="512"/>
      <c r="U61" s="461">
        <f t="shared" si="16"/>
        <v>0</v>
      </c>
      <c r="V61" s="512">
        <v>3</v>
      </c>
      <c r="W61" s="512"/>
      <c r="X61" s="512"/>
      <c r="Y61" s="512"/>
      <c r="Z61" s="512"/>
      <c r="AA61" s="512"/>
      <c r="AB61" s="512"/>
      <c r="AC61" s="461">
        <f t="shared" si="17"/>
        <v>6</v>
      </c>
      <c r="AD61" s="512">
        <v>4</v>
      </c>
      <c r="AE61" s="512"/>
      <c r="AF61" s="512"/>
      <c r="AG61" s="512"/>
      <c r="AH61" s="512"/>
      <c r="AI61" s="512"/>
      <c r="AJ61" s="512"/>
      <c r="AK61" s="61">
        <f t="shared" si="3"/>
        <v>8</v>
      </c>
      <c r="AL61" s="42"/>
      <c r="AM61" s="42"/>
      <c r="AN61" s="42"/>
      <c r="AO61" s="42"/>
      <c r="AP61" s="42"/>
      <c r="AQ61" s="42"/>
      <c r="AR61" s="42"/>
      <c r="AS61" s="61">
        <f t="shared" si="4"/>
        <v>0</v>
      </c>
      <c r="AT61" s="97"/>
      <c r="AU61" s="97"/>
      <c r="AV61" s="97"/>
      <c r="AW61" s="97"/>
      <c r="AX61" s="97"/>
      <c r="AY61" s="97"/>
      <c r="AZ61" s="97"/>
      <c r="BA61" s="61">
        <f t="shared" si="5"/>
        <v>0</v>
      </c>
      <c r="BB61" s="97"/>
      <c r="BC61" s="97"/>
      <c r="BD61" s="97"/>
      <c r="BE61" s="97"/>
      <c r="BF61" s="97"/>
      <c r="BG61" s="97"/>
      <c r="BH61" s="97"/>
      <c r="BI61" s="110">
        <f t="shared" si="6"/>
        <v>0</v>
      </c>
      <c r="BJ61" s="219">
        <f t="shared" si="7"/>
        <v>8</v>
      </c>
      <c r="BK61" s="217">
        <f t="shared" si="8"/>
        <v>0</v>
      </c>
      <c r="BL61" s="217">
        <f t="shared" si="9"/>
        <v>0</v>
      </c>
      <c r="BM61" s="217">
        <f t="shared" si="10"/>
        <v>0</v>
      </c>
      <c r="BN61" s="217">
        <f t="shared" si="11"/>
        <v>0</v>
      </c>
      <c r="BO61" s="217">
        <f t="shared" si="12"/>
        <v>0</v>
      </c>
      <c r="BP61" s="226">
        <f t="shared" si="13"/>
        <v>0</v>
      </c>
      <c r="BQ61" s="227">
        <f t="shared" si="14"/>
        <v>16</v>
      </c>
    </row>
    <row r="62" spans="1:77" ht="16" thickBot="1">
      <c r="A62" s="57"/>
      <c r="B62" s="506" t="s">
        <v>604</v>
      </c>
      <c r="C62" s="504" t="s">
        <v>605</v>
      </c>
      <c r="D62" s="512">
        <v>68</v>
      </c>
      <c r="E62" s="511" t="s">
        <v>115</v>
      </c>
      <c r="F62" s="512">
        <v>4</v>
      </c>
      <c r="G62" s="512"/>
      <c r="H62" s="512"/>
      <c r="I62" s="512"/>
      <c r="J62" s="512"/>
      <c r="K62" s="512"/>
      <c r="L62" s="512"/>
      <c r="M62" s="461">
        <f t="shared" si="15"/>
        <v>8</v>
      </c>
      <c r="N62" s="512">
        <v>2</v>
      </c>
      <c r="O62" s="512"/>
      <c r="P62" s="512"/>
      <c r="Q62" s="512"/>
      <c r="R62" s="512"/>
      <c r="S62" s="512"/>
      <c r="T62" s="512"/>
      <c r="U62" s="461">
        <f t="shared" si="16"/>
        <v>4</v>
      </c>
      <c r="V62" s="512">
        <v>2</v>
      </c>
      <c r="W62" s="512"/>
      <c r="X62" s="512"/>
      <c r="Y62" s="512"/>
      <c r="Z62" s="512"/>
      <c r="AA62" s="512"/>
      <c r="AB62" s="512"/>
      <c r="AC62" s="461">
        <f t="shared" si="17"/>
        <v>4</v>
      </c>
      <c r="AD62" s="512"/>
      <c r="AE62" s="512"/>
      <c r="AF62" s="512"/>
      <c r="AG62" s="512"/>
      <c r="AH62" s="512"/>
      <c r="AI62" s="512"/>
      <c r="AJ62" s="512"/>
      <c r="AK62" s="61">
        <f t="shared" si="3"/>
        <v>0</v>
      </c>
      <c r="AL62" s="42"/>
      <c r="AM62" s="42"/>
      <c r="AN62" s="42"/>
      <c r="AO62" s="42"/>
      <c r="AP62" s="42"/>
      <c r="AQ62" s="42"/>
      <c r="AR62" s="42"/>
      <c r="AS62" s="61">
        <f t="shared" si="4"/>
        <v>0</v>
      </c>
      <c r="AT62" s="97"/>
      <c r="AU62" s="97"/>
      <c r="AV62" s="97"/>
      <c r="AW62" s="97"/>
      <c r="AX62" s="97"/>
      <c r="AY62" s="97"/>
      <c r="AZ62" s="97"/>
      <c r="BA62" s="61">
        <f t="shared" si="5"/>
        <v>0</v>
      </c>
      <c r="BB62" s="97"/>
      <c r="BC62" s="97"/>
      <c r="BD62" s="97"/>
      <c r="BE62" s="97"/>
      <c r="BF62" s="97"/>
      <c r="BG62" s="97"/>
      <c r="BH62" s="97"/>
      <c r="BI62" s="110">
        <f t="shared" si="6"/>
        <v>0</v>
      </c>
      <c r="BJ62" s="219">
        <f t="shared" si="7"/>
        <v>8</v>
      </c>
      <c r="BK62" s="217">
        <f t="shared" si="8"/>
        <v>0</v>
      </c>
      <c r="BL62" s="217">
        <f t="shared" si="9"/>
        <v>0</v>
      </c>
      <c r="BM62" s="217">
        <f t="shared" si="10"/>
        <v>0</v>
      </c>
      <c r="BN62" s="217">
        <f t="shared" si="11"/>
        <v>0</v>
      </c>
      <c r="BO62" s="217">
        <f t="shared" si="12"/>
        <v>0</v>
      </c>
      <c r="BP62" s="226">
        <f t="shared" si="13"/>
        <v>0</v>
      </c>
      <c r="BQ62" s="227">
        <f t="shared" si="14"/>
        <v>16</v>
      </c>
      <c r="BR62" s="26"/>
      <c r="BS62" s="26"/>
      <c r="BT62" s="26"/>
      <c r="BU62" s="26"/>
      <c r="BV62" s="26"/>
      <c r="BW62" s="26"/>
      <c r="BX62" s="26"/>
      <c r="BY62" s="26"/>
    </row>
    <row r="63" spans="1:77" ht="16" thickBot="1">
      <c r="A63" s="57"/>
      <c r="B63" s="506" t="s">
        <v>387</v>
      </c>
      <c r="C63" s="489" t="s">
        <v>388</v>
      </c>
      <c r="D63" s="512">
        <v>14</v>
      </c>
      <c r="E63" s="511" t="s">
        <v>370</v>
      </c>
      <c r="F63" s="512">
        <v>1</v>
      </c>
      <c r="G63" s="512"/>
      <c r="H63" s="512"/>
      <c r="I63" s="512"/>
      <c r="J63" s="512"/>
      <c r="K63" s="512"/>
      <c r="L63" s="512"/>
      <c r="M63" s="461">
        <f t="shared" si="15"/>
        <v>2</v>
      </c>
      <c r="N63" s="512">
        <v>1</v>
      </c>
      <c r="O63" s="512"/>
      <c r="P63" s="512"/>
      <c r="Q63" s="512"/>
      <c r="R63" s="512">
        <v>1</v>
      </c>
      <c r="S63" s="512"/>
      <c r="T63" s="512"/>
      <c r="U63" s="461">
        <f t="shared" si="16"/>
        <v>7</v>
      </c>
      <c r="V63" s="512">
        <v>2</v>
      </c>
      <c r="W63" s="512"/>
      <c r="X63" s="512"/>
      <c r="Y63" s="512"/>
      <c r="Z63" s="512"/>
      <c r="AA63" s="512"/>
      <c r="AB63" s="512"/>
      <c r="AC63" s="461">
        <f t="shared" si="17"/>
        <v>4</v>
      </c>
      <c r="AD63" s="512">
        <v>1</v>
      </c>
      <c r="AE63" s="512"/>
      <c r="AF63" s="512"/>
      <c r="AG63" s="512"/>
      <c r="AH63" s="512"/>
      <c r="AI63" s="512"/>
      <c r="AJ63" s="512"/>
      <c r="AK63" s="61">
        <f t="shared" si="3"/>
        <v>2</v>
      </c>
      <c r="AL63" s="42"/>
      <c r="AM63" s="42"/>
      <c r="AN63" s="42"/>
      <c r="AO63" s="42"/>
      <c r="AP63" s="42"/>
      <c r="AQ63" s="42"/>
      <c r="AR63" s="42"/>
      <c r="AS63" s="61">
        <f t="shared" si="4"/>
        <v>0</v>
      </c>
      <c r="AT63" s="7"/>
      <c r="AU63" s="7"/>
      <c r="AV63" s="7"/>
      <c r="AW63" s="7"/>
      <c r="AX63" s="7"/>
      <c r="AY63" s="7"/>
      <c r="AZ63" s="7"/>
      <c r="BA63" s="61">
        <f t="shared" si="5"/>
        <v>0</v>
      </c>
      <c r="BB63" s="97"/>
      <c r="BC63" s="97"/>
      <c r="BD63" s="97"/>
      <c r="BE63" s="97"/>
      <c r="BF63" s="97"/>
      <c r="BG63" s="97"/>
      <c r="BH63" s="97"/>
      <c r="BI63" s="110">
        <f t="shared" si="6"/>
        <v>0</v>
      </c>
      <c r="BJ63" s="219">
        <f t="shared" si="7"/>
        <v>5</v>
      </c>
      <c r="BK63" s="217">
        <f t="shared" si="8"/>
        <v>0</v>
      </c>
      <c r="BL63" s="217">
        <f t="shared" si="9"/>
        <v>0</v>
      </c>
      <c r="BM63" s="217">
        <f t="shared" si="10"/>
        <v>0</v>
      </c>
      <c r="BN63" s="217">
        <f t="shared" si="11"/>
        <v>1</v>
      </c>
      <c r="BO63" s="217">
        <f t="shared" si="12"/>
        <v>0</v>
      </c>
      <c r="BP63" s="226">
        <f t="shared" si="13"/>
        <v>0</v>
      </c>
      <c r="BQ63" s="227">
        <f t="shared" si="14"/>
        <v>15</v>
      </c>
      <c r="BR63" s="26"/>
      <c r="BS63" s="26"/>
      <c r="BT63" s="26"/>
      <c r="BU63" s="26"/>
      <c r="BV63" s="26"/>
      <c r="BW63" s="26"/>
      <c r="BX63" s="26"/>
      <c r="BY63" s="26"/>
    </row>
    <row r="64" spans="1:77" ht="16" thickBot="1">
      <c r="A64" s="57"/>
      <c r="B64" s="486" t="s">
        <v>332</v>
      </c>
      <c r="C64" s="504" t="s">
        <v>333</v>
      </c>
      <c r="D64" s="512">
        <v>50</v>
      </c>
      <c r="E64" s="511" t="s">
        <v>118</v>
      </c>
      <c r="F64" s="512">
        <v>1</v>
      </c>
      <c r="G64" s="512"/>
      <c r="H64" s="512"/>
      <c r="I64" s="512"/>
      <c r="J64" s="512"/>
      <c r="K64" s="512"/>
      <c r="L64" s="512"/>
      <c r="M64" s="461">
        <f t="shared" si="15"/>
        <v>2</v>
      </c>
      <c r="N64" s="512">
        <v>5</v>
      </c>
      <c r="O64" s="512"/>
      <c r="P64" s="512"/>
      <c r="Q64" s="512"/>
      <c r="R64" s="512"/>
      <c r="S64" s="512"/>
      <c r="T64" s="512"/>
      <c r="U64" s="461">
        <f t="shared" si="16"/>
        <v>10</v>
      </c>
      <c r="V64" s="512"/>
      <c r="W64" s="512"/>
      <c r="X64" s="512"/>
      <c r="Y64" s="512"/>
      <c r="Z64" s="512"/>
      <c r="AA64" s="512"/>
      <c r="AB64" s="512"/>
      <c r="AC64" s="461">
        <f t="shared" si="17"/>
        <v>0</v>
      </c>
      <c r="AD64" s="512">
        <v>1.5</v>
      </c>
      <c r="AE64" s="512"/>
      <c r="AF64" s="512"/>
      <c r="AG64" s="512"/>
      <c r="AH64" s="512"/>
      <c r="AI64" s="512"/>
      <c r="AJ64" s="512"/>
      <c r="AK64" s="61">
        <f t="shared" si="3"/>
        <v>3</v>
      </c>
      <c r="AL64" s="42"/>
      <c r="AM64" s="42"/>
      <c r="AN64" s="42"/>
      <c r="AO64" s="42"/>
      <c r="AP64" s="42"/>
      <c r="AQ64" s="42"/>
      <c r="AR64" s="42"/>
      <c r="AS64" s="61">
        <f t="shared" si="4"/>
        <v>0</v>
      </c>
      <c r="AT64" s="42"/>
      <c r="AU64" s="42"/>
      <c r="AV64" s="42"/>
      <c r="AW64" s="42"/>
      <c r="AX64" s="42"/>
      <c r="AY64" s="42"/>
      <c r="AZ64" s="42"/>
      <c r="BA64" s="61">
        <f t="shared" si="5"/>
        <v>0</v>
      </c>
      <c r="BB64" s="42"/>
      <c r="BC64" s="42"/>
      <c r="BD64" s="42"/>
      <c r="BE64" s="42"/>
      <c r="BF64" s="42"/>
      <c r="BG64" s="42"/>
      <c r="BH64" s="42"/>
      <c r="BI64" s="110">
        <f t="shared" si="6"/>
        <v>0</v>
      </c>
      <c r="BJ64" s="219">
        <f t="shared" si="7"/>
        <v>7.5</v>
      </c>
      <c r="BK64" s="217">
        <f t="shared" si="8"/>
        <v>0</v>
      </c>
      <c r="BL64" s="217">
        <f t="shared" si="9"/>
        <v>0</v>
      </c>
      <c r="BM64" s="217">
        <f t="shared" si="10"/>
        <v>0</v>
      </c>
      <c r="BN64" s="217">
        <f t="shared" si="11"/>
        <v>0</v>
      </c>
      <c r="BO64" s="217">
        <f t="shared" si="12"/>
        <v>0</v>
      </c>
      <c r="BP64" s="226">
        <f t="shared" si="13"/>
        <v>0</v>
      </c>
      <c r="BQ64" s="227">
        <f t="shared" si="14"/>
        <v>15</v>
      </c>
      <c r="BR64" s="25"/>
      <c r="BS64" s="111"/>
      <c r="BT64" s="111"/>
      <c r="BU64" s="111"/>
      <c r="BV64" s="111"/>
      <c r="BW64" s="111"/>
      <c r="BX64" s="111"/>
      <c r="BY64" s="111"/>
    </row>
    <row r="65" spans="1:77" ht="16" thickBot="1">
      <c r="A65" s="57"/>
      <c r="B65" s="486" t="s">
        <v>538</v>
      </c>
      <c r="C65" s="504" t="s">
        <v>539</v>
      </c>
      <c r="D65" s="512">
        <v>5</v>
      </c>
      <c r="E65" s="511" t="s">
        <v>116</v>
      </c>
      <c r="F65" s="512">
        <v>2.5</v>
      </c>
      <c r="G65" s="512">
        <v>1</v>
      </c>
      <c r="H65" s="512"/>
      <c r="I65" s="512"/>
      <c r="J65" s="512"/>
      <c r="K65" s="512"/>
      <c r="L65" s="512"/>
      <c r="M65" s="461">
        <f t="shared" si="15"/>
        <v>10</v>
      </c>
      <c r="N65" s="512"/>
      <c r="O65" s="512"/>
      <c r="P65" s="512"/>
      <c r="Q65" s="512"/>
      <c r="R65" s="512"/>
      <c r="S65" s="512"/>
      <c r="T65" s="512"/>
      <c r="U65" s="461">
        <f t="shared" si="16"/>
        <v>0</v>
      </c>
      <c r="V65" s="512">
        <v>1</v>
      </c>
      <c r="W65" s="512"/>
      <c r="X65" s="512"/>
      <c r="Y65" s="512"/>
      <c r="Z65" s="512"/>
      <c r="AA65" s="512"/>
      <c r="AB65" s="512"/>
      <c r="AC65" s="461">
        <f t="shared" si="17"/>
        <v>2</v>
      </c>
      <c r="AD65" s="512">
        <v>1</v>
      </c>
      <c r="AE65" s="512"/>
      <c r="AF65" s="512"/>
      <c r="AG65" s="512"/>
      <c r="AH65" s="512"/>
      <c r="AI65" s="512"/>
      <c r="AJ65" s="512"/>
      <c r="AK65" s="61">
        <f t="shared" si="3"/>
        <v>2</v>
      </c>
      <c r="AL65" s="140"/>
      <c r="AM65" s="140"/>
      <c r="AN65" s="511"/>
      <c r="AO65" s="511"/>
      <c r="AP65" s="511"/>
      <c r="AQ65" s="511"/>
      <c r="AR65" s="511"/>
      <c r="AS65" s="61">
        <f t="shared" si="4"/>
        <v>0</v>
      </c>
      <c r="AT65" s="511"/>
      <c r="AU65" s="511"/>
      <c r="AV65" s="511"/>
      <c r="AW65" s="511"/>
      <c r="AX65" s="511"/>
      <c r="AY65" s="511"/>
      <c r="AZ65" s="511"/>
      <c r="BA65" s="61">
        <f t="shared" si="5"/>
        <v>0</v>
      </c>
      <c r="BB65" s="511"/>
      <c r="BC65" s="511"/>
      <c r="BD65" s="511"/>
      <c r="BE65" s="511"/>
      <c r="BF65" s="511"/>
      <c r="BG65" s="511"/>
      <c r="BH65" s="511"/>
      <c r="BI65" s="110">
        <f t="shared" si="6"/>
        <v>0</v>
      </c>
      <c r="BJ65" s="219">
        <f t="shared" si="7"/>
        <v>4.5</v>
      </c>
      <c r="BK65" s="217">
        <f t="shared" si="8"/>
        <v>1</v>
      </c>
      <c r="BL65" s="217">
        <f t="shared" si="9"/>
        <v>0</v>
      </c>
      <c r="BM65" s="217">
        <f t="shared" si="10"/>
        <v>0</v>
      </c>
      <c r="BN65" s="217">
        <f t="shared" si="11"/>
        <v>0</v>
      </c>
      <c r="BO65" s="217">
        <f t="shared" si="12"/>
        <v>0</v>
      </c>
      <c r="BP65" s="226">
        <f t="shared" si="13"/>
        <v>0</v>
      </c>
      <c r="BQ65" s="227">
        <f t="shared" si="14"/>
        <v>14</v>
      </c>
      <c r="BR65" s="111"/>
      <c r="BS65" s="111"/>
      <c r="BT65" s="111"/>
      <c r="BU65" s="111"/>
      <c r="BV65" s="111"/>
      <c r="BW65" s="111"/>
      <c r="BX65" s="111"/>
      <c r="BY65" s="111"/>
    </row>
    <row r="66" spans="1:77" ht="16" thickBot="1">
      <c r="A66" s="57"/>
      <c r="B66" s="486" t="s">
        <v>313</v>
      </c>
      <c r="C66" s="504" t="s">
        <v>176</v>
      </c>
      <c r="D66" s="512">
        <v>15</v>
      </c>
      <c r="E66" s="511" t="s">
        <v>118</v>
      </c>
      <c r="F66" s="512">
        <v>2.5</v>
      </c>
      <c r="G66" s="512"/>
      <c r="H66" s="512">
        <v>1</v>
      </c>
      <c r="I66" s="512"/>
      <c r="J66" s="512"/>
      <c r="K66" s="512"/>
      <c r="L66" s="512"/>
      <c r="M66" s="461">
        <f t="shared" si="15"/>
        <v>8</v>
      </c>
      <c r="N66" s="512"/>
      <c r="O66" s="512"/>
      <c r="P66" s="512"/>
      <c r="Q66" s="512"/>
      <c r="R66" s="512"/>
      <c r="S66" s="512"/>
      <c r="T66" s="512"/>
      <c r="U66" s="461">
        <f t="shared" si="16"/>
        <v>0</v>
      </c>
      <c r="V66" s="512">
        <v>1</v>
      </c>
      <c r="W66" s="512"/>
      <c r="X66" s="512"/>
      <c r="Y66" s="512"/>
      <c r="Z66" s="512"/>
      <c r="AA66" s="512"/>
      <c r="AB66" s="512"/>
      <c r="AC66" s="461">
        <f t="shared" si="17"/>
        <v>2</v>
      </c>
      <c r="AD66" s="512">
        <v>0.5</v>
      </c>
      <c r="AE66" s="512"/>
      <c r="AF66" s="512">
        <v>1</v>
      </c>
      <c r="AG66" s="512"/>
      <c r="AH66" s="512"/>
      <c r="AI66" s="512"/>
      <c r="AJ66" s="512"/>
      <c r="AK66" s="61">
        <f t="shared" si="3"/>
        <v>4</v>
      </c>
      <c r="AL66" s="512"/>
      <c r="AM66" s="512"/>
      <c r="AN66" s="512"/>
      <c r="AO66" s="512"/>
      <c r="AP66" s="512"/>
      <c r="AQ66" s="512"/>
      <c r="AR66" s="512"/>
      <c r="AS66" s="61">
        <f t="shared" si="4"/>
        <v>0</v>
      </c>
      <c r="AT66" s="97"/>
      <c r="AU66" s="97"/>
      <c r="AV66" s="97"/>
      <c r="AW66" s="97"/>
      <c r="AX66" s="97"/>
      <c r="AY66" s="97"/>
      <c r="AZ66" s="97"/>
      <c r="BA66" s="61">
        <f t="shared" si="5"/>
        <v>0</v>
      </c>
      <c r="BB66" s="512"/>
      <c r="BC66" s="512"/>
      <c r="BD66" s="512"/>
      <c r="BE66" s="512"/>
      <c r="BF66" s="512"/>
      <c r="BG66" s="512"/>
      <c r="BH66" s="512"/>
      <c r="BI66" s="110">
        <f t="shared" si="6"/>
        <v>0</v>
      </c>
      <c r="BJ66" s="219">
        <f t="shared" si="7"/>
        <v>4</v>
      </c>
      <c r="BK66" s="217">
        <f t="shared" si="8"/>
        <v>0</v>
      </c>
      <c r="BL66" s="217">
        <f t="shared" si="9"/>
        <v>2</v>
      </c>
      <c r="BM66" s="217">
        <f t="shared" si="10"/>
        <v>0</v>
      </c>
      <c r="BN66" s="217">
        <f t="shared" si="11"/>
        <v>0</v>
      </c>
      <c r="BO66" s="217">
        <f t="shared" si="12"/>
        <v>0</v>
      </c>
      <c r="BP66" s="226">
        <f t="shared" si="13"/>
        <v>0</v>
      </c>
      <c r="BQ66" s="227">
        <f t="shared" si="14"/>
        <v>14</v>
      </c>
      <c r="BR66" s="25"/>
    </row>
    <row r="67" spans="1:77" ht="16" thickBot="1">
      <c r="A67" s="57"/>
      <c r="B67" s="486" t="s">
        <v>307</v>
      </c>
      <c r="C67" s="504" t="s">
        <v>394</v>
      </c>
      <c r="D67" s="512">
        <v>50</v>
      </c>
      <c r="E67" s="511" t="s">
        <v>370</v>
      </c>
      <c r="F67" s="512">
        <v>1</v>
      </c>
      <c r="G67" s="512"/>
      <c r="H67" s="512"/>
      <c r="I67" s="512"/>
      <c r="J67" s="512"/>
      <c r="K67" s="512"/>
      <c r="L67" s="512"/>
      <c r="M67" s="461">
        <f t="shared" ref="M67:M98" si="18">2*(F67)+5*(G67)+3*(H67)+5*(I67)+5*(J67)+5*(K67)+5*(L67)</f>
        <v>2</v>
      </c>
      <c r="N67" s="512">
        <v>2</v>
      </c>
      <c r="O67" s="512"/>
      <c r="P67" s="512"/>
      <c r="Q67" s="512"/>
      <c r="R67" s="512"/>
      <c r="S67" s="512"/>
      <c r="T67" s="512"/>
      <c r="U67" s="461">
        <f t="shared" ref="U67:U98" si="19">2*(N67)+5*(O67)+3*(P67)+5*(Q67)+5*(R67)+5*(S67)+5*(T67)</f>
        <v>4</v>
      </c>
      <c r="V67" s="512">
        <v>1</v>
      </c>
      <c r="W67" s="512"/>
      <c r="X67" s="512"/>
      <c r="Y67" s="512"/>
      <c r="Z67" s="512"/>
      <c r="AA67" s="512"/>
      <c r="AB67" s="512"/>
      <c r="AC67" s="461">
        <f t="shared" ref="AC67:AC98" si="20">2*(V67)+5*(W67)+3*(X67)+5*(Y67)+5*(Z67)+5*(AA67)+5*(AB67)</f>
        <v>2</v>
      </c>
      <c r="AD67" s="512"/>
      <c r="AE67" s="512"/>
      <c r="AF67" s="512"/>
      <c r="AG67" s="512">
        <v>1</v>
      </c>
      <c r="AH67" s="512"/>
      <c r="AI67" s="512"/>
      <c r="AJ67" s="512"/>
      <c r="AK67" s="61">
        <f t="shared" ref="AK67:AK130" si="21">2*(AD67)+5*(AE67)+3*(AF67)+5*(AG67)+5*(AH67)+5*(AI67)+5*(AJ67)</f>
        <v>5</v>
      </c>
      <c r="AL67" s="512"/>
      <c r="AM67" s="512"/>
      <c r="AN67" s="512"/>
      <c r="AO67" s="512"/>
      <c r="AP67" s="512"/>
      <c r="AQ67" s="512"/>
      <c r="AR67" s="512"/>
      <c r="AS67" s="61">
        <f t="shared" ref="AS67:AS130" si="22">2*(AL67)+5*(AM67)+3*(AN67)+5*(AO67)+5*(AP67)+5*(AQ67)+5*(AR67)</f>
        <v>0</v>
      </c>
      <c r="AT67" s="97"/>
      <c r="AU67" s="97"/>
      <c r="AV67" s="97"/>
      <c r="AW67" s="97"/>
      <c r="AX67" s="97"/>
      <c r="AY67" s="97"/>
      <c r="AZ67" s="97"/>
      <c r="BA67" s="61">
        <f t="shared" ref="BA67:BA130" si="23">2*(AT67)+5*(AU67)+3*(AV67)+5*(AW67)+5*(AX67)+5*(AY67)+5*(AZ67)</f>
        <v>0</v>
      </c>
      <c r="BB67" s="97"/>
      <c r="BC67" s="97"/>
      <c r="BD67" s="97"/>
      <c r="BE67" s="97"/>
      <c r="BF67" s="97"/>
      <c r="BG67" s="97"/>
      <c r="BH67" s="97"/>
      <c r="BI67" s="110">
        <f t="shared" ref="BI67:BI130" si="24">2*BB67+5*BC67+3*BD67+5*BE67+5*BF67+5*BG67+5*BH67</f>
        <v>0</v>
      </c>
      <c r="BJ67" s="219">
        <f t="shared" ref="BJ67:BJ130" si="25">F67+N67+V67+AD67+AL67+AT67+BB67</f>
        <v>4</v>
      </c>
      <c r="BK67" s="217">
        <f t="shared" ref="BK67:BK130" si="26">G67+O67+W67+AE67+AM67+AU67+BC67</f>
        <v>0</v>
      </c>
      <c r="BL67" s="217">
        <f t="shared" ref="BL67:BL130" si="27">H67+P67+X67+AF67+AN67+AV67+BD67</f>
        <v>0</v>
      </c>
      <c r="BM67" s="217">
        <f t="shared" ref="BM67:BM130" si="28">I67+Q67+Y67+AG67+AO67+AW67+BE67</f>
        <v>1</v>
      </c>
      <c r="BN67" s="217">
        <f t="shared" ref="BN67:BN130" si="29">J67+R67+Z67+AH67+AP67+AX67+BF67</f>
        <v>0</v>
      </c>
      <c r="BO67" s="217">
        <f t="shared" ref="BO67:BO130" si="30">K67+S67+AA67+AI67+AQ67+AY67+BG67</f>
        <v>0</v>
      </c>
      <c r="BP67" s="226">
        <f t="shared" ref="BP67:BP130" si="31">L67+T67+AB67+AJ67+AR67+AZ67+BH67</f>
        <v>0</v>
      </c>
      <c r="BQ67" s="227">
        <f t="shared" ref="BQ67:BQ130" si="32">M67+U67+AC67+AK67+AS67+BA67+BI67</f>
        <v>13</v>
      </c>
      <c r="BR67" s="111"/>
    </row>
    <row r="68" spans="1:77" ht="16" thickBot="1">
      <c r="A68" s="57"/>
      <c r="B68" s="486" t="s">
        <v>537</v>
      </c>
      <c r="C68" s="504" t="s">
        <v>388</v>
      </c>
      <c r="D68" s="512">
        <v>4</v>
      </c>
      <c r="E68" s="511" t="s">
        <v>116</v>
      </c>
      <c r="F68" s="512">
        <v>2</v>
      </c>
      <c r="G68" s="512"/>
      <c r="H68" s="512"/>
      <c r="I68" s="512"/>
      <c r="J68" s="512"/>
      <c r="K68" s="512"/>
      <c r="L68" s="512"/>
      <c r="M68" s="461">
        <f t="shared" si="18"/>
        <v>4</v>
      </c>
      <c r="N68" s="512">
        <v>2</v>
      </c>
      <c r="O68" s="512"/>
      <c r="P68" s="512"/>
      <c r="Q68" s="512"/>
      <c r="R68" s="512"/>
      <c r="S68" s="512"/>
      <c r="T68" s="512"/>
      <c r="U68" s="461">
        <f t="shared" si="19"/>
        <v>4</v>
      </c>
      <c r="V68" s="512">
        <v>2</v>
      </c>
      <c r="W68" s="512"/>
      <c r="X68" s="512"/>
      <c r="Y68" s="512"/>
      <c r="Z68" s="512"/>
      <c r="AA68" s="512"/>
      <c r="AB68" s="512"/>
      <c r="AC68" s="461">
        <f t="shared" si="20"/>
        <v>4</v>
      </c>
      <c r="AD68" s="512">
        <v>0.5</v>
      </c>
      <c r="AE68" s="512"/>
      <c r="AF68" s="512"/>
      <c r="AG68" s="512"/>
      <c r="AH68" s="512"/>
      <c r="AI68" s="512"/>
      <c r="AJ68" s="512"/>
      <c r="AK68" s="61">
        <f t="shared" si="21"/>
        <v>1</v>
      </c>
      <c r="AL68" s="13"/>
      <c r="AM68" s="512"/>
      <c r="AN68" s="512"/>
      <c r="AO68" s="512"/>
      <c r="AP68" s="512"/>
      <c r="AQ68" s="512"/>
      <c r="AR68" s="512"/>
      <c r="AS68" s="61">
        <f t="shared" si="22"/>
        <v>0</v>
      </c>
      <c r="AT68" s="484"/>
      <c r="AU68" s="484"/>
      <c r="AV68" s="484"/>
      <c r="AW68" s="484"/>
      <c r="AX68" s="484"/>
      <c r="AY68" s="484"/>
      <c r="AZ68" s="484"/>
      <c r="BA68" s="61">
        <f t="shared" si="23"/>
        <v>0</v>
      </c>
      <c r="BB68" s="484"/>
      <c r="BC68" s="484"/>
      <c r="BD68" s="484"/>
      <c r="BE68" s="484"/>
      <c r="BF68" s="484"/>
      <c r="BG68" s="484"/>
      <c r="BH68" s="484"/>
      <c r="BI68" s="110">
        <f t="shared" si="24"/>
        <v>0</v>
      </c>
      <c r="BJ68" s="219">
        <f t="shared" si="25"/>
        <v>6.5</v>
      </c>
      <c r="BK68" s="217">
        <f t="shared" si="26"/>
        <v>0</v>
      </c>
      <c r="BL68" s="217">
        <f t="shared" si="27"/>
        <v>0</v>
      </c>
      <c r="BM68" s="217">
        <f t="shared" si="28"/>
        <v>0</v>
      </c>
      <c r="BN68" s="217">
        <f t="shared" si="29"/>
        <v>0</v>
      </c>
      <c r="BO68" s="217">
        <f t="shared" si="30"/>
        <v>0</v>
      </c>
      <c r="BP68" s="226">
        <f t="shared" si="31"/>
        <v>0</v>
      </c>
      <c r="BQ68" s="227">
        <f t="shared" si="32"/>
        <v>13</v>
      </c>
      <c r="BR68" s="111"/>
      <c r="BS68" s="111"/>
      <c r="BT68" s="111"/>
      <c r="BU68" s="111"/>
      <c r="BV68" s="111"/>
      <c r="BW68" s="111"/>
      <c r="BX68" s="111"/>
      <c r="BY68" s="111"/>
    </row>
    <row r="69" spans="1:77" ht="16" thickBot="1">
      <c r="A69" s="57"/>
      <c r="B69" s="486" t="s">
        <v>723</v>
      </c>
      <c r="C69" s="504" t="s">
        <v>197</v>
      </c>
      <c r="D69" s="512">
        <v>45</v>
      </c>
      <c r="E69" s="511" t="s">
        <v>120</v>
      </c>
      <c r="F69" s="512"/>
      <c r="G69" s="512"/>
      <c r="H69" s="512"/>
      <c r="I69" s="512"/>
      <c r="J69" s="512"/>
      <c r="K69" s="512"/>
      <c r="L69" s="512"/>
      <c r="M69" s="461">
        <f t="shared" si="18"/>
        <v>0</v>
      </c>
      <c r="N69" s="512">
        <v>1.5</v>
      </c>
      <c r="O69" s="512"/>
      <c r="P69" s="512"/>
      <c r="Q69" s="512"/>
      <c r="R69" s="512"/>
      <c r="S69" s="512"/>
      <c r="T69" s="512"/>
      <c r="U69" s="461">
        <f t="shared" si="19"/>
        <v>3</v>
      </c>
      <c r="V69" s="512">
        <v>2</v>
      </c>
      <c r="W69" s="512">
        <v>1</v>
      </c>
      <c r="X69" s="512"/>
      <c r="Y69" s="512"/>
      <c r="Z69" s="512"/>
      <c r="AA69" s="512"/>
      <c r="AB69" s="512"/>
      <c r="AC69" s="461">
        <f t="shared" si="20"/>
        <v>9</v>
      </c>
      <c r="AD69" s="512">
        <v>0.5</v>
      </c>
      <c r="AE69" s="512"/>
      <c r="AF69" s="512"/>
      <c r="AG69" s="512"/>
      <c r="AH69" s="512"/>
      <c r="AI69" s="512"/>
      <c r="AJ69" s="512"/>
      <c r="AK69" s="61">
        <f t="shared" si="21"/>
        <v>1</v>
      </c>
      <c r="AL69" s="13"/>
      <c r="AM69" s="13"/>
      <c r="AN69" s="13"/>
      <c r="AO69" s="13"/>
      <c r="AP69" s="13"/>
      <c r="AQ69" s="13"/>
      <c r="AR69" s="13"/>
      <c r="AS69" s="61">
        <f t="shared" si="22"/>
        <v>0</v>
      </c>
      <c r="AT69" s="512"/>
      <c r="AU69" s="512"/>
      <c r="AV69" s="512"/>
      <c r="AW69" s="512"/>
      <c r="AX69" s="512"/>
      <c r="AY69" s="512"/>
      <c r="AZ69" s="512"/>
      <c r="BA69" s="61">
        <f t="shared" si="23"/>
        <v>0</v>
      </c>
      <c r="BB69" s="512"/>
      <c r="BC69" s="512"/>
      <c r="BD69" s="512"/>
      <c r="BE69" s="512"/>
      <c r="BF69" s="512"/>
      <c r="BG69" s="512"/>
      <c r="BH69" s="512"/>
      <c r="BI69" s="110">
        <f t="shared" si="24"/>
        <v>0</v>
      </c>
      <c r="BJ69" s="219">
        <f t="shared" si="25"/>
        <v>4</v>
      </c>
      <c r="BK69" s="217">
        <f t="shared" si="26"/>
        <v>1</v>
      </c>
      <c r="BL69" s="217">
        <f t="shared" si="27"/>
        <v>0</v>
      </c>
      <c r="BM69" s="217">
        <f t="shared" si="28"/>
        <v>0</v>
      </c>
      <c r="BN69" s="217">
        <f t="shared" si="29"/>
        <v>0</v>
      </c>
      <c r="BO69" s="217">
        <f t="shared" si="30"/>
        <v>0</v>
      </c>
      <c r="BP69" s="226">
        <f t="shared" si="31"/>
        <v>0</v>
      </c>
      <c r="BQ69" s="227">
        <f t="shared" si="32"/>
        <v>13</v>
      </c>
      <c r="BR69" s="111"/>
    </row>
    <row r="70" spans="1:77" ht="16" thickBot="1">
      <c r="A70" s="57"/>
      <c r="B70" s="486" t="s">
        <v>543</v>
      </c>
      <c r="C70" s="504" t="s">
        <v>544</v>
      </c>
      <c r="D70" s="512">
        <v>12</v>
      </c>
      <c r="E70" s="511" t="s">
        <v>116</v>
      </c>
      <c r="F70" s="512">
        <v>1</v>
      </c>
      <c r="G70" s="512"/>
      <c r="H70" s="512"/>
      <c r="I70" s="512"/>
      <c r="J70" s="512"/>
      <c r="K70" s="512"/>
      <c r="L70" s="512"/>
      <c r="M70" s="461">
        <f t="shared" si="18"/>
        <v>2</v>
      </c>
      <c r="N70" s="512"/>
      <c r="O70" s="512"/>
      <c r="P70" s="512"/>
      <c r="Q70" s="512"/>
      <c r="R70" s="512"/>
      <c r="S70" s="512"/>
      <c r="T70" s="512"/>
      <c r="U70" s="461">
        <f t="shared" si="19"/>
        <v>0</v>
      </c>
      <c r="V70" s="512">
        <v>1</v>
      </c>
      <c r="W70" s="512"/>
      <c r="X70" s="512"/>
      <c r="Y70" s="512"/>
      <c r="Z70" s="512"/>
      <c r="AA70" s="512"/>
      <c r="AB70" s="512"/>
      <c r="AC70" s="461">
        <f t="shared" si="20"/>
        <v>2</v>
      </c>
      <c r="AD70" s="512">
        <v>3</v>
      </c>
      <c r="AE70" s="512"/>
      <c r="AF70" s="512">
        <v>1</v>
      </c>
      <c r="AG70" s="512"/>
      <c r="AH70" s="512"/>
      <c r="AI70" s="512"/>
      <c r="AJ70" s="512"/>
      <c r="AK70" s="61">
        <f t="shared" si="21"/>
        <v>9</v>
      </c>
      <c r="AL70" s="484"/>
      <c r="AM70" s="484"/>
      <c r="AN70" s="484"/>
      <c r="AO70" s="484"/>
      <c r="AP70" s="484"/>
      <c r="AQ70" s="484"/>
      <c r="AR70" s="484"/>
      <c r="AS70" s="61">
        <f t="shared" si="22"/>
        <v>0</v>
      </c>
      <c r="AT70" s="512"/>
      <c r="AU70" s="512"/>
      <c r="AV70" s="512"/>
      <c r="AW70" s="512"/>
      <c r="AX70" s="512"/>
      <c r="AY70" s="512"/>
      <c r="AZ70" s="512"/>
      <c r="BA70" s="61">
        <f t="shared" si="23"/>
        <v>0</v>
      </c>
      <c r="BB70" s="512"/>
      <c r="BC70" s="512"/>
      <c r="BD70" s="512"/>
      <c r="BE70" s="512"/>
      <c r="BF70" s="512"/>
      <c r="BG70" s="512"/>
      <c r="BH70" s="512"/>
      <c r="BI70" s="110">
        <f t="shared" si="24"/>
        <v>0</v>
      </c>
      <c r="BJ70" s="219">
        <f t="shared" si="25"/>
        <v>5</v>
      </c>
      <c r="BK70" s="217">
        <f t="shared" si="26"/>
        <v>0</v>
      </c>
      <c r="BL70" s="217">
        <f t="shared" si="27"/>
        <v>1</v>
      </c>
      <c r="BM70" s="217">
        <f t="shared" si="28"/>
        <v>0</v>
      </c>
      <c r="BN70" s="217">
        <f t="shared" si="29"/>
        <v>0</v>
      </c>
      <c r="BO70" s="217">
        <f t="shared" si="30"/>
        <v>0</v>
      </c>
      <c r="BP70" s="226">
        <f t="shared" si="31"/>
        <v>0</v>
      </c>
      <c r="BQ70" s="227">
        <f t="shared" si="32"/>
        <v>13</v>
      </c>
      <c r="BR70" s="7"/>
      <c r="BS70" s="7"/>
      <c r="BT70" s="7"/>
      <c r="BU70" s="7"/>
      <c r="BV70" s="7"/>
      <c r="BW70" s="7"/>
      <c r="BX70" s="7"/>
    </row>
    <row r="71" spans="1:77" ht="16" thickBot="1">
      <c r="A71" s="57"/>
      <c r="B71" s="465" t="s">
        <v>255</v>
      </c>
      <c r="C71" s="463" t="s">
        <v>256</v>
      </c>
      <c r="D71" s="511">
        <v>2</v>
      </c>
      <c r="E71" s="511" t="s">
        <v>120</v>
      </c>
      <c r="F71" s="511">
        <v>1</v>
      </c>
      <c r="G71" s="511"/>
      <c r="H71" s="511">
        <v>1</v>
      </c>
      <c r="I71" s="511"/>
      <c r="J71" s="511"/>
      <c r="K71" s="511"/>
      <c r="L71" s="511"/>
      <c r="M71" s="461">
        <f t="shared" si="18"/>
        <v>5</v>
      </c>
      <c r="N71" s="511">
        <v>1</v>
      </c>
      <c r="O71" s="511"/>
      <c r="P71" s="511"/>
      <c r="Q71" s="511"/>
      <c r="R71" s="511"/>
      <c r="S71" s="511"/>
      <c r="T71" s="511"/>
      <c r="U71" s="461">
        <f t="shared" si="19"/>
        <v>2</v>
      </c>
      <c r="V71" s="511"/>
      <c r="W71" s="511"/>
      <c r="X71" s="511"/>
      <c r="Y71" s="511"/>
      <c r="Z71" s="511"/>
      <c r="AA71" s="511"/>
      <c r="AB71" s="511"/>
      <c r="AC71" s="461">
        <f t="shared" si="20"/>
        <v>0</v>
      </c>
      <c r="AD71" s="511">
        <v>1</v>
      </c>
      <c r="AE71" s="511"/>
      <c r="AF71" s="511">
        <v>1</v>
      </c>
      <c r="AG71" s="511"/>
      <c r="AH71" s="511"/>
      <c r="AI71" s="511"/>
      <c r="AJ71" s="511"/>
      <c r="AK71" s="61">
        <f t="shared" si="21"/>
        <v>5</v>
      </c>
      <c r="AL71" s="97"/>
      <c r="AM71" s="97"/>
      <c r="AN71" s="97"/>
      <c r="AO71" s="97"/>
      <c r="AP71" s="97"/>
      <c r="AQ71" s="97"/>
      <c r="AR71" s="97"/>
      <c r="AS71" s="61">
        <f t="shared" si="22"/>
        <v>0</v>
      </c>
      <c r="AT71" s="97"/>
      <c r="AU71" s="97"/>
      <c r="AV71" s="97"/>
      <c r="AW71" s="97"/>
      <c r="AX71" s="97"/>
      <c r="AY71" s="97"/>
      <c r="AZ71" s="97"/>
      <c r="BA71" s="61">
        <f t="shared" si="23"/>
        <v>0</v>
      </c>
      <c r="BB71" s="97"/>
      <c r="BC71" s="97"/>
      <c r="BD71" s="97"/>
      <c r="BE71" s="97"/>
      <c r="BF71" s="97"/>
      <c r="BG71" s="97"/>
      <c r="BH71" s="97"/>
      <c r="BI71" s="110">
        <f t="shared" si="24"/>
        <v>0</v>
      </c>
      <c r="BJ71" s="219">
        <f t="shared" si="25"/>
        <v>3</v>
      </c>
      <c r="BK71" s="217">
        <f t="shared" si="26"/>
        <v>0</v>
      </c>
      <c r="BL71" s="217">
        <f t="shared" si="27"/>
        <v>2</v>
      </c>
      <c r="BM71" s="217">
        <f t="shared" si="28"/>
        <v>0</v>
      </c>
      <c r="BN71" s="217">
        <f t="shared" si="29"/>
        <v>0</v>
      </c>
      <c r="BO71" s="217">
        <f t="shared" si="30"/>
        <v>0</v>
      </c>
      <c r="BP71" s="226">
        <f t="shared" si="31"/>
        <v>0</v>
      </c>
      <c r="BQ71" s="227">
        <f t="shared" si="32"/>
        <v>12</v>
      </c>
    </row>
    <row r="72" spans="1:77" ht="16" thickBot="1">
      <c r="A72" s="57"/>
      <c r="B72" s="486" t="s">
        <v>631</v>
      </c>
      <c r="C72" s="504" t="s">
        <v>632</v>
      </c>
      <c r="D72" s="512">
        <v>27</v>
      </c>
      <c r="E72" s="511" t="s">
        <v>115</v>
      </c>
      <c r="F72" s="512">
        <v>2</v>
      </c>
      <c r="G72" s="512"/>
      <c r="H72" s="512"/>
      <c r="I72" s="512"/>
      <c r="J72" s="512"/>
      <c r="K72" s="512"/>
      <c r="L72" s="512"/>
      <c r="M72" s="461">
        <f t="shared" si="18"/>
        <v>4</v>
      </c>
      <c r="N72" s="512">
        <v>2</v>
      </c>
      <c r="O72" s="512"/>
      <c r="P72" s="512"/>
      <c r="Q72" s="512"/>
      <c r="R72" s="512"/>
      <c r="S72" s="512"/>
      <c r="T72" s="512"/>
      <c r="U72" s="461">
        <f t="shared" si="19"/>
        <v>4</v>
      </c>
      <c r="V72" s="512">
        <v>2</v>
      </c>
      <c r="W72" s="512"/>
      <c r="X72" s="512"/>
      <c r="Y72" s="512"/>
      <c r="Z72" s="512"/>
      <c r="AA72" s="512"/>
      <c r="AB72" s="512"/>
      <c r="AC72" s="461">
        <f t="shared" si="20"/>
        <v>4</v>
      </c>
      <c r="AD72" s="512"/>
      <c r="AE72" s="512"/>
      <c r="AF72" s="512"/>
      <c r="AG72" s="512"/>
      <c r="AH72" s="512"/>
      <c r="AI72" s="512"/>
      <c r="AJ72" s="512"/>
      <c r="AK72" s="61">
        <f t="shared" si="21"/>
        <v>0</v>
      </c>
      <c r="AL72" s="13"/>
      <c r="AM72" s="13"/>
      <c r="AN72" s="13"/>
      <c r="AO72" s="13"/>
      <c r="AP72" s="13"/>
      <c r="AQ72" s="13"/>
      <c r="AR72" s="13"/>
      <c r="AS72" s="61">
        <f t="shared" si="22"/>
        <v>0</v>
      </c>
      <c r="AT72" s="97"/>
      <c r="AU72" s="97"/>
      <c r="AV72" s="97"/>
      <c r="AW72" s="97"/>
      <c r="AX72" s="97"/>
      <c r="AY72" s="97"/>
      <c r="AZ72" s="97"/>
      <c r="BA72" s="61">
        <f t="shared" si="23"/>
        <v>0</v>
      </c>
      <c r="BB72" s="97"/>
      <c r="BC72" s="97"/>
      <c r="BD72" s="97"/>
      <c r="BE72" s="97"/>
      <c r="BF72" s="97"/>
      <c r="BG72" s="97"/>
      <c r="BH72" s="97"/>
      <c r="BI72" s="110">
        <f t="shared" si="24"/>
        <v>0</v>
      </c>
      <c r="BJ72" s="219">
        <f t="shared" si="25"/>
        <v>6</v>
      </c>
      <c r="BK72" s="217">
        <f t="shared" si="26"/>
        <v>0</v>
      </c>
      <c r="BL72" s="217">
        <f t="shared" si="27"/>
        <v>0</v>
      </c>
      <c r="BM72" s="217">
        <f t="shared" si="28"/>
        <v>0</v>
      </c>
      <c r="BN72" s="217">
        <f t="shared" si="29"/>
        <v>0</v>
      </c>
      <c r="BO72" s="217">
        <f t="shared" si="30"/>
        <v>0</v>
      </c>
      <c r="BP72" s="226">
        <f t="shared" si="31"/>
        <v>0</v>
      </c>
      <c r="BQ72" s="227">
        <f t="shared" si="32"/>
        <v>12</v>
      </c>
      <c r="BR72" s="111"/>
      <c r="BS72" s="111"/>
      <c r="BT72" s="111"/>
      <c r="BU72" s="111"/>
      <c r="BV72" s="111"/>
      <c r="BW72" s="111"/>
      <c r="BX72" s="111"/>
      <c r="BY72" s="111"/>
    </row>
    <row r="73" spans="1:77" ht="16" thickBot="1">
      <c r="A73" s="57"/>
      <c r="B73" s="486" t="s">
        <v>275</v>
      </c>
      <c r="C73" s="504" t="s">
        <v>276</v>
      </c>
      <c r="D73" s="512">
        <v>27</v>
      </c>
      <c r="E73" s="511" t="s">
        <v>120</v>
      </c>
      <c r="F73" s="512">
        <v>1.5</v>
      </c>
      <c r="G73" s="512"/>
      <c r="H73" s="512"/>
      <c r="I73" s="512"/>
      <c r="J73" s="512"/>
      <c r="K73" s="512"/>
      <c r="L73" s="512"/>
      <c r="M73" s="461">
        <f t="shared" si="18"/>
        <v>3</v>
      </c>
      <c r="N73" s="512">
        <v>1</v>
      </c>
      <c r="O73" s="512"/>
      <c r="P73" s="512"/>
      <c r="Q73" s="512"/>
      <c r="R73" s="512"/>
      <c r="S73" s="512"/>
      <c r="T73" s="512"/>
      <c r="U73" s="461">
        <f t="shared" si="19"/>
        <v>2</v>
      </c>
      <c r="V73" s="512">
        <v>1.5</v>
      </c>
      <c r="W73" s="512"/>
      <c r="X73" s="512"/>
      <c r="Y73" s="512"/>
      <c r="Z73" s="512"/>
      <c r="AA73" s="512"/>
      <c r="AB73" s="512"/>
      <c r="AC73" s="461">
        <f t="shared" si="20"/>
        <v>3</v>
      </c>
      <c r="AD73" s="512">
        <v>2</v>
      </c>
      <c r="AE73" s="512"/>
      <c r="AF73" s="512"/>
      <c r="AG73" s="512"/>
      <c r="AH73" s="512"/>
      <c r="AI73" s="512"/>
      <c r="AJ73" s="512"/>
      <c r="AK73" s="61">
        <f t="shared" si="21"/>
        <v>4</v>
      </c>
      <c r="AL73" s="512"/>
      <c r="AM73" s="512"/>
      <c r="AN73" s="512"/>
      <c r="AO73" s="512"/>
      <c r="AP73" s="512"/>
      <c r="AQ73" s="512"/>
      <c r="AR73" s="512"/>
      <c r="AS73" s="61">
        <f t="shared" si="22"/>
        <v>0</v>
      </c>
      <c r="AT73" s="97"/>
      <c r="AU73" s="97"/>
      <c r="AV73" s="97"/>
      <c r="AW73" s="97"/>
      <c r="AX73" s="97"/>
      <c r="AY73" s="97"/>
      <c r="AZ73" s="97"/>
      <c r="BA73" s="61">
        <f t="shared" si="23"/>
        <v>0</v>
      </c>
      <c r="BB73" s="97"/>
      <c r="BC73" s="97"/>
      <c r="BD73" s="97"/>
      <c r="BE73" s="97"/>
      <c r="BF73" s="97"/>
      <c r="BG73" s="97"/>
      <c r="BH73" s="97"/>
      <c r="BI73" s="110">
        <f t="shared" si="24"/>
        <v>0</v>
      </c>
      <c r="BJ73" s="219">
        <f t="shared" si="25"/>
        <v>6</v>
      </c>
      <c r="BK73" s="217">
        <f t="shared" si="26"/>
        <v>0</v>
      </c>
      <c r="BL73" s="217">
        <f t="shared" si="27"/>
        <v>0</v>
      </c>
      <c r="BM73" s="217">
        <f t="shared" si="28"/>
        <v>0</v>
      </c>
      <c r="BN73" s="217">
        <f t="shared" si="29"/>
        <v>0</v>
      </c>
      <c r="BO73" s="217">
        <f t="shared" si="30"/>
        <v>0</v>
      </c>
      <c r="BP73" s="226">
        <f t="shared" si="31"/>
        <v>0</v>
      </c>
      <c r="BQ73" s="227">
        <f t="shared" si="32"/>
        <v>12</v>
      </c>
      <c r="BR73" s="7"/>
      <c r="BS73" s="7"/>
      <c r="BT73" s="7"/>
      <c r="BU73" s="7"/>
      <c r="BV73" s="7"/>
      <c r="BW73" s="7"/>
      <c r="BX73" s="7"/>
    </row>
    <row r="74" spans="1:77" ht="16" thickBot="1">
      <c r="A74" s="57"/>
      <c r="B74" s="486" t="s">
        <v>614</v>
      </c>
      <c r="C74" s="504" t="s">
        <v>615</v>
      </c>
      <c r="D74" s="512">
        <v>55</v>
      </c>
      <c r="E74" s="511" t="s">
        <v>115</v>
      </c>
      <c r="F74" s="512">
        <v>2</v>
      </c>
      <c r="G74" s="512"/>
      <c r="H74" s="512"/>
      <c r="I74" s="512"/>
      <c r="J74" s="512"/>
      <c r="K74" s="512"/>
      <c r="L74" s="512"/>
      <c r="M74" s="461">
        <f t="shared" si="18"/>
        <v>4</v>
      </c>
      <c r="N74" s="512">
        <v>1</v>
      </c>
      <c r="O74" s="512"/>
      <c r="P74" s="512"/>
      <c r="Q74" s="512"/>
      <c r="R74" s="512"/>
      <c r="S74" s="512"/>
      <c r="T74" s="512"/>
      <c r="U74" s="461">
        <f t="shared" si="19"/>
        <v>2</v>
      </c>
      <c r="V74" s="512"/>
      <c r="W74" s="512"/>
      <c r="X74" s="512"/>
      <c r="Y74" s="512"/>
      <c r="Z74" s="512"/>
      <c r="AA74" s="512"/>
      <c r="AB74" s="512"/>
      <c r="AC74" s="461">
        <f t="shared" si="20"/>
        <v>0</v>
      </c>
      <c r="AD74" s="512">
        <v>3</v>
      </c>
      <c r="AE74" s="512"/>
      <c r="AF74" s="512"/>
      <c r="AG74" s="512"/>
      <c r="AH74" s="512"/>
      <c r="AI74" s="512"/>
      <c r="AJ74" s="512"/>
      <c r="AK74" s="61">
        <f t="shared" si="21"/>
        <v>6</v>
      </c>
      <c r="AL74" s="512"/>
      <c r="AM74" s="512"/>
      <c r="AN74" s="512"/>
      <c r="AO74" s="512"/>
      <c r="AP74" s="512"/>
      <c r="AQ74" s="512"/>
      <c r="AR74" s="512"/>
      <c r="AS74" s="61">
        <f t="shared" si="22"/>
        <v>0</v>
      </c>
      <c r="AT74" s="484"/>
      <c r="AU74" s="484"/>
      <c r="AV74" s="484"/>
      <c r="AW74" s="484"/>
      <c r="AX74" s="484"/>
      <c r="AY74" s="484"/>
      <c r="AZ74" s="484"/>
      <c r="BA74" s="61">
        <f t="shared" si="23"/>
        <v>0</v>
      </c>
      <c r="BB74" s="512"/>
      <c r="BC74" s="512"/>
      <c r="BD74" s="512"/>
      <c r="BE74" s="512"/>
      <c r="BF74" s="512"/>
      <c r="BG74" s="512"/>
      <c r="BH74" s="512"/>
      <c r="BI74" s="110">
        <f t="shared" si="24"/>
        <v>0</v>
      </c>
      <c r="BJ74" s="219">
        <f t="shared" si="25"/>
        <v>6</v>
      </c>
      <c r="BK74" s="217">
        <f t="shared" si="26"/>
        <v>0</v>
      </c>
      <c r="BL74" s="217">
        <f t="shared" si="27"/>
        <v>0</v>
      </c>
      <c r="BM74" s="217">
        <f t="shared" si="28"/>
        <v>0</v>
      </c>
      <c r="BN74" s="217">
        <f t="shared" si="29"/>
        <v>0</v>
      </c>
      <c r="BO74" s="217">
        <f t="shared" si="30"/>
        <v>0</v>
      </c>
      <c r="BP74" s="226">
        <f t="shared" si="31"/>
        <v>0</v>
      </c>
      <c r="BQ74" s="227">
        <f t="shared" si="32"/>
        <v>12</v>
      </c>
      <c r="BR74" s="111"/>
    </row>
    <row r="75" spans="1:77" ht="16" thickBot="1">
      <c r="A75" s="57"/>
      <c r="B75" s="486" t="s">
        <v>237</v>
      </c>
      <c r="C75" s="504" t="s">
        <v>379</v>
      </c>
      <c r="D75" s="512">
        <v>58</v>
      </c>
      <c r="E75" s="511" t="s">
        <v>370</v>
      </c>
      <c r="F75" s="512">
        <v>3</v>
      </c>
      <c r="G75" s="512"/>
      <c r="H75" s="512"/>
      <c r="I75" s="512"/>
      <c r="J75" s="512"/>
      <c r="K75" s="512"/>
      <c r="L75" s="512"/>
      <c r="M75" s="461">
        <f t="shared" si="18"/>
        <v>6</v>
      </c>
      <c r="N75" s="512">
        <v>2</v>
      </c>
      <c r="O75" s="512"/>
      <c r="P75" s="512"/>
      <c r="Q75" s="512"/>
      <c r="R75" s="512"/>
      <c r="S75" s="512"/>
      <c r="T75" s="512"/>
      <c r="U75" s="461">
        <f t="shared" si="19"/>
        <v>4</v>
      </c>
      <c r="V75" s="512"/>
      <c r="W75" s="512"/>
      <c r="X75" s="512"/>
      <c r="Y75" s="512"/>
      <c r="Z75" s="512"/>
      <c r="AA75" s="512"/>
      <c r="AB75" s="512"/>
      <c r="AC75" s="461">
        <f t="shared" si="20"/>
        <v>0</v>
      </c>
      <c r="AD75" s="512">
        <v>1</v>
      </c>
      <c r="AE75" s="512"/>
      <c r="AF75" s="512"/>
      <c r="AG75" s="512"/>
      <c r="AH75" s="512"/>
      <c r="AI75" s="512"/>
      <c r="AJ75" s="512"/>
      <c r="AK75" s="61">
        <f t="shared" si="21"/>
        <v>2</v>
      </c>
      <c r="AL75" s="512"/>
      <c r="AM75" s="512"/>
      <c r="AN75" s="512"/>
      <c r="AO75" s="512"/>
      <c r="AP75" s="512"/>
      <c r="AQ75" s="512"/>
      <c r="AR75" s="512"/>
      <c r="AS75" s="61">
        <f t="shared" si="22"/>
        <v>0</v>
      </c>
      <c r="AT75" s="97"/>
      <c r="AU75" s="97"/>
      <c r="AV75" s="97"/>
      <c r="AW75" s="97"/>
      <c r="AX75" s="97"/>
      <c r="AY75" s="97"/>
      <c r="AZ75" s="97"/>
      <c r="BA75" s="61">
        <f t="shared" si="23"/>
        <v>0</v>
      </c>
      <c r="BB75" s="484"/>
      <c r="BC75" s="484"/>
      <c r="BD75" s="484"/>
      <c r="BE75" s="484"/>
      <c r="BF75" s="484"/>
      <c r="BG75" s="484"/>
      <c r="BH75" s="484"/>
      <c r="BI75" s="110">
        <f t="shared" si="24"/>
        <v>0</v>
      </c>
      <c r="BJ75" s="219">
        <f t="shared" si="25"/>
        <v>6</v>
      </c>
      <c r="BK75" s="217">
        <f t="shared" si="26"/>
        <v>0</v>
      </c>
      <c r="BL75" s="217">
        <f t="shared" si="27"/>
        <v>0</v>
      </c>
      <c r="BM75" s="217">
        <f t="shared" si="28"/>
        <v>0</v>
      </c>
      <c r="BN75" s="217">
        <f t="shared" si="29"/>
        <v>0</v>
      </c>
      <c r="BO75" s="217">
        <f t="shared" si="30"/>
        <v>0</v>
      </c>
      <c r="BP75" s="226">
        <f t="shared" si="31"/>
        <v>0</v>
      </c>
      <c r="BQ75" s="227">
        <f t="shared" si="32"/>
        <v>12</v>
      </c>
      <c r="BR75" s="111"/>
      <c r="BS75" s="111"/>
      <c r="BT75" s="111"/>
      <c r="BU75" s="111"/>
      <c r="BV75" s="111"/>
      <c r="BW75" s="111"/>
      <c r="BX75" s="111"/>
      <c r="BY75" s="111"/>
    </row>
    <row r="76" spans="1:77" ht="16" thickBot="1">
      <c r="A76" s="57"/>
      <c r="B76" s="486" t="s">
        <v>263</v>
      </c>
      <c r="C76" s="504" t="s">
        <v>265</v>
      </c>
      <c r="D76" s="512">
        <v>82</v>
      </c>
      <c r="E76" s="511" t="s">
        <v>120</v>
      </c>
      <c r="F76" s="512"/>
      <c r="G76" s="512"/>
      <c r="H76" s="512"/>
      <c r="I76" s="512"/>
      <c r="J76" s="512">
        <v>1</v>
      </c>
      <c r="K76" s="512"/>
      <c r="L76" s="512"/>
      <c r="M76" s="461">
        <f t="shared" si="18"/>
        <v>5</v>
      </c>
      <c r="N76" s="512">
        <v>2</v>
      </c>
      <c r="O76" s="512"/>
      <c r="P76" s="512"/>
      <c r="Q76" s="512"/>
      <c r="R76" s="512"/>
      <c r="S76" s="512"/>
      <c r="T76" s="512"/>
      <c r="U76" s="461">
        <f t="shared" si="19"/>
        <v>4</v>
      </c>
      <c r="V76" s="512">
        <v>1</v>
      </c>
      <c r="W76" s="512"/>
      <c r="X76" s="512"/>
      <c r="Y76" s="512"/>
      <c r="Z76" s="512"/>
      <c r="AA76" s="512"/>
      <c r="AB76" s="512"/>
      <c r="AC76" s="461">
        <f t="shared" si="20"/>
        <v>2</v>
      </c>
      <c r="AD76" s="512"/>
      <c r="AE76" s="512"/>
      <c r="AF76" s="512"/>
      <c r="AG76" s="512"/>
      <c r="AH76" s="512"/>
      <c r="AI76" s="512"/>
      <c r="AJ76" s="512"/>
      <c r="AK76" s="61">
        <f t="shared" si="21"/>
        <v>0</v>
      </c>
      <c r="AL76" s="512"/>
      <c r="AM76" s="512"/>
      <c r="AN76" s="512"/>
      <c r="AO76" s="512"/>
      <c r="AP76" s="512"/>
      <c r="AQ76" s="512"/>
      <c r="AR76" s="512"/>
      <c r="AS76" s="61">
        <f t="shared" si="22"/>
        <v>0</v>
      </c>
      <c r="AT76" s="97"/>
      <c r="AU76" s="97"/>
      <c r="AV76" s="97"/>
      <c r="AW76" s="97"/>
      <c r="AX76" s="97"/>
      <c r="AY76" s="97"/>
      <c r="AZ76" s="97"/>
      <c r="BA76" s="61">
        <f t="shared" si="23"/>
        <v>0</v>
      </c>
      <c r="BB76" s="13"/>
      <c r="BC76" s="13"/>
      <c r="BD76" s="13"/>
      <c r="BE76" s="13"/>
      <c r="BF76" s="13"/>
      <c r="BG76" s="13"/>
      <c r="BH76" s="13"/>
      <c r="BI76" s="110">
        <f t="shared" si="24"/>
        <v>0</v>
      </c>
      <c r="BJ76" s="219">
        <f t="shared" si="25"/>
        <v>3</v>
      </c>
      <c r="BK76" s="217">
        <f t="shared" si="26"/>
        <v>0</v>
      </c>
      <c r="BL76" s="217">
        <f t="shared" si="27"/>
        <v>0</v>
      </c>
      <c r="BM76" s="217">
        <f t="shared" si="28"/>
        <v>0</v>
      </c>
      <c r="BN76" s="217">
        <f t="shared" si="29"/>
        <v>1</v>
      </c>
      <c r="BO76" s="217">
        <f t="shared" si="30"/>
        <v>0</v>
      </c>
      <c r="BP76" s="226">
        <f t="shared" si="31"/>
        <v>0</v>
      </c>
      <c r="BQ76" s="227">
        <f t="shared" si="32"/>
        <v>11</v>
      </c>
    </row>
    <row r="77" spans="1:77" ht="16" thickBot="1">
      <c r="A77" s="57"/>
      <c r="B77" s="486" t="s">
        <v>382</v>
      </c>
      <c r="C77" s="504" t="s">
        <v>383</v>
      </c>
      <c r="D77" s="512">
        <v>53</v>
      </c>
      <c r="E77" s="511" t="s">
        <v>370</v>
      </c>
      <c r="F77" s="512">
        <v>2</v>
      </c>
      <c r="G77" s="512"/>
      <c r="H77" s="512"/>
      <c r="I77" s="512"/>
      <c r="J77" s="512"/>
      <c r="K77" s="512"/>
      <c r="L77" s="512"/>
      <c r="M77" s="461">
        <f t="shared" si="18"/>
        <v>4</v>
      </c>
      <c r="N77" s="512"/>
      <c r="O77" s="512"/>
      <c r="P77" s="512"/>
      <c r="Q77" s="512">
        <v>1</v>
      </c>
      <c r="R77" s="512"/>
      <c r="S77" s="512"/>
      <c r="T77" s="512"/>
      <c r="U77" s="461">
        <f t="shared" si="19"/>
        <v>5</v>
      </c>
      <c r="V77" s="512">
        <v>1</v>
      </c>
      <c r="W77" s="512"/>
      <c r="X77" s="512"/>
      <c r="Y77" s="512"/>
      <c r="Z77" s="512"/>
      <c r="AA77" s="512"/>
      <c r="AB77" s="512"/>
      <c r="AC77" s="461">
        <f t="shared" si="20"/>
        <v>2</v>
      </c>
      <c r="AD77" s="512"/>
      <c r="AE77" s="512"/>
      <c r="AF77" s="512"/>
      <c r="AG77" s="512"/>
      <c r="AH77" s="512"/>
      <c r="AI77" s="512"/>
      <c r="AJ77" s="512"/>
      <c r="AK77" s="61">
        <f t="shared" si="21"/>
        <v>0</v>
      </c>
      <c r="AL77" s="512"/>
      <c r="AM77" s="512"/>
      <c r="AN77" s="512"/>
      <c r="AO77" s="512"/>
      <c r="AP77" s="512"/>
      <c r="AQ77" s="512"/>
      <c r="AR77" s="512"/>
      <c r="AS77" s="61">
        <f t="shared" si="22"/>
        <v>0</v>
      </c>
      <c r="AT77" s="484"/>
      <c r="AU77" s="484"/>
      <c r="AV77" s="484"/>
      <c r="AW77" s="484"/>
      <c r="AX77" s="484"/>
      <c r="AY77" s="484"/>
      <c r="AZ77" s="484"/>
      <c r="BA77" s="61">
        <f t="shared" si="23"/>
        <v>0</v>
      </c>
      <c r="BB77" s="512"/>
      <c r="BC77" s="512"/>
      <c r="BD77" s="512"/>
      <c r="BE77" s="512"/>
      <c r="BF77" s="512"/>
      <c r="BG77" s="512"/>
      <c r="BH77" s="512"/>
      <c r="BI77" s="110">
        <f t="shared" si="24"/>
        <v>0</v>
      </c>
      <c r="BJ77" s="219">
        <f t="shared" si="25"/>
        <v>3</v>
      </c>
      <c r="BK77" s="217">
        <f t="shared" si="26"/>
        <v>0</v>
      </c>
      <c r="BL77" s="217">
        <f t="shared" si="27"/>
        <v>0</v>
      </c>
      <c r="BM77" s="217">
        <f t="shared" si="28"/>
        <v>1</v>
      </c>
      <c r="BN77" s="217">
        <f t="shared" si="29"/>
        <v>0</v>
      </c>
      <c r="BO77" s="217">
        <f t="shared" si="30"/>
        <v>0</v>
      </c>
      <c r="BP77" s="226">
        <f t="shared" si="31"/>
        <v>0</v>
      </c>
      <c r="BQ77" s="227">
        <f t="shared" si="32"/>
        <v>11</v>
      </c>
    </row>
    <row r="78" spans="1:77" ht="16" thickBot="1">
      <c r="A78" s="57"/>
      <c r="B78" s="486" t="s">
        <v>300</v>
      </c>
      <c r="C78" s="504" t="s">
        <v>182</v>
      </c>
      <c r="D78" s="512">
        <v>1</v>
      </c>
      <c r="E78" s="511" t="s">
        <v>118</v>
      </c>
      <c r="F78" s="512">
        <v>1</v>
      </c>
      <c r="G78" s="512"/>
      <c r="H78" s="512"/>
      <c r="I78" s="512"/>
      <c r="J78" s="512"/>
      <c r="K78" s="512"/>
      <c r="L78" s="512"/>
      <c r="M78" s="461">
        <f t="shared" si="18"/>
        <v>2</v>
      </c>
      <c r="N78" s="512">
        <v>2</v>
      </c>
      <c r="O78" s="512"/>
      <c r="P78" s="512"/>
      <c r="Q78" s="512"/>
      <c r="R78" s="512"/>
      <c r="S78" s="512"/>
      <c r="T78" s="512"/>
      <c r="U78" s="61">
        <f t="shared" si="19"/>
        <v>4</v>
      </c>
      <c r="V78" s="512">
        <v>2.5</v>
      </c>
      <c r="W78" s="512"/>
      <c r="X78" s="512"/>
      <c r="Y78" s="512"/>
      <c r="Z78" s="512"/>
      <c r="AA78" s="512"/>
      <c r="AB78" s="512"/>
      <c r="AC78" s="61">
        <f t="shared" si="20"/>
        <v>5</v>
      </c>
      <c r="AD78" s="512"/>
      <c r="AE78" s="512"/>
      <c r="AF78" s="512"/>
      <c r="AG78" s="512"/>
      <c r="AH78" s="512"/>
      <c r="AI78" s="512"/>
      <c r="AJ78" s="512"/>
      <c r="AK78" s="61">
        <f t="shared" si="21"/>
        <v>0</v>
      </c>
      <c r="AL78" s="512"/>
      <c r="AM78" s="512"/>
      <c r="AN78" s="512"/>
      <c r="AO78" s="512"/>
      <c r="AP78" s="512"/>
      <c r="AQ78" s="512"/>
      <c r="AR78" s="512"/>
      <c r="AS78" s="61">
        <f t="shared" si="22"/>
        <v>0</v>
      </c>
      <c r="AT78" s="512"/>
      <c r="AU78" s="512"/>
      <c r="AV78" s="512"/>
      <c r="AW78" s="512"/>
      <c r="AX78" s="512"/>
      <c r="AY78" s="512"/>
      <c r="AZ78" s="512"/>
      <c r="BA78" s="61">
        <f t="shared" si="23"/>
        <v>0</v>
      </c>
      <c r="BB78" s="512"/>
      <c r="BC78" s="512"/>
      <c r="BD78" s="512"/>
      <c r="BE78" s="512"/>
      <c r="BF78" s="512"/>
      <c r="BG78" s="512"/>
      <c r="BH78" s="512"/>
      <c r="BI78" s="110">
        <f t="shared" si="24"/>
        <v>0</v>
      </c>
      <c r="BJ78" s="219">
        <f t="shared" si="25"/>
        <v>5.5</v>
      </c>
      <c r="BK78" s="217">
        <f t="shared" si="26"/>
        <v>0</v>
      </c>
      <c r="BL78" s="217">
        <f t="shared" si="27"/>
        <v>0</v>
      </c>
      <c r="BM78" s="217">
        <f t="shared" si="28"/>
        <v>0</v>
      </c>
      <c r="BN78" s="217">
        <f t="shared" si="29"/>
        <v>0</v>
      </c>
      <c r="BO78" s="217">
        <f t="shared" si="30"/>
        <v>0</v>
      </c>
      <c r="BP78" s="226">
        <f t="shared" si="31"/>
        <v>0</v>
      </c>
      <c r="BQ78" s="227">
        <f t="shared" si="32"/>
        <v>11</v>
      </c>
      <c r="BR78" s="111"/>
      <c r="BS78" s="111"/>
      <c r="BT78" s="111"/>
      <c r="BU78" s="111"/>
      <c r="BV78" s="111"/>
      <c r="BW78" s="111"/>
      <c r="BX78" s="111"/>
      <c r="BY78" s="111"/>
    </row>
    <row r="79" spans="1:77" ht="16" thickBot="1">
      <c r="A79" s="57"/>
      <c r="B79" s="486" t="s">
        <v>597</v>
      </c>
      <c r="C79" s="504" t="s">
        <v>189</v>
      </c>
      <c r="D79" s="512">
        <v>28</v>
      </c>
      <c r="E79" s="511" t="s">
        <v>121</v>
      </c>
      <c r="F79" s="512">
        <v>2</v>
      </c>
      <c r="G79" s="512"/>
      <c r="H79" s="512"/>
      <c r="I79" s="512"/>
      <c r="J79" s="512"/>
      <c r="K79" s="512"/>
      <c r="L79" s="512"/>
      <c r="M79" s="461">
        <f t="shared" si="18"/>
        <v>4</v>
      </c>
      <c r="N79" s="512">
        <v>1</v>
      </c>
      <c r="O79" s="512"/>
      <c r="P79" s="512"/>
      <c r="Q79" s="512"/>
      <c r="R79" s="512"/>
      <c r="S79" s="512"/>
      <c r="T79" s="512"/>
      <c r="U79" s="61">
        <f t="shared" si="19"/>
        <v>2</v>
      </c>
      <c r="V79" s="512"/>
      <c r="W79" s="512"/>
      <c r="X79" s="512"/>
      <c r="Y79" s="512"/>
      <c r="Z79" s="512"/>
      <c r="AA79" s="512"/>
      <c r="AB79" s="512"/>
      <c r="AC79" s="61">
        <f t="shared" si="20"/>
        <v>0</v>
      </c>
      <c r="AD79" s="512">
        <v>1</v>
      </c>
      <c r="AE79" s="512"/>
      <c r="AF79" s="512">
        <v>1</v>
      </c>
      <c r="AG79" s="512"/>
      <c r="AH79" s="512"/>
      <c r="AI79" s="512"/>
      <c r="AJ79" s="512"/>
      <c r="AK79" s="61">
        <f t="shared" si="21"/>
        <v>5</v>
      </c>
      <c r="AL79" s="512"/>
      <c r="AM79" s="512"/>
      <c r="AN79" s="512"/>
      <c r="AO79" s="512"/>
      <c r="AP79" s="512"/>
      <c r="AQ79" s="512"/>
      <c r="AR79" s="512"/>
      <c r="AS79" s="61">
        <f t="shared" si="22"/>
        <v>0</v>
      </c>
      <c r="AT79" s="97"/>
      <c r="AU79" s="97"/>
      <c r="AV79" s="97"/>
      <c r="AW79" s="97"/>
      <c r="AX79" s="97"/>
      <c r="AY79" s="97"/>
      <c r="AZ79" s="97"/>
      <c r="BA79" s="61">
        <f t="shared" si="23"/>
        <v>0</v>
      </c>
      <c r="BB79" s="512"/>
      <c r="BC79" s="512"/>
      <c r="BD79" s="512"/>
      <c r="BE79" s="512"/>
      <c r="BF79" s="512"/>
      <c r="BG79" s="512"/>
      <c r="BH79" s="512"/>
      <c r="BI79" s="110">
        <f t="shared" si="24"/>
        <v>0</v>
      </c>
      <c r="BJ79" s="219">
        <f t="shared" si="25"/>
        <v>4</v>
      </c>
      <c r="BK79" s="217">
        <f t="shared" si="26"/>
        <v>0</v>
      </c>
      <c r="BL79" s="217">
        <f t="shared" si="27"/>
        <v>1</v>
      </c>
      <c r="BM79" s="217">
        <f t="shared" si="28"/>
        <v>0</v>
      </c>
      <c r="BN79" s="217">
        <f t="shared" si="29"/>
        <v>0</v>
      </c>
      <c r="BO79" s="217">
        <f t="shared" si="30"/>
        <v>0</v>
      </c>
      <c r="BP79" s="226">
        <f t="shared" si="31"/>
        <v>0</v>
      </c>
      <c r="BQ79" s="227">
        <f t="shared" si="32"/>
        <v>11</v>
      </c>
    </row>
    <row r="80" spans="1:77" ht="16" thickBot="1">
      <c r="A80" s="57"/>
      <c r="B80" s="486" t="s">
        <v>586</v>
      </c>
      <c r="C80" s="504" t="s">
        <v>381</v>
      </c>
      <c r="D80" s="512">
        <v>8</v>
      </c>
      <c r="E80" s="511" t="s">
        <v>121</v>
      </c>
      <c r="F80" s="512">
        <v>2</v>
      </c>
      <c r="G80" s="512"/>
      <c r="H80" s="512"/>
      <c r="I80" s="512"/>
      <c r="J80" s="512"/>
      <c r="K80" s="512"/>
      <c r="L80" s="512"/>
      <c r="M80" s="461">
        <f t="shared" si="18"/>
        <v>4</v>
      </c>
      <c r="N80" s="512">
        <v>1</v>
      </c>
      <c r="O80" s="512"/>
      <c r="P80" s="512"/>
      <c r="Q80" s="512"/>
      <c r="R80" s="512"/>
      <c r="S80" s="512"/>
      <c r="T80" s="512"/>
      <c r="U80" s="61">
        <f t="shared" si="19"/>
        <v>2</v>
      </c>
      <c r="V80" s="512">
        <v>1</v>
      </c>
      <c r="W80" s="512"/>
      <c r="X80" s="512"/>
      <c r="Y80" s="512"/>
      <c r="Z80" s="512"/>
      <c r="AA80" s="512"/>
      <c r="AB80" s="512"/>
      <c r="AC80" s="61">
        <f t="shared" si="20"/>
        <v>2</v>
      </c>
      <c r="AD80" s="512">
        <v>1</v>
      </c>
      <c r="AE80" s="512"/>
      <c r="AF80" s="512"/>
      <c r="AG80" s="512"/>
      <c r="AH80" s="512"/>
      <c r="AI80" s="512"/>
      <c r="AJ80" s="512"/>
      <c r="AK80" s="61">
        <f t="shared" si="21"/>
        <v>2</v>
      </c>
      <c r="AL80" s="97"/>
      <c r="AM80" s="97"/>
      <c r="AN80" s="97"/>
      <c r="AO80" s="97"/>
      <c r="AP80" s="97"/>
      <c r="AQ80" s="97"/>
      <c r="AR80" s="97"/>
      <c r="AS80" s="61">
        <f t="shared" si="22"/>
        <v>0</v>
      </c>
      <c r="AT80" s="97"/>
      <c r="AU80" s="97"/>
      <c r="AV80" s="97"/>
      <c r="AW80" s="97"/>
      <c r="AX80" s="97"/>
      <c r="AY80" s="97"/>
      <c r="AZ80" s="97"/>
      <c r="BA80" s="61">
        <f t="shared" si="23"/>
        <v>0</v>
      </c>
      <c r="BB80" s="97"/>
      <c r="BC80" s="97"/>
      <c r="BD80" s="97"/>
      <c r="BE80" s="97"/>
      <c r="BF80" s="97"/>
      <c r="BG80" s="97"/>
      <c r="BH80" s="97"/>
      <c r="BI80" s="110">
        <f t="shared" si="24"/>
        <v>0</v>
      </c>
      <c r="BJ80" s="219">
        <f t="shared" si="25"/>
        <v>5</v>
      </c>
      <c r="BK80" s="217">
        <f t="shared" si="26"/>
        <v>0</v>
      </c>
      <c r="BL80" s="217">
        <f t="shared" si="27"/>
        <v>0</v>
      </c>
      <c r="BM80" s="217">
        <f t="shared" si="28"/>
        <v>0</v>
      </c>
      <c r="BN80" s="217">
        <f t="shared" si="29"/>
        <v>0</v>
      </c>
      <c r="BO80" s="217">
        <f t="shared" si="30"/>
        <v>0</v>
      </c>
      <c r="BP80" s="226">
        <f t="shared" si="31"/>
        <v>0</v>
      </c>
      <c r="BQ80" s="227">
        <f t="shared" si="32"/>
        <v>10</v>
      </c>
    </row>
    <row r="81" spans="1:77" ht="16" thickBot="1">
      <c r="A81" s="57"/>
      <c r="B81" s="486" t="s">
        <v>547</v>
      </c>
      <c r="C81" s="504" t="s">
        <v>357</v>
      </c>
      <c r="D81" s="512">
        <v>17</v>
      </c>
      <c r="E81" s="511" t="s">
        <v>116</v>
      </c>
      <c r="F81" s="512">
        <v>1</v>
      </c>
      <c r="G81" s="512"/>
      <c r="H81" s="512">
        <v>1</v>
      </c>
      <c r="I81" s="512"/>
      <c r="J81" s="512"/>
      <c r="K81" s="512"/>
      <c r="L81" s="512"/>
      <c r="M81" s="461">
        <f t="shared" si="18"/>
        <v>5</v>
      </c>
      <c r="N81" s="512">
        <v>1</v>
      </c>
      <c r="O81" s="512"/>
      <c r="P81" s="512">
        <v>1</v>
      </c>
      <c r="Q81" s="512"/>
      <c r="R81" s="512"/>
      <c r="S81" s="512"/>
      <c r="T81" s="512"/>
      <c r="U81" s="61">
        <f t="shared" si="19"/>
        <v>5</v>
      </c>
      <c r="V81" s="512"/>
      <c r="W81" s="512"/>
      <c r="X81" s="512"/>
      <c r="Y81" s="512"/>
      <c r="Z81" s="512"/>
      <c r="AA81" s="512"/>
      <c r="AB81" s="512"/>
      <c r="AC81" s="61">
        <f t="shared" si="20"/>
        <v>0</v>
      </c>
      <c r="AD81" s="512"/>
      <c r="AE81" s="512"/>
      <c r="AF81" s="512"/>
      <c r="AG81" s="512"/>
      <c r="AH81" s="512"/>
      <c r="AI81" s="512"/>
      <c r="AJ81" s="512"/>
      <c r="AK81" s="61">
        <f t="shared" si="21"/>
        <v>0</v>
      </c>
      <c r="AL81" s="512"/>
      <c r="AM81" s="512"/>
      <c r="AN81" s="512"/>
      <c r="AO81" s="512"/>
      <c r="AP81" s="512"/>
      <c r="AQ81" s="512"/>
      <c r="AR81" s="512"/>
      <c r="AS81" s="61">
        <f t="shared" si="22"/>
        <v>0</v>
      </c>
      <c r="AT81" s="97"/>
      <c r="AU81" s="97"/>
      <c r="AV81" s="97"/>
      <c r="AW81" s="97"/>
      <c r="AX81" s="97"/>
      <c r="AY81" s="97"/>
      <c r="AZ81" s="97"/>
      <c r="BA81" s="61">
        <f t="shared" si="23"/>
        <v>0</v>
      </c>
      <c r="BB81" s="97"/>
      <c r="BC81" s="97"/>
      <c r="BD81" s="97"/>
      <c r="BE81" s="97"/>
      <c r="BF81" s="97"/>
      <c r="BG81" s="97"/>
      <c r="BH81" s="97"/>
      <c r="BI81" s="110">
        <f t="shared" si="24"/>
        <v>0</v>
      </c>
      <c r="BJ81" s="219">
        <f t="shared" si="25"/>
        <v>2</v>
      </c>
      <c r="BK81" s="217">
        <f t="shared" si="26"/>
        <v>0</v>
      </c>
      <c r="BL81" s="217">
        <f t="shared" si="27"/>
        <v>2</v>
      </c>
      <c r="BM81" s="217">
        <f t="shared" si="28"/>
        <v>0</v>
      </c>
      <c r="BN81" s="217">
        <f t="shared" si="29"/>
        <v>0</v>
      </c>
      <c r="BO81" s="217">
        <f t="shared" si="30"/>
        <v>0</v>
      </c>
      <c r="BP81" s="226">
        <f t="shared" si="31"/>
        <v>0</v>
      </c>
      <c r="BQ81" s="227">
        <f t="shared" si="32"/>
        <v>10</v>
      </c>
      <c r="BR81" s="26"/>
      <c r="BS81" s="26"/>
      <c r="BT81" s="26"/>
      <c r="BU81" s="26"/>
      <c r="BV81" s="26"/>
      <c r="BW81" s="26"/>
      <c r="BX81" s="26"/>
      <c r="BY81" s="26"/>
    </row>
    <row r="82" spans="1:77" ht="16" thickBot="1">
      <c r="A82" s="57"/>
      <c r="B82" s="486" t="s">
        <v>330</v>
      </c>
      <c r="C82" s="504" t="s">
        <v>331</v>
      </c>
      <c r="D82" s="512">
        <v>45</v>
      </c>
      <c r="E82" s="511" t="s">
        <v>118</v>
      </c>
      <c r="F82" s="512"/>
      <c r="G82" s="512"/>
      <c r="H82" s="512"/>
      <c r="I82" s="512"/>
      <c r="J82" s="512"/>
      <c r="K82" s="512"/>
      <c r="L82" s="512"/>
      <c r="M82" s="461">
        <f t="shared" si="18"/>
        <v>0</v>
      </c>
      <c r="N82" s="512">
        <v>0.5</v>
      </c>
      <c r="O82" s="512"/>
      <c r="P82" s="512"/>
      <c r="Q82" s="512"/>
      <c r="R82" s="512"/>
      <c r="S82" s="512"/>
      <c r="T82" s="512"/>
      <c r="U82" s="61">
        <f t="shared" si="19"/>
        <v>1</v>
      </c>
      <c r="V82" s="512"/>
      <c r="W82" s="512"/>
      <c r="X82" s="512"/>
      <c r="Y82" s="512"/>
      <c r="Z82" s="512"/>
      <c r="AA82" s="512"/>
      <c r="AB82" s="512"/>
      <c r="AC82" s="61">
        <f t="shared" si="20"/>
        <v>0</v>
      </c>
      <c r="AD82" s="512">
        <v>4.5</v>
      </c>
      <c r="AE82" s="512"/>
      <c r="AF82" s="512"/>
      <c r="AG82" s="512"/>
      <c r="AH82" s="512"/>
      <c r="AI82" s="512"/>
      <c r="AJ82" s="512"/>
      <c r="AK82" s="61">
        <f t="shared" si="21"/>
        <v>9</v>
      </c>
      <c r="AL82" s="13"/>
      <c r="AM82" s="13"/>
      <c r="AN82" s="13"/>
      <c r="AO82" s="13"/>
      <c r="AP82" s="13"/>
      <c r="AQ82" s="13"/>
      <c r="AR82" s="13"/>
      <c r="AS82" s="61">
        <f t="shared" si="22"/>
        <v>0</v>
      </c>
      <c r="AT82" s="512"/>
      <c r="AU82" s="512"/>
      <c r="AV82" s="512"/>
      <c r="AW82" s="512"/>
      <c r="AX82" s="512"/>
      <c r="AY82" s="512"/>
      <c r="AZ82" s="512"/>
      <c r="BA82" s="61">
        <f t="shared" si="23"/>
        <v>0</v>
      </c>
      <c r="BB82" s="512"/>
      <c r="BC82" s="512"/>
      <c r="BD82" s="512"/>
      <c r="BE82" s="512"/>
      <c r="BF82" s="512"/>
      <c r="BG82" s="512"/>
      <c r="BH82" s="512"/>
      <c r="BI82" s="110">
        <f t="shared" si="24"/>
        <v>0</v>
      </c>
      <c r="BJ82" s="219">
        <f t="shared" si="25"/>
        <v>5</v>
      </c>
      <c r="BK82" s="217">
        <f t="shared" si="26"/>
        <v>0</v>
      </c>
      <c r="BL82" s="217">
        <f t="shared" si="27"/>
        <v>0</v>
      </c>
      <c r="BM82" s="217">
        <f t="shared" si="28"/>
        <v>0</v>
      </c>
      <c r="BN82" s="217">
        <f t="shared" si="29"/>
        <v>0</v>
      </c>
      <c r="BO82" s="217">
        <f t="shared" si="30"/>
        <v>0</v>
      </c>
      <c r="BP82" s="226">
        <f t="shared" si="31"/>
        <v>0</v>
      </c>
      <c r="BQ82" s="227">
        <f t="shared" si="32"/>
        <v>10</v>
      </c>
    </row>
    <row r="83" spans="1:77" ht="16" thickBot="1">
      <c r="A83" s="57"/>
      <c r="B83" s="486" t="s">
        <v>346</v>
      </c>
      <c r="C83" s="504" t="s">
        <v>347</v>
      </c>
      <c r="D83" s="512">
        <v>70</v>
      </c>
      <c r="E83" s="511" t="s">
        <v>118</v>
      </c>
      <c r="F83" s="512">
        <v>1</v>
      </c>
      <c r="G83" s="512"/>
      <c r="H83" s="512"/>
      <c r="I83" s="512"/>
      <c r="J83" s="512"/>
      <c r="K83" s="512"/>
      <c r="L83" s="512"/>
      <c r="M83" s="461">
        <f t="shared" si="18"/>
        <v>2</v>
      </c>
      <c r="N83" s="512">
        <v>1</v>
      </c>
      <c r="O83" s="512"/>
      <c r="P83" s="512"/>
      <c r="Q83" s="512"/>
      <c r="R83" s="512"/>
      <c r="S83" s="512"/>
      <c r="T83" s="512"/>
      <c r="U83" s="461">
        <f t="shared" si="19"/>
        <v>2</v>
      </c>
      <c r="V83" s="512">
        <v>2</v>
      </c>
      <c r="W83" s="512"/>
      <c r="X83" s="512"/>
      <c r="Y83" s="512"/>
      <c r="Z83" s="512"/>
      <c r="AA83" s="512"/>
      <c r="AB83" s="512"/>
      <c r="AC83" s="461">
        <f t="shared" si="20"/>
        <v>4</v>
      </c>
      <c r="AD83" s="512">
        <v>1</v>
      </c>
      <c r="AE83" s="512"/>
      <c r="AF83" s="512"/>
      <c r="AG83" s="512"/>
      <c r="AH83" s="512"/>
      <c r="AI83" s="512"/>
      <c r="AJ83" s="512"/>
      <c r="AK83" s="61">
        <f t="shared" si="21"/>
        <v>2</v>
      </c>
      <c r="AL83" s="512"/>
      <c r="AM83" s="512"/>
      <c r="AN83" s="512"/>
      <c r="AO83" s="512"/>
      <c r="AP83" s="512"/>
      <c r="AQ83" s="512"/>
      <c r="AR83" s="512"/>
      <c r="AS83" s="61">
        <f t="shared" si="22"/>
        <v>0</v>
      </c>
      <c r="AT83" s="97"/>
      <c r="AU83" s="97"/>
      <c r="AV83" s="97"/>
      <c r="AW83" s="97"/>
      <c r="AX83" s="97"/>
      <c r="AY83" s="97"/>
      <c r="AZ83" s="97"/>
      <c r="BA83" s="61">
        <f t="shared" si="23"/>
        <v>0</v>
      </c>
      <c r="BB83" s="97"/>
      <c r="BC83" s="97"/>
      <c r="BD83" s="97"/>
      <c r="BE83" s="97"/>
      <c r="BF83" s="97"/>
      <c r="BG83" s="97"/>
      <c r="BH83" s="97"/>
      <c r="BI83" s="110">
        <f t="shared" si="24"/>
        <v>0</v>
      </c>
      <c r="BJ83" s="219">
        <f t="shared" si="25"/>
        <v>5</v>
      </c>
      <c r="BK83" s="217">
        <f t="shared" si="26"/>
        <v>0</v>
      </c>
      <c r="BL83" s="217">
        <f t="shared" si="27"/>
        <v>0</v>
      </c>
      <c r="BM83" s="217">
        <f t="shared" si="28"/>
        <v>0</v>
      </c>
      <c r="BN83" s="217">
        <f t="shared" si="29"/>
        <v>0</v>
      </c>
      <c r="BO83" s="217">
        <f t="shared" si="30"/>
        <v>0</v>
      </c>
      <c r="BP83" s="226">
        <f t="shared" si="31"/>
        <v>0</v>
      </c>
      <c r="BQ83" s="227">
        <f t="shared" si="32"/>
        <v>10</v>
      </c>
      <c r="BR83" s="111"/>
      <c r="BS83" s="111"/>
      <c r="BT83" s="111"/>
      <c r="BU83" s="111"/>
      <c r="BV83" s="111"/>
      <c r="BW83" s="111"/>
      <c r="BX83" s="111"/>
      <c r="BY83" s="111"/>
    </row>
    <row r="84" spans="1:77" ht="16" thickBot="1">
      <c r="A84" s="57"/>
      <c r="B84" s="486" t="s">
        <v>744</v>
      </c>
      <c r="C84" s="504" t="s">
        <v>745</v>
      </c>
      <c r="D84" s="512">
        <v>41</v>
      </c>
      <c r="E84" s="511" t="s">
        <v>121</v>
      </c>
      <c r="F84" s="13"/>
      <c r="G84" s="13"/>
      <c r="H84" s="13"/>
      <c r="I84" s="13"/>
      <c r="J84" s="13"/>
      <c r="K84" s="13"/>
      <c r="L84" s="13"/>
      <c r="M84" s="461">
        <f t="shared" si="18"/>
        <v>0</v>
      </c>
      <c r="N84" s="512">
        <v>2</v>
      </c>
      <c r="O84" s="512"/>
      <c r="P84" s="512"/>
      <c r="Q84" s="512"/>
      <c r="R84" s="512"/>
      <c r="S84" s="512"/>
      <c r="T84" s="512"/>
      <c r="U84" s="461">
        <f t="shared" si="19"/>
        <v>4</v>
      </c>
      <c r="V84" s="512">
        <v>1</v>
      </c>
      <c r="W84" s="512"/>
      <c r="X84" s="512"/>
      <c r="Y84" s="512"/>
      <c r="Z84" s="512"/>
      <c r="AA84" s="512"/>
      <c r="AB84" s="512"/>
      <c r="AC84" s="461">
        <f t="shared" si="20"/>
        <v>2</v>
      </c>
      <c r="AD84" s="512">
        <v>2</v>
      </c>
      <c r="AE84" s="512"/>
      <c r="AF84" s="512"/>
      <c r="AG84" s="512"/>
      <c r="AH84" s="512"/>
      <c r="AI84" s="512"/>
      <c r="AJ84" s="512"/>
      <c r="AK84" s="61">
        <f t="shared" si="21"/>
        <v>4</v>
      </c>
      <c r="AL84" s="13"/>
      <c r="AM84" s="13"/>
      <c r="AN84" s="13"/>
      <c r="AO84" s="13"/>
      <c r="AP84" s="13"/>
      <c r="AQ84" s="13"/>
      <c r="AR84" s="13"/>
      <c r="AS84" s="61">
        <f t="shared" si="22"/>
        <v>0</v>
      </c>
      <c r="AT84" s="97"/>
      <c r="AU84" s="97"/>
      <c r="AV84" s="97"/>
      <c r="AW84" s="97"/>
      <c r="AX84" s="97"/>
      <c r="AY84" s="97"/>
      <c r="AZ84" s="97"/>
      <c r="BA84" s="61">
        <f t="shared" si="23"/>
        <v>0</v>
      </c>
      <c r="BB84" s="512"/>
      <c r="BC84" s="512"/>
      <c r="BD84" s="512"/>
      <c r="BE84" s="512"/>
      <c r="BF84" s="512"/>
      <c r="BG84" s="512"/>
      <c r="BH84" s="512"/>
      <c r="BI84" s="110">
        <f t="shared" si="24"/>
        <v>0</v>
      </c>
      <c r="BJ84" s="109">
        <f t="shared" si="25"/>
        <v>5</v>
      </c>
      <c r="BK84" s="108">
        <f t="shared" si="26"/>
        <v>0</v>
      </c>
      <c r="BL84" s="108">
        <f t="shared" si="27"/>
        <v>0</v>
      </c>
      <c r="BM84" s="108">
        <f t="shared" si="28"/>
        <v>0</v>
      </c>
      <c r="BN84" s="108">
        <f t="shared" si="29"/>
        <v>0</v>
      </c>
      <c r="BO84" s="108">
        <f t="shared" si="30"/>
        <v>0</v>
      </c>
      <c r="BP84" s="110">
        <f t="shared" si="31"/>
        <v>0</v>
      </c>
      <c r="BQ84" s="191">
        <f t="shared" si="32"/>
        <v>10</v>
      </c>
      <c r="BR84" s="111"/>
      <c r="BS84" s="111"/>
      <c r="BT84" s="111"/>
      <c r="BU84" s="111"/>
      <c r="BV84" s="111"/>
      <c r="BW84" s="111"/>
      <c r="BX84" s="111"/>
      <c r="BY84" s="111"/>
    </row>
    <row r="85" spans="1:77" ht="16" thickBot="1">
      <c r="A85" s="57"/>
      <c r="B85" s="486" t="s">
        <v>182</v>
      </c>
      <c r="C85" s="504" t="s">
        <v>372</v>
      </c>
      <c r="D85" s="512">
        <v>43</v>
      </c>
      <c r="E85" s="511" t="s">
        <v>370</v>
      </c>
      <c r="F85" s="512">
        <v>2</v>
      </c>
      <c r="G85" s="512"/>
      <c r="H85" s="512"/>
      <c r="I85" s="512"/>
      <c r="J85" s="512"/>
      <c r="K85" s="512"/>
      <c r="L85" s="512"/>
      <c r="M85" s="461">
        <f t="shared" si="18"/>
        <v>4</v>
      </c>
      <c r="N85" s="512"/>
      <c r="O85" s="512"/>
      <c r="P85" s="512"/>
      <c r="Q85" s="512"/>
      <c r="R85" s="512"/>
      <c r="S85" s="512"/>
      <c r="T85" s="512"/>
      <c r="U85" s="461">
        <f t="shared" si="19"/>
        <v>0</v>
      </c>
      <c r="V85" s="512"/>
      <c r="W85" s="512"/>
      <c r="X85" s="512"/>
      <c r="Y85" s="512"/>
      <c r="Z85" s="512"/>
      <c r="AA85" s="512"/>
      <c r="AB85" s="512"/>
      <c r="AC85" s="461">
        <f t="shared" si="20"/>
        <v>0</v>
      </c>
      <c r="AD85" s="512"/>
      <c r="AE85" s="512">
        <v>1</v>
      </c>
      <c r="AF85" s="512"/>
      <c r="AG85" s="512"/>
      <c r="AH85" s="512"/>
      <c r="AI85" s="512"/>
      <c r="AJ85" s="512"/>
      <c r="AK85" s="61">
        <f t="shared" si="21"/>
        <v>5</v>
      </c>
      <c r="AL85" s="42"/>
      <c r="AM85" s="42"/>
      <c r="AN85" s="42"/>
      <c r="AO85" s="42"/>
      <c r="AP85" s="42"/>
      <c r="AQ85" s="42"/>
      <c r="AR85" s="42"/>
      <c r="AS85" s="61">
        <f t="shared" si="22"/>
        <v>0</v>
      </c>
      <c r="AT85" s="97"/>
      <c r="AU85" s="97"/>
      <c r="AV85" s="97"/>
      <c r="AW85" s="97"/>
      <c r="AX85" s="97"/>
      <c r="AY85" s="97"/>
      <c r="AZ85" s="97"/>
      <c r="BA85" s="61">
        <f t="shared" si="23"/>
        <v>0</v>
      </c>
      <c r="BB85" s="512"/>
      <c r="BC85" s="512"/>
      <c r="BD85" s="512"/>
      <c r="BE85" s="512"/>
      <c r="BF85" s="512"/>
      <c r="BG85" s="512"/>
      <c r="BH85" s="512"/>
      <c r="BI85" s="110">
        <f t="shared" si="24"/>
        <v>0</v>
      </c>
      <c r="BJ85" s="219">
        <f t="shared" si="25"/>
        <v>2</v>
      </c>
      <c r="BK85" s="217">
        <f t="shared" si="26"/>
        <v>1</v>
      </c>
      <c r="BL85" s="217">
        <f t="shared" si="27"/>
        <v>0</v>
      </c>
      <c r="BM85" s="217">
        <f t="shared" si="28"/>
        <v>0</v>
      </c>
      <c r="BN85" s="217">
        <f t="shared" si="29"/>
        <v>0</v>
      </c>
      <c r="BO85" s="217">
        <f t="shared" si="30"/>
        <v>0</v>
      </c>
      <c r="BP85" s="226">
        <f t="shared" si="31"/>
        <v>0</v>
      </c>
      <c r="BQ85" s="227">
        <f t="shared" si="32"/>
        <v>9</v>
      </c>
      <c r="BR85" s="26"/>
      <c r="BS85" s="26"/>
      <c r="BT85" s="26"/>
      <c r="BU85" s="26"/>
      <c r="BV85" s="26"/>
      <c r="BW85" s="26"/>
      <c r="BX85" s="26"/>
      <c r="BY85" s="26"/>
    </row>
    <row r="86" spans="1:77" ht="16" thickBot="1">
      <c r="A86" s="57"/>
      <c r="B86" s="486" t="s">
        <v>348</v>
      </c>
      <c r="C86" s="504" t="s">
        <v>349</v>
      </c>
      <c r="D86" s="512">
        <v>80</v>
      </c>
      <c r="E86" s="511" t="s">
        <v>338</v>
      </c>
      <c r="F86" s="512">
        <v>1.5</v>
      </c>
      <c r="G86" s="512"/>
      <c r="H86" s="512"/>
      <c r="I86" s="512"/>
      <c r="J86" s="512"/>
      <c r="K86" s="512"/>
      <c r="L86" s="512"/>
      <c r="M86" s="461">
        <f t="shared" si="18"/>
        <v>3</v>
      </c>
      <c r="N86" s="512"/>
      <c r="O86" s="512"/>
      <c r="P86" s="512"/>
      <c r="Q86" s="512"/>
      <c r="R86" s="512"/>
      <c r="S86" s="512"/>
      <c r="T86" s="512"/>
      <c r="U86" s="461">
        <f t="shared" si="19"/>
        <v>0</v>
      </c>
      <c r="V86" s="512">
        <v>3</v>
      </c>
      <c r="W86" s="512"/>
      <c r="X86" s="512"/>
      <c r="Y86" s="512"/>
      <c r="Z86" s="512"/>
      <c r="AA86" s="512"/>
      <c r="AB86" s="512"/>
      <c r="AC86" s="461">
        <f t="shared" si="20"/>
        <v>6</v>
      </c>
      <c r="AD86" s="512"/>
      <c r="AE86" s="512"/>
      <c r="AF86" s="512"/>
      <c r="AG86" s="512"/>
      <c r="AH86" s="512"/>
      <c r="AI86" s="512"/>
      <c r="AJ86" s="512"/>
      <c r="AK86" s="61">
        <f t="shared" si="21"/>
        <v>0</v>
      </c>
      <c r="AL86" s="42"/>
      <c r="AM86" s="42"/>
      <c r="AN86" s="42"/>
      <c r="AO86" s="42"/>
      <c r="AP86" s="42"/>
      <c r="AQ86" s="42"/>
      <c r="AR86" s="42"/>
      <c r="AS86" s="61">
        <f t="shared" si="22"/>
        <v>0</v>
      </c>
      <c r="AT86" s="97"/>
      <c r="AU86" s="97"/>
      <c r="AV86" s="97"/>
      <c r="AW86" s="97"/>
      <c r="AX86" s="97"/>
      <c r="AY86" s="97"/>
      <c r="AZ86" s="97"/>
      <c r="BA86" s="61">
        <f t="shared" si="23"/>
        <v>0</v>
      </c>
      <c r="BB86" s="97"/>
      <c r="BC86" s="97"/>
      <c r="BD86" s="97"/>
      <c r="BE86" s="97"/>
      <c r="BF86" s="97"/>
      <c r="BG86" s="97"/>
      <c r="BH86" s="97"/>
      <c r="BI86" s="110">
        <f t="shared" si="24"/>
        <v>0</v>
      </c>
      <c r="BJ86" s="219">
        <f t="shared" si="25"/>
        <v>4.5</v>
      </c>
      <c r="BK86" s="217">
        <f t="shared" si="26"/>
        <v>0</v>
      </c>
      <c r="BL86" s="217">
        <f t="shared" si="27"/>
        <v>0</v>
      </c>
      <c r="BM86" s="217">
        <f t="shared" si="28"/>
        <v>0</v>
      </c>
      <c r="BN86" s="217">
        <f t="shared" si="29"/>
        <v>0</v>
      </c>
      <c r="BO86" s="217">
        <f t="shared" si="30"/>
        <v>0</v>
      </c>
      <c r="BP86" s="226">
        <f t="shared" si="31"/>
        <v>0</v>
      </c>
      <c r="BQ86" s="227">
        <f t="shared" si="32"/>
        <v>9</v>
      </c>
    </row>
    <row r="87" spans="1:77" ht="16" thickBot="1">
      <c r="A87" s="57"/>
      <c r="B87" s="486" t="s">
        <v>608</v>
      </c>
      <c r="C87" s="504" t="s">
        <v>609</v>
      </c>
      <c r="D87" s="512">
        <v>2</v>
      </c>
      <c r="E87" s="511" t="s">
        <v>115</v>
      </c>
      <c r="F87" s="512"/>
      <c r="G87" s="512"/>
      <c r="H87" s="512"/>
      <c r="I87" s="512"/>
      <c r="J87" s="512"/>
      <c r="K87" s="512"/>
      <c r="L87" s="512"/>
      <c r="M87" s="461">
        <f t="shared" si="18"/>
        <v>0</v>
      </c>
      <c r="N87" s="512">
        <v>2</v>
      </c>
      <c r="O87" s="512"/>
      <c r="P87" s="512"/>
      <c r="Q87" s="512"/>
      <c r="R87" s="512"/>
      <c r="S87" s="512"/>
      <c r="T87" s="512"/>
      <c r="U87" s="461">
        <f t="shared" si="19"/>
        <v>4</v>
      </c>
      <c r="V87" s="512"/>
      <c r="W87" s="512"/>
      <c r="X87" s="512"/>
      <c r="Y87" s="512"/>
      <c r="Z87" s="512">
        <v>1</v>
      </c>
      <c r="AA87" s="512"/>
      <c r="AB87" s="512"/>
      <c r="AC87" s="461">
        <f t="shared" si="20"/>
        <v>5</v>
      </c>
      <c r="AD87" s="512"/>
      <c r="AE87" s="512"/>
      <c r="AF87" s="512"/>
      <c r="AG87" s="512"/>
      <c r="AH87" s="512"/>
      <c r="AI87" s="512"/>
      <c r="AJ87" s="512"/>
      <c r="AK87" s="61">
        <f t="shared" si="21"/>
        <v>0</v>
      </c>
      <c r="AL87" s="42"/>
      <c r="AM87" s="42"/>
      <c r="AN87" s="42"/>
      <c r="AO87" s="42"/>
      <c r="AP87" s="42"/>
      <c r="AQ87" s="42"/>
      <c r="AR87" s="42"/>
      <c r="AS87" s="61">
        <f t="shared" si="22"/>
        <v>0</v>
      </c>
      <c r="AT87" s="42"/>
      <c r="AU87" s="42"/>
      <c r="AV87" s="42"/>
      <c r="AW87" s="42"/>
      <c r="AX87" s="42"/>
      <c r="AY87" s="42"/>
      <c r="AZ87" s="42"/>
      <c r="BA87" s="61">
        <f t="shared" si="23"/>
        <v>0</v>
      </c>
      <c r="BB87" s="484"/>
      <c r="BC87" s="484"/>
      <c r="BD87" s="484"/>
      <c r="BE87" s="484"/>
      <c r="BF87" s="484"/>
      <c r="BG87" s="484"/>
      <c r="BH87" s="484"/>
      <c r="BI87" s="110">
        <f t="shared" si="24"/>
        <v>0</v>
      </c>
      <c r="BJ87" s="219">
        <f t="shared" si="25"/>
        <v>2</v>
      </c>
      <c r="BK87" s="217">
        <f t="shared" si="26"/>
        <v>0</v>
      </c>
      <c r="BL87" s="217">
        <f t="shared" si="27"/>
        <v>0</v>
      </c>
      <c r="BM87" s="217">
        <f t="shared" si="28"/>
        <v>0</v>
      </c>
      <c r="BN87" s="217">
        <f t="shared" si="29"/>
        <v>1</v>
      </c>
      <c r="BO87" s="217">
        <f t="shared" si="30"/>
        <v>0</v>
      </c>
      <c r="BP87" s="226">
        <f t="shared" si="31"/>
        <v>0</v>
      </c>
      <c r="BQ87" s="227">
        <f t="shared" si="32"/>
        <v>9</v>
      </c>
      <c r="BR87" s="25"/>
    </row>
    <row r="88" spans="1:77" ht="16" thickBot="1">
      <c r="A88" s="57"/>
      <c r="B88" s="505" t="s">
        <v>335</v>
      </c>
      <c r="C88" s="504" t="s">
        <v>165</v>
      </c>
      <c r="D88" s="512">
        <v>64</v>
      </c>
      <c r="E88" s="511" t="s">
        <v>118</v>
      </c>
      <c r="F88" s="512"/>
      <c r="G88" s="512"/>
      <c r="H88" s="512"/>
      <c r="I88" s="512"/>
      <c r="J88" s="512"/>
      <c r="K88" s="512"/>
      <c r="L88" s="512"/>
      <c r="M88" s="461">
        <f t="shared" si="18"/>
        <v>0</v>
      </c>
      <c r="N88" s="512"/>
      <c r="O88" s="512"/>
      <c r="P88" s="512"/>
      <c r="Q88" s="512"/>
      <c r="R88" s="512"/>
      <c r="S88" s="512"/>
      <c r="T88" s="512"/>
      <c r="U88" s="461">
        <f t="shared" si="19"/>
        <v>0</v>
      </c>
      <c r="V88" s="512">
        <v>2</v>
      </c>
      <c r="W88" s="512">
        <v>0.5</v>
      </c>
      <c r="X88" s="512"/>
      <c r="Y88" s="512"/>
      <c r="Z88" s="512"/>
      <c r="AA88" s="512"/>
      <c r="AB88" s="512"/>
      <c r="AC88" s="461">
        <f t="shared" si="20"/>
        <v>6.5</v>
      </c>
      <c r="AD88" s="512">
        <v>1</v>
      </c>
      <c r="AE88" s="512"/>
      <c r="AF88" s="512"/>
      <c r="AG88" s="512"/>
      <c r="AH88" s="512"/>
      <c r="AI88" s="512"/>
      <c r="AJ88" s="512"/>
      <c r="AK88" s="61">
        <f t="shared" si="21"/>
        <v>2</v>
      </c>
      <c r="AL88" s="42"/>
      <c r="AM88" s="42"/>
      <c r="AN88" s="42"/>
      <c r="AO88" s="42"/>
      <c r="AP88" s="42"/>
      <c r="AQ88" s="42"/>
      <c r="AR88" s="42"/>
      <c r="AS88" s="61">
        <f t="shared" si="22"/>
        <v>0</v>
      </c>
      <c r="AT88" s="42"/>
      <c r="AU88" s="42"/>
      <c r="AV88" s="42"/>
      <c r="AW88" s="42"/>
      <c r="AX88" s="42"/>
      <c r="AY88" s="42"/>
      <c r="AZ88" s="42"/>
      <c r="BA88" s="61">
        <f t="shared" si="23"/>
        <v>0</v>
      </c>
      <c r="BB88" s="42"/>
      <c r="BC88" s="42"/>
      <c r="BD88" s="42"/>
      <c r="BE88" s="42"/>
      <c r="BF88" s="42"/>
      <c r="BG88" s="42"/>
      <c r="BH88" s="42"/>
      <c r="BI88" s="110">
        <f t="shared" si="24"/>
        <v>0</v>
      </c>
      <c r="BJ88" s="219">
        <f t="shared" si="25"/>
        <v>3</v>
      </c>
      <c r="BK88" s="217">
        <f t="shared" si="26"/>
        <v>0.5</v>
      </c>
      <c r="BL88" s="217">
        <f t="shared" si="27"/>
        <v>0</v>
      </c>
      <c r="BM88" s="217">
        <f t="shared" si="28"/>
        <v>0</v>
      </c>
      <c r="BN88" s="217">
        <f t="shared" si="29"/>
        <v>0</v>
      </c>
      <c r="BO88" s="217">
        <f t="shared" si="30"/>
        <v>0</v>
      </c>
      <c r="BP88" s="226">
        <f t="shared" si="31"/>
        <v>0</v>
      </c>
      <c r="BQ88" s="227">
        <f t="shared" si="32"/>
        <v>8.5</v>
      </c>
    </row>
    <row r="89" spans="1:77" ht="16" thickBot="1">
      <c r="A89" s="57"/>
      <c r="B89" s="505" t="s">
        <v>782</v>
      </c>
      <c r="C89" s="504" t="s">
        <v>783</v>
      </c>
      <c r="D89" s="512">
        <v>42</v>
      </c>
      <c r="E89" s="511" t="s">
        <v>115</v>
      </c>
      <c r="F89" s="512"/>
      <c r="G89" s="512"/>
      <c r="H89" s="512"/>
      <c r="I89" s="512"/>
      <c r="J89" s="512"/>
      <c r="K89" s="512"/>
      <c r="L89" s="512"/>
      <c r="M89" s="461">
        <f t="shared" si="18"/>
        <v>0</v>
      </c>
      <c r="N89" s="512">
        <v>2</v>
      </c>
      <c r="O89" s="512"/>
      <c r="P89" s="512"/>
      <c r="Q89" s="512"/>
      <c r="R89" s="512"/>
      <c r="S89" s="512"/>
      <c r="T89" s="512"/>
      <c r="U89" s="461">
        <f t="shared" si="19"/>
        <v>4</v>
      </c>
      <c r="V89" s="512">
        <v>1</v>
      </c>
      <c r="W89" s="512"/>
      <c r="X89" s="512"/>
      <c r="Y89" s="512"/>
      <c r="Z89" s="512"/>
      <c r="AA89" s="512"/>
      <c r="AB89" s="512"/>
      <c r="AC89" s="461">
        <f t="shared" si="20"/>
        <v>2</v>
      </c>
      <c r="AD89" s="512">
        <v>1</v>
      </c>
      <c r="AE89" s="512"/>
      <c r="AF89" s="512"/>
      <c r="AG89" s="512"/>
      <c r="AH89" s="512"/>
      <c r="AI89" s="512"/>
      <c r="AJ89" s="512"/>
      <c r="AK89" s="61">
        <f t="shared" si="21"/>
        <v>2</v>
      </c>
      <c r="AL89" s="42"/>
      <c r="AM89" s="42"/>
      <c r="AN89" s="42"/>
      <c r="AO89" s="42"/>
      <c r="AP89" s="42"/>
      <c r="AQ89" s="42"/>
      <c r="AR89" s="42"/>
      <c r="AS89" s="61">
        <f t="shared" si="22"/>
        <v>0</v>
      </c>
      <c r="AT89" s="42"/>
      <c r="AU89" s="42"/>
      <c r="AV89" s="42"/>
      <c r="AW89" s="42"/>
      <c r="AX89" s="42"/>
      <c r="AY89" s="42"/>
      <c r="AZ89" s="42"/>
      <c r="BA89" s="61">
        <f t="shared" si="23"/>
        <v>0</v>
      </c>
      <c r="BB89" s="42"/>
      <c r="BC89" s="42"/>
      <c r="BD89" s="42"/>
      <c r="BE89" s="42"/>
      <c r="BF89" s="42"/>
      <c r="BG89" s="42"/>
      <c r="BH89" s="42"/>
      <c r="BI89" s="110">
        <f t="shared" si="24"/>
        <v>0</v>
      </c>
      <c r="BJ89" s="219">
        <f t="shared" si="25"/>
        <v>4</v>
      </c>
      <c r="BK89" s="217">
        <f t="shared" si="26"/>
        <v>0</v>
      </c>
      <c r="BL89" s="217">
        <f t="shared" si="27"/>
        <v>0</v>
      </c>
      <c r="BM89" s="217">
        <f t="shared" si="28"/>
        <v>0</v>
      </c>
      <c r="BN89" s="217">
        <f t="shared" si="29"/>
        <v>0</v>
      </c>
      <c r="BO89" s="217">
        <f t="shared" si="30"/>
        <v>0</v>
      </c>
      <c r="BP89" s="226">
        <f t="shared" si="31"/>
        <v>0</v>
      </c>
      <c r="BQ89" s="227">
        <f t="shared" si="32"/>
        <v>8</v>
      </c>
      <c r="BR89" s="111"/>
    </row>
    <row r="90" spans="1:77" ht="16" thickBot="1">
      <c r="A90" s="57"/>
      <c r="B90" s="505" t="s">
        <v>303</v>
      </c>
      <c r="C90" s="504" t="s">
        <v>304</v>
      </c>
      <c r="D90" s="512">
        <v>7</v>
      </c>
      <c r="E90" s="511" t="s">
        <v>118</v>
      </c>
      <c r="F90" s="512"/>
      <c r="G90" s="512"/>
      <c r="H90" s="512"/>
      <c r="I90" s="512"/>
      <c r="J90" s="512"/>
      <c r="K90" s="512"/>
      <c r="L90" s="512"/>
      <c r="M90" s="461">
        <f t="shared" si="18"/>
        <v>0</v>
      </c>
      <c r="N90" s="512"/>
      <c r="O90" s="512"/>
      <c r="P90" s="512"/>
      <c r="Q90" s="512"/>
      <c r="R90" s="512"/>
      <c r="S90" s="512"/>
      <c r="T90" s="512"/>
      <c r="U90" s="461">
        <f t="shared" si="19"/>
        <v>0</v>
      </c>
      <c r="V90" s="512">
        <v>1</v>
      </c>
      <c r="W90" s="512"/>
      <c r="X90" s="512"/>
      <c r="Y90" s="512">
        <v>1</v>
      </c>
      <c r="Z90" s="512"/>
      <c r="AA90" s="512"/>
      <c r="AB90" s="512"/>
      <c r="AC90" s="461">
        <f t="shared" si="20"/>
        <v>7</v>
      </c>
      <c r="AD90" s="512"/>
      <c r="AE90" s="512"/>
      <c r="AF90" s="512"/>
      <c r="AG90" s="512"/>
      <c r="AH90" s="512"/>
      <c r="AI90" s="512"/>
      <c r="AJ90" s="512"/>
      <c r="AK90" s="61">
        <f t="shared" si="21"/>
        <v>0</v>
      </c>
      <c r="AL90" s="42"/>
      <c r="AM90" s="42"/>
      <c r="AN90" s="42"/>
      <c r="AO90" s="42"/>
      <c r="AP90" s="42"/>
      <c r="AQ90" s="42"/>
      <c r="AR90" s="42"/>
      <c r="AS90" s="61">
        <f t="shared" si="22"/>
        <v>0</v>
      </c>
      <c r="AT90" s="42"/>
      <c r="AU90" s="42"/>
      <c r="AV90" s="42"/>
      <c r="AW90" s="42"/>
      <c r="AX90" s="42"/>
      <c r="AY90" s="42"/>
      <c r="AZ90" s="42"/>
      <c r="BA90" s="61">
        <f t="shared" si="23"/>
        <v>0</v>
      </c>
      <c r="BB90" s="42"/>
      <c r="BC90" s="42"/>
      <c r="BD90" s="42"/>
      <c r="BE90" s="42"/>
      <c r="BF90" s="42"/>
      <c r="BG90" s="42"/>
      <c r="BH90" s="42"/>
      <c r="BI90" s="110">
        <f t="shared" si="24"/>
        <v>0</v>
      </c>
      <c r="BJ90" s="219">
        <f t="shared" si="25"/>
        <v>1</v>
      </c>
      <c r="BK90" s="217">
        <f t="shared" si="26"/>
        <v>0</v>
      </c>
      <c r="BL90" s="217">
        <f t="shared" si="27"/>
        <v>0</v>
      </c>
      <c r="BM90" s="217">
        <f t="shared" si="28"/>
        <v>1</v>
      </c>
      <c r="BN90" s="217">
        <f t="shared" si="29"/>
        <v>0</v>
      </c>
      <c r="BO90" s="217">
        <f t="shared" si="30"/>
        <v>0</v>
      </c>
      <c r="BP90" s="226">
        <f t="shared" si="31"/>
        <v>0</v>
      </c>
      <c r="BQ90" s="227">
        <f t="shared" si="32"/>
        <v>7</v>
      </c>
      <c r="BR90" s="111"/>
    </row>
    <row r="91" spans="1:77" ht="16" thickBot="1">
      <c r="A91" s="57"/>
      <c r="B91" s="505" t="s">
        <v>291</v>
      </c>
      <c r="C91" s="504" t="s">
        <v>292</v>
      </c>
      <c r="D91" s="512">
        <v>99</v>
      </c>
      <c r="E91" s="511" t="s">
        <v>120</v>
      </c>
      <c r="F91" s="512">
        <v>1</v>
      </c>
      <c r="G91" s="512"/>
      <c r="H91" s="512"/>
      <c r="I91" s="512"/>
      <c r="J91" s="512"/>
      <c r="K91" s="512"/>
      <c r="L91" s="512"/>
      <c r="M91" s="461">
        <f t="shared" si="18"/>
        <v>2</v>
      </c>
      <c r="N91" s="512">
        <v>0.5</v>
      </c>
      <c r="O91" s="512"/>
      <c r="P91" s="512"/>
      <c r="Q91" s="512"/>
      <c r="R91" s="512"/>
      <c r="S91" s="512"/>
      <c r="T91" s="512"/>
      <c r="U91" s="461">
        <f t="shared" si="19"/>
        <v>1</v>
      </c>
      <c r="V91" s="512">
        <v>1</v>
      </c>
      <c r="W91" s="512"/>
      <c r="X91" s="512"/>
      <c r="Y91" s="512"/>
      <c r="Z91" s="512"/>
      <c r="AA91" s="512"/>
      <c r="AB91" s="512"/>
      <c r="AC91" s="461">
        <f t="shared" si="20"/>
        <v>2</v>
      </c>
      <c r="AD91" s="512">
        <v>1</v>
      </c>
      <c r="AE91" s="512"/>
      <c r="AF91" s="512"/>
      <c r="AG91" s="512"/>
      <c r="AH91" s="512"/>
      <c r="AI91" s="512"/>
      <c r="AJ91" s="512"/>
      <c r="AK91" s="61">
        <f t="shared" si="21"/>
        <v>2</v>
      </c>
      <c r="AL91" s="42"/>
      <c r="AM91" s="42"/>
      <c r="AN91" s="42"/>
      <c r="AO91" s="42"/>
      <c r="AP91" s="42"/>
      <c r="AQ91" s="42"/>
      <c r="AR91" s="42"/>
      <c r="AS91" s="61">
        <f t="shared" si="22"/>
        <v>0</v>
      </c>
      <c r="AT91" s="42"/>
      <c r="AU91" s="42"/>
      <c r="AV91" s="42"/>
      <c r="AW91" s="42"/>
      <c r="AX91" s="42"/>
      <c r="AY91" s="42"/>
      <c r="AZ91" s="42"/>
      <c r="BA91" s="61">
        <f t="shared" si="23"/>
        <v>0</v>
      </c>
      <c r="BB91" s="42"/>
      <c r="BC91" s="42"/>
      <c r="BD91" s="42"/>
      <c r="BE91" s="42"/>
      <c r="BF91" s="42"/>
      <c r="BG91" s="42"/>
      <c r="BH91" s="42"/>
      <c r="BI91" s="110">
        <f t="shared" si="24"/>
        <v>0</v>
      </c>
      <c r="BJ91" s="219">
        <f t="shared" si="25"/>
        <v>3.5</v>
      </c>
      <c r="BK91" s="217">
        <f t="shared" si="26"/>
        <v>0</v>
      </c>
      <c r="BL91" s="217">
        <f t="shared" si="27"/>
        <v>0</v>
      </c>
      <c r="BM91" s="217">
        <f t="shared" si="28"/>
        <v>0</v>
      </c>
      <c r="BN91" s="217">
        <f t="shared" si="29"/>
        <v>0</v>
      </c>
      <c r="BO91" s="217">
        <f t="shared" si="30"/>
        <v>0</v>
      </c>
      <c r="BP91" s="226">
        <f t="shared" si="31"/>
        <v>0</v>
      </c>
      <c r="BQ91" s="227">
        <f t="shared" si="32"/>
        <v>7</v>
      </c>
      <c r="BR91" s="111"/>
    </row>
    <row r="92" spans="1:77" ht="16" thickBot="1">
      <c r="A92" s="57"/>
      <c r="B92" s="505" t="s">
        <v>577</v>
      </c>
      <c r="C92" s="504" t="s">
        <v>219</v>
      </c>
      <c r="D92" s="512">
        <v>10</v>
      </c>
      <c r="E92" s="511" t="s">
        <v>121</v>
      </c>
      <c r="F92" s="512">
        <v>1</v>
      </c>
      <c r="G92" s="512"/>
      <c r="H92" s="512"/>
      <c r="I92" s="512"/>
      <c r="J92" s="512"/>
      <c r="K92" s="512"/>
      <c r="L92" s="512"/>
      <c r="M92" s="461">
        <f t="shared" si="18"/>
        <v>2</v>
      </c>
      <c r="N92" s="512">
        <v>1</v>
      </c>
      <c r="O92" s="512"/>
      <c r="P92" s="512"/>
      <c r="Q92" s="512"/>
      <c r="R92" s="512"/>
      <c r="S92" s="512"/>
      <c r="T92" s="512"/>
      <c r="U92" s="461">
        <f t="shared" si="19"/>
        <v>2</v>
      </c>
      <c r="V92" s="512"/>
      <c r="W92" s="512"/>
      <c r="X92" s="512"/>
      <c r="Y92" s="512"/>
      <c r="Z92" s="512"/>
      <c r="AA92" s="512"/>
      <c r="AB92" s="512"/>
      <c r="AC92" s="461">
        <f t="shared" si="20"/>
        <v>0</v>
      </c>
      <c r="AD92" s="512">
        <v>1</v>
      </c>
      <c r="AE92" s="512"/>
      <c r="AF92" s="512"/>
      <c r="AG92" s="512"/>
      <c r="AH92" s="512"/>
      <c r="AI92" s="512"/>
      <c r="AJ92" s="512"/>
      <c r="AK92" s="61">
        <f t="shared" si="21"/>
        <v>2</v>
      </c>
      <c r="AL92" s="40"/>
      <c r="AM92" s="40"/>
      <c r="AN92" s="40"/>
      <c r="AO92" s="40"/>
      <c r="AP92" s="40"/>
      <c r="AQ92" s="40"/>
      <c r="AR92" s="40"/>
      <c r="AS92" s="61">
        <f t="shared" si="22"/>
        <v>0</v>
      </c>
      <c r="AT92" s="42"/>
      <c r="AU92" s="42"/>
      <c r="AV92" s="42"/>
      <c r="AW92" s="42"/>
      <c r="AX92" s="42"/>
      <c r="AY92" s="42"/>
      <c r="AZ92" s="42"/>
      <c r="BA92" s="61">
        <f t="shared" si="23"/>
        <v>0</v>
      </c>
      <c r="BB92" s="42"/>
      <c r="BC92" s="42"/>
      <c r="BD92" s="42"/>
      <c r="BE92" s="42"/>
      <c r="BF92" s="42"/>
      <c r="BG92" s="42"/>
      <c r="BH92" s="42"/>
      <c r="BI92" s="110">
        <f t="shared" si="24"/>
        <v>0</v>
      </c>
      <c r="BJ92" s="219">
        <f t="shared" si="25"/>
        <v>3</v>
      </c>
      <c r="BK92" s="217">
        <f t="shared" si="26"/>
        <v>0</v>
      </c>
      <c r="BL92" s="217">
        <f t="shared" si="27"/>
        <v>0</v>
      </c>
      <c r="BM92" s="217">
        <f t="shared" si="28"/>
        <v>0</v>
      </c>
      <c r="BN92" s="217">
        <f t="shared" si="29"/>
        <v>0</v>
      </c>
      <c r="BO92" s="217">
        <f t="shared" si="30"/>
        <v>0</v>
      </c>
      <c r="BP92" s="226">
        <f t="shared" si="31"/>
        <v>0</v>
      </c>
      <c r="BQ92" s="227">
        <f t="shared" si="32"/>
        <v>6</v>
      </c>
      <c r="BR92" s="166"/>
      <c r="BS92" s="111"/>
      <c r="BT92" s="111"/>
      <c r="BU92" s="111"/>
      <c r="BV92" s="111"/>
      <c r="BW92" s="111"/>
      <c r="BX92" s="111"/>
      <c r="BY92" s="111"/>
    </row>
    <row r="93" spans="1:77" ht="16" thickBot="1">
      <c r="A93" s="57"/>
      <c r="B93" s="505" t="s">
        <v>795</v>
      </c>
      <c r="C93" s="504" t="s">
        <v>435</v>
      </c>
      <c r="D93" s="512">
        <v>11</v>
      </c>
      <c r="E93" s="511" t="s">
        <v>370</v>
      </c>
      <c r="F93" s="512"/>
      <c r="G93" s="512"/>
      <c r="H93" s="512"/>
      <c r="I93" s="512"/>
      <c r="J93" s="512"/>
      <c r="K93" s="512"/>
      <c r="L93" s="512"/>
      <c r="M93" s="461">
        <f t="shared" si="18"/>
        <v>0</v>
      </c>
      <c r="N93" s="512"/>
      <c r="O93" s="512"/>
      <c r="P93" s="512"/>
      <c r="Q93" s="512"/>
      <c r="R93" s="512"/>
      <c r="S93" s="512"/>
      <c r="T93" s="512"/>
      <c r="U93" s="461">
        <f t="shared" si="19"/>
        <v>0</v>
      </c>
      <c r="V93" s="512">
        <v>3</v>
      </c>
      <c r="W93" s="512"/>
      <c r="X93" s="512"/>
      <c r="Y93" s="512"/>
      <c r="Z93" s="512"/>
      <c r="AA93" s="512"/>
      <c r="AB93" s="512"/>
      <c r="AC93" s="461">
        <f t="shared" si="20"/>
        <v>6</v>
      </c>
      <c r="AD93" s="512"/>
      <c r="AE93" s="512"/>
      <c r="AF93" s="512"/>
      <c r="AG93" s="512"/>
      <c r="AH93" s="512"/>
      <c r="AI93" s="512"/>
      <c r="AJ93" s="512"/>
      <c r="AK93" s="61">
        <f t="shared" si="21"/>
        <v>0</v>
      </c>
      <c r="AL93" s="42"/>
      <c r="AM93" s="42"/>
      <c r="AN93" s="42"/>
      <c r="AO93" s="42"/>
      <c r="AP93" s="42"/>
      <c r="AQ93" s="42"/>
      <c r="AR93" s="42"/>
      <c r="AS93" s="61">
        <f t="shared" si="22"/>
        <v>0</v>
      </c>
      <c r="AT93" s="42"/>
      <c r="AU93" s="42"/>
      <c r="AV93" s="42"/>
      <c r="AW93" s="42"/>
      <c r="AX93" s="42"/>
      <c r="AY93" s="42"/>
      <c r="AZ93" s="42"/>
      <c r="BA93" s="61">
        <f t="shared" si="23"/>
        <v>0</v>
      </c>
      <c r="BB93" s="42"/>
      <c r="BC93" s="42"/>
      <c r="BD93" s="42"/>
      <c r="BE93" s="42"/>
      <c r="BF93" s="42"/>
      <c r="BG93" s="42"/>
      <c r="BH93" s="42"/>
      <c r="BI93" s="110">
        <f t="shared" si="24"/>
        <v>0</v>
      </c>
      <c r="BJ93" s="219">
        <f t="shared" si="25"/>
        <v>3</v>
      </c>
      <c r="BK93" s="217">
        <f t="shared" si="26"/>
        <v>0</v>
      </c>
      <c r="BL93" s="217">
        <f t="shared" si="27"/>
        <v>0</v>
      </c>
      <c r="BM93" s="217">
        <f t="shared" si="28"/>
        <v>0</v>
      </c>
      <c r="BN93" s="217">
        <f t="shared" si="29"/>
        <v>0</v>
      </c>
      <c r="BO93" s="217">
        <f t="shared" si="30"/>
        <v>0</v>
      </c>
      <c r="BP93" s="226">
        <f t="shared" si="31"/>
        <v>0</v>
      </c>
      <c r="BQ93" s="227">
        <f t="shared" si="32"/>
        <v>6</v>
      </c>
      <c r="BR93" s="167"/>
      <c r="BS93" s="7"/>
      <c r="BT93" s="7"/>
      <c r="BU93" s="7"/>
      <c r="BV93" s="7"/>
      <c r="BW93" s="7"/>
      <c r="BX93" s="7"/>
    </row>
    <row r="94" spans="1:77" ht="16" thickBot="1">
      <c r="A94" s="57"/>
      <c r="B94" s="506" t="s">
        <v>342</v>
      </c>
      <c r="C94" s="504" t="s">
        <v>343</v>
      </c>
      <c r="D94" s="512">
        <v>99</v>
      </c>
      <c r="E94" s="511" t="s">
        <v>118</v>
      </c>
      <c r="F94" s="512">
        <v>1</v>
      </c>
      <c r="G94" s="512"/>
      <c r="H94" s="512"/>
      <c r="I94" s="512"/>
      <c r="J94" s="512"/>
      <c r="K94" s="512"/>
      <c r="L94" s="512"/>
      <c r="M94" s="461">
        <f t="shared" si="18"/>
        <v>2</v>
      </c>
      <c r="N94" s="512"/>
      <c r="O94" s="512"/>
      <c r="P94" s="512"/>
      <c r="Q94" s="512"/>
      <c r="R94" s="512"/>
      <c r="S94" s="512"/>
      <c r="T94" s="512"/>
      <c r="U94" s="461">
        <f t="shared" si="19"/>
        <v>0</v>
      </c>
      <c r="V94" s="512"/>
      <c r="W94" s="512"/>
      <c r="X94" s="512"/>
      <c r="Y94" s="512"/>
      <c r="Z94" s="512"/>
      <c r="AA94" s="512"/>
      <c r="AB94" s="512"/>
      <c r="AC94" s="461">
        <f t="shared" si="20"/>
        <v>0</v>
      </c>
      <c r="AD94" s="512">
        <v>2</v>
      </c>
      <c r="AE94" s="512"/>
      <c r="AF94" s="512"/>
      <c r="AG94" s="512"/>
      <c r="AH94" s="512"/>
      <c r="AI94" s="512"/>
      <c r="AJ94" s="512"/>
      <c r="AK94" s="461">
        <f t="shared" si="21"/>
        <v>4</v>
      </c>
      <c r="AL94" s="511"/>
      <c r="AM94" s="511"/>
      <c r="AN94" s="511"/>
      <c r="AO94" s="511"/>
      <c r="AP94" s="511"/>
      <c r="AQ94" s="511"/>
      <c r="AR94" s="511"/>
      <c r="AS94" s="461">
        <f t="shared" si="22"/>
        <v>0</v>
      </c>
      <c r="AT94" s="511"/>
      <c r="AU94" s="511"/>
      <c r="AV94" s="511"/>
      <c r="AW94" s="511"/>
      <c r="AX94" s="511"/>
      <c r="AY94" s="511"/>
      <c r="AZ94" s="511"/>
      <c r="BA94" s="61">
        <f t="shared" si="23"/>
        <v>0</v>
      </c>
      <c r="BB94" s="511"/>
      <c r="BC94" s="511"/>
      <c r="BD94" s="511"/>
      <c r="BE94" s="511"/>
      <c r="BF94" s="511"/>
      <c r="BG94" s="511"/>
      <c r="BH94" s="511"/>
      <c r="BI94" s="110">
        <f t="shared" si="24"/>
        <v>0</v>
      </c>
      <c r="BJ94" s="219">
        <f t="shared" si="25"/>
        <v>3</v>
      </c>
      <c r="BK94" s="217">
        <f t="shared" si="26"/>
        <v>0</v>
      </c>
      <c r="BL94" s="217">
        <f t="shared" si="27"/>
        <v>0</v>
      </c>
      <c r="BM94" s="217">
        <f t="shared" si="28"/>
        <v>0</v>
      </c>
      <c r="BN94" s="217">
        <f t="shared" si="29"/>
        <v>0</v>
      </c>
      <c r="BO94" s="217">
        <f t="shared" si="30"/>
        <v>0</v>
      </c>
      <c r="BP94" s="226">
        <f t="shared" si="31"/>
        <v>0</v>
      </c>
      <c r="BQ94" s="227">
        <f t="shared" si="32"/>
        <v>6</v>
      </c>
      <c r="BR94" s="165"/>
    </row>
    <row r="95" spans="1:77" ht="16" thickBot="1">
      <c r="A95" s="57"/>
      <c r="B95" s="506" t="s">
        <v>837</v>
      </c>
      <c r="C95" s="504" t="s">
        <v>235</v>
      </c>
      <c r="D95" s="512">
        <v>21</v>
      </c>
      <c r="E95" s="511" t="s">
        <v>370</v>
      </c>
      <c r="F95" s="512"/>
      <c r="G95" s="512"/>
      <c r="H95" s="512"/>
      <c r="I95" s="512"/>
      <c r="J95" s="512"/>
      <c r="K95" s="512"/>
      <c r="L95" s="512"/>
      <c r="M95" s="461">
        <f t="shared" si="18"/>
        <v>0</v>
      </c>
      <c r="N95" s="512"/>
      <c r="O95" s="512"/>
      <c r="P95" s="512"/>
      <c r="Q95" s="512"/>
      <c r="R95" s="512"/>
      <c r="S95" s="512"/>
      <c r="T95" s="512"/>
      <c r="U95" s="461">
        <f t="shared" si="19"/>
        <v>0</v>
      </c>
      <c r="V95" s="512"/>
      <c r="W95" s="512"/>
      <c r="X95" s="512"/>
      <c r="Y95" s="512"/>
      <c r="Z95" s="512"/>
      <c r="AA95" s="512"/>
      <c r="AB95" s="512"/>
      <c r="AC95" s="461">
        <f t="shared" si="20"/>
        <v>0</v>
      </c>
      <c r="AD95" s="512">
        <v>3</v>
      </c>
      <c r="AE95" s="512"/>
      <c r="AF95" s="512"/>
      <c r="AG95" s="512"/>
      <c r="AH95" s="512"/>
      <c r="AI95" s="512"/>
      <c r="AJ95" s="512"/>
      <c r="AK95" s="461">
        <f t="shared" si="21"/>
        <v>6</v>
      </c>
      <c r="AL95" s="512"/>
      <c r="AM95" s="512"/>
      <c r="AN95" s="512"/>
      <c r="AO95" s="512"/>
      <c r="AP95" s="512"/>
      <c r="AQ95" s="512"/>
      <c r="AR95" s="512"/>
      <c r="AS95" s="461">
        <f t="shared" si="22"/>
        <v>0</v>
      </c>
      <c r="AT95" s="512"/>
      <c r="AU95" s="512"/>
      <c r="AV95" s="512"/>
      <c r="AW95" s="512"/>
      <c r="AX95" s="512"/>
      <c r="AY95" s="512"/>
      <c r="AZ95" s="512"/>
      <c r="BA95" s="61">
        <f t="shared" si="23"/>
        <v>0</v>
      </c>
      <c r="BB95" s="512"/>
      <c r="BC95" s="512"/>
      <c r="BD95" s="512"/>
      <c r="BE95" s="512"/>
      <c r="BF95" s="512"/>
      <c r="BG95" s="512"/>
      <c r="BH95" s="512"/>
      <c r="BI95" s="110">
        <f t="shared" si="24"/>
        <v>0</v>
      </c>
      <c r="BJ95" s="219">
        <f t="shared" si="25"/>
        <v>3</v>
      </c>
      <c r="BK95" s="217">
        <f t="shared" si="26"/>
        <v>0</v>
      </c>
      <c r="BL95" s="217">
        <f t="shared" si="27"/>
        <v>0</v>
      </c>
      <c r="BM95" s="217">
        <f t="shared" si="28"/>
        <v>0</v>
      </c>
      <c r="BN95" s="217">
        <f t="shared" si="29"/>
        <v>0</v>
      </c>
      <c r="BO95" s="217">
        <f t="shared" si="30"/>
        <v>0</v>
      </c>
      <c r="BP95" s="226">
        <f t="shared" si="31"/>
        <v>0</v>
      </c>
      <c r="BQ95" s="227">
        <f t="shared" si="32"/>
        <v>6</v>
      </c>
      <c r="BR95" s="54"/>
    </row>
    <row r="96" spans="1:77" ht="16" thickBot="1">
      <c r="A96" s="57"/>
      <c r="B96" s="506" t="s">
        <v>784</v>
      </c>
      <c r="C96" s="489" t="s">
        <v>785</v>
      </c>
      <c r="D96" s="512">
        <v>50</v>
      </c>
      <c r="E96" s="511" t="s">
        <v>115</v>
      </c>
      <c r="F96" s="512"/>
      <c r="G96" s="512"/>
      <c r="H96" s="512"/>
      <c r="I96" s="512"/>
      <c r="J96" s="512"/>
      <c r="K96" s="512"/>
      <c r="L96" s="512"/>
      <c r="M96" s="461">
        <f t="shared" si="18"/>
        <v>0</v>
      </c>
      <c r="N96" s="512">
        <v>3</v>
      </c>
      <c r="O96" s="512"/>
      <c r="P96" s="512"/>
      <c r="Q96" s="512"/>
      <c r="R96" s="512"/>
      <c r="S96" s="512"/>
      <c r="T96" s="512"/>
      <c r="U96" s="461">
        <f t="shared" si="19"/>
        <v>6</v>
      </c>
      <c r="V96" s="512"/>
      <c r="W96" s="512"/>
      <c r="X96" s="512"/>
      <c r="Y96" s="512"/>
      <c r="Z96" s="512"/>
      <c r="AA96" s="512"/>
      <c r="AB96" s="512"/>
      <c r="AC96" s="461">
        <f t="shared" si="20"/>
        <v>0</v>
      </c>
      <c r="AD96" s="512"/>
      <c r="AE96" s="512"/>
      <c r="AF96" s="512"/>
      <c r="AG96" s="512"/>
      <c r="AH96" s="512"/>
      <c r="AI96" s="512"/>
      <c r="AJ96" s="512"/>
      <c r="AK96" s="461">
        <f t="shared" si="21"/>
        <v>0</v>
      </c>
      <c r="AL96" s="484"/>
      <c r="AM96" s="484"/>
      <c r="AN96" s="484"/>
      <c r="AO96" s="484"/>
      <c r="AP96" s="484"/>
      <c r="AQ96" s="484"/>
      <c r="AR96" s="484"/>
      <c r="AS96" s="461">
        <f t="shared" si="22"/>
        <v>0</v>
      </c>
      <c r="AT96" s="484"/>
      <c r="AU96" s="484"/>
      <c r="AV96" s="484"/>
      <c r="AW96" s="484"/>
      <c r="AX96" s="484"/>
      <c r="AY96" s="484"/>
      <c r="AZ96" s="484"/>
      <c r="BA96" s="61">
        <f t="shared" si="23"/>
        <v>0</v>
      </c>
      <c r="BB96" s="484"/>
      <c r="BC96" s="484"/>
      <c r="BD96" s="484"/>
      <c r="BE96" s="484"/>
      <c r="BF96" s="484"/>
      <c r="BG96" s="484"/>
      <c r="BH96" s="484"/>
      <c r="BI96" s="110">
        <f t="shared" si="24"/>
        <v>0</v>
      </c>
      <c r="BJ96" s="219">
        <f t="shared" si="25"/>
        <v>3</v>
      </c>
      <c r="BK96" s="217">
        <f t="shared" si="26"/>
        <v>0</v>
      </c>
      <c r="BL96" s="217">
        <f t="shared" si="27"/>
        <v>0</v>
      </c>
      <c r="BM96" s="217">
        <f t="shared" si="28"/>
        <v>0</v>
      </c>
      <c r="BN96" s="217">
        <f t="shared" si="29"/>
        <v>0</v>
      </c>
      <c r="BO96" s="217">
        <f t="shared" si="30"/>
        <v>0</v>
      </c>
      <c r="BP96" s="226">
        <f t="shared" si="31"/>
        <v>0</v>
      </c>
      <c r="BQ96" s="227">
        <f t="shared" si="32"/>
        <v>6</v>
      </c>
      <c r="BR96" s="167"/>
      <c r="BS96" s="7"/>
      <c r="BT96" s="7"/>
      <c r="BU96" s="7"/>
      <c r="BV96" s="7"/>
      <c r="BW96" s="7"/>
      <c r="BX96" s="7"/>
    </row>
    <row r="97" spans="1:77" ht="16" thickBot="1">
      <c r="A97" s="57"/>
      <c r="B97" s="506" t="s">
        <v>633</v>
      </c>
      <c r="C97" s="504" t="s">
        <v>634</v>
      </c>
      <c r="D97" s="512">
        <v>88</v>
      </c>
      <c r="E97" s="511" t="s">
        <v>115</v>
      </c>
      <c r="F97" s="512">
        <v>1</v>
      </c>
      <c r="G97" s="512"/>
      <c r="H97" s="512"/>
      <c r="I97" s="512"/>
      <c r="J97" s="512"/>
      <c r="K97" s="512"/>
      <c r="L97" s="512"/>
      <c r="M97" s="461">
        <f t="shared" si="18"/>
        <v>2</v>
      </c>
      <c r="N97" s="512"/>
      <c r="O97" s="512"/>
      <c r="P97" s="512"/>
      <c r="Q97" s="512"/>
      <c r="R97" s="512"/>
      <c r="S97" s="512"/>
      <c r="T97" s="512"/>
      <c r="U97" s="461">
        <f t="shared" si="19"/>
        <v>0</v>
      </c>
      <c r="V97" s="512"/>
      <c r="W97" s="512"/>
      <c r="X97" s="512"/>
      <c r="Y97" s="512"/>
      <c r="Z97" s="512"/>
      <c r="AA97" s="512"/>
      <c r="AB97" s="512"/>
      <c r="AC97" s="461">
        <f t="shared" si="20"/>
        <v>0</v>
      </c>
      <c r="AD97" s="512">
        <v>2</v>
      </c>
      <c r="AE97" s="512"/>
      <c r="AF97" s="512"/>
      <c r="AG97" s="512"/>
      <c r="AH97" s="512"/>
      <c r="AI97" s="512"/>
      <c r="AJ97" s="512"/>
      <c r="AK97" s="461">
        <f t="shared" si="21"/>
        <v>4</v>
      </c>
      <c r="AL97" s="512"/>
      <c r="AM97" s="512"/>
      <c r="AN97" s="512"/>
      <c r="AO97" s="512"/>
      <c r="AP97" s="512"/>
      <c r="AQ97" s="512"/>
      <c r="AR97" s="512"/>
      <c r="AS97" s="461">
        <f t="shared" si="22"/>
        <v>0</v>
      </c>
      <c r="AT97" s="97"/>
      <c r="AU97" s="97"/>
      <c r="AV97" s="97"/>
      <c r="AW97" s="97"/>
      <c r="AX97" s="97"/>
      <c r="AY97" s="97"/>
      <c r="AZ97" s="97"/>
      <c r="BA97" s="61">
        <f t="shared" si="23"/>
        <v>0</v>
      </c>
      <c r="BB97" s="13"/>
      <c r="BC97" s="13"/>
      <c r="BD97" s="13"/>
      <c r="BE97" s="13"/>
      <c r="BF97" s="13"/>
      <c r="BG97" s="13"/>
      <c r="BH97" s="13"/>
      <c r="BI97" s="110">
        <f t="shared" si="24"/>
        <v>0</v>
      </c>
      <c r="BJ97" s="219">
        <f t="shared" si="25"/>
        <v>3</v>
      </c>
      <c r="BK97" s="217">
        <f t="shared" si="26"/>
        <v>0</v>
      </c>
      <c r="BL97" s="217">
        <f t="shared" si="27"/>
        <v>0</v>
      </c>
      <c r="BM97" s="217">
        <f t="shared" si="28"/>
        <v>0</v>
      </c>
      <c r="BN97" s="217">
        <f t="shared" si="29"/>
        <v>0</v>
      </c>
      <c r="BO97" s="217">
        <f t="shared" si="30"/>
        <v>0</v>
      </c>
      <c r="BP97" s="226">
        <f t="shared" si="31"/>
        <v>0</v>
      </c>
      <c r="BQ97" s="227">
        <f t="shared" si="32"/>
        <v>6</v>
      </c>
      <c r="BR97" s="165"/>
    </row>
    <row r="98" spans="1:77" ht="16" thickBot="1">
      <c r="A98" s="57"/>
      <c r="B98" s="506" t="s">
        <v>371</v>
      </c>
      <c r="C98" s="504" t="s">
        <v>354</v>
      </c>
      <c r="D98" s="512">
        <v>68</v>
      </c>
      <c r="E98" s="511" t="s">
        <v>370</v>
      </c>
      <c r="F98" s="512">
        <v>1</v>
      </c>
      <c r="G98" s="512"/>
      <c r="H98" s="512"/>
      <c r="I98" s="512"/>
      <c r="J98" s="512"/>
      <c r="K98" s="512"/>
      <c r="L98" s="512"/>
      <c r="M98" s="461">
        <f t="shared" si="18"/>
        <v>2</v>
      </c>
      <c r="N98" s="512">
        <v>1</v>
      </c>
      <c r="O98" s="512"/>
      <c r="P98" s="512"/>
      <c r="Q98" s="512"/>
      <c r="R98" s="512"/>
      <c r="S98" s="512"/>
      <c r="T98" s="512"/>
      <c r="U98" s="461">
        <f t="shared" si="19"/>
        <v>2</v>
      </c>
      <c r="V98" s="512">
        <v>1</v>
      </c>
      <c r="W98" s="512"/>
      <c r="X98" s="512"/>
      <c r="Y98" s="512"/>
      <c r="Z98" s="512"/>
      <c r="AA98" s="512"/>
      <c r="AB98" s="512"/>
      <c r="AC98" s="461">
        <f t="shared" si="20"/>
        <v>2</v>
      </c>
      <c r="AD98" s="512"/>
      <c r="AE98" s="512"/>
      <c r="AF98" s="512"/>
      <c r="AG98" s="512"/>
      <c r="AH98" s="512"/>
      <c r="AI98" s="512"/>
      <c r="AJ98" s="512"/>
      <c r="AK98" s="461">
        <f t="shared" si="21"/>
        <v>0</v>
      </c>
      <c r="AL98" s="512"/>
      <c r="AM98" s="512"/>
      <c r="AN98" s="512"/>
      <c r="AO98" s="512"/>
      <c r="AP98" s="512"/>
      <c r="AQ98" s="512"/>
      <c r="AR98" s="512"/>
      <c r="AS98" s="461">
        <f t="shared" si="22"/>
        <v>0</v>
      </c>
      <c r="AT98" s="484"/>
      <c r="AU98" s="484"/>
      <c r="AV98" s="484"/>
      <c r="AW98" s="484"/>
      <c r="AX98" s="484"/>
      <c r="AY98" s="484"/>
      <c r="AZ98" s="484"/>
      <c r="BA98" s="61">
        <f t="shared" si="23"/>
        <v>0</v>
      </c>
      <c r="BB98" s="484"/>
      <c r="BC98" s="484"/>
      <c r="BD98" s="484"/>
      <c r="BE98" s="484"/>
      <c r="BF98" s="484"/>
      <c r="BG98" s="484"/>
      <c r="BH98" s="484"/>
      <c r="BI98" s="110">
        <f t="shared" si="24"/>
        <v>0</v>
      </c>
      <c r="BJ98" s="219">
        <f t="shared" si="25"/>
        <v>3</v>
      </c>
      <c r="BK98" s="217">
        <f t="shared" si="26"/>
        <v>0</v>
      </c>
      <c r="BL98" s="217">
        <f t="shared" si="27"/>
        <v>0</v>
      </c>
      <c r="BM98" s="217">
        <f t="shared" si="28"/>
        <v>0</v>
      </c>
      <c r="BN98" s="217">
        <f t="shared" si="29"/>
        <v>0</v>
      </c>
      <c r="BO98" s="217">
        <f t="shared" si="30"/>
        <v>0</v>
      </c>
      <c r="BP98" s="226">
        <f t="shared" si="31"/>
        <v>0</v>
      </c>
      <c r="BQ98" s="227">
        <f t="shared" si="32"/>
        <v>6</v>
      </c>
      <c r="BR98" s="54"/>
    </row>
    <row r="99" spans="1:77" ht="16" thickBot="1">
      <c r="A99" s="57"/>
      <c r="B99" s="486" t="s">
        <v>283</v>
      </c>
      <c r="C99" s="504" t="s">
        <v>247</v>
      </c>
      <c r="D99" s="512">
        <v>34</v>
      </c>
      <c r="E99" s="512" t="s">
        <v>120</v>
      </c>
      <c r="F99" s="512">
        <v>1.5</v>
      </c>
      <c r="G99" s="512"/>
      <c r="H99" s="512"/>
      <c r="I99" s="512"/>
      <c r="J99" s="512"/>
      <c r="K99" s="512"/>
      <c r="L99" s="512"/>
      <c r="M99" s="461">
        <f t="shared" ref="M99:M103" si="33">2*(F99)+5*(G99)+3*(H99)+5*(I99)+5*(J99)+5*(K99)+5*(L99)</f>
        <v>3</v>
      </c>
      <c r="N99" s="512">
        <v>0.5</v>
      </c>
      <c r="O99" s="512"/>
      <c r="P99" s="512"/>
      <c r="Q99" s="512"/>
      <c r="R99" s="512"/>
      <c r="S99" s="512"/>
      <c r="T99" s="512"/>
      <c r="U99" s="461">
        <f t="shared" ref="U99:U103" si="34">2*(N99)+5*(O99)+3*(P99)+5*(Q99)+5*(R99)+5*(S99)+5*(T99)</f>
        <v>1</v>
      </c>
      <c r="V99" s="512">
        <v>1</v>
      </c>
      <c r="W99" s="512"/>
      <c r="X99" s="512"/>
      <c r="Y99" s="512"/>
      <c r="Z99" s="512"/>
      <c r="AA99" s="512"/>
      <c r="AB99" s="512"/>
      <c r="AC99" s="461">
        <f t="shared" ref="AC99:AC103" si="35">2*(V99)+5*(W99)+3*(X99)+5*(Y99)+5*(Z99)+5*(AA99)+5*(AB99)</f>
        <v>2</v>
      </c>
      <c r="AD99" s="512"/>
      <c r="AE99" s="512"/>
      <c r="AF99" s="512"/>
      <c r="AG99" s="512"/>
      <c r="AH99" s="512"/>
      <c r="AI99" s="512"/>
      <c r="AJ99" s="512"/>
      <c r="AK99" s="461">
        <f t="shared" si="21"/>
        <v>0</v>
      </c>
      <c r="AL99" s="512"/>
      <c r="AM99" s="512"/>
      <c r="AN99" s="512"/>
      <c r="AO99" s="512"/>
      <c r="AP99" s="512"/>
      <c r="AQ99" s="512"/>
      <c r="AR99" s="512"/>
      <c r="AS99" s="461">
        <f t="shared" si="22"/>
        <v>0</v>
      </c>
      <c r="AT99" s="97"/>
      <c r="AU99" s="97"/>
      <c r="AV99" s="97"/>
      <c r="AW99" s="97"/>
      <c r="AX99" s="97"/>
      <c r="AY99" s="97"/>
      <c r="AZ99" s="97"/>
      <c r="BA99" s="61">
        <f t="shared" si="23"/>
        <v>0</v>
      </c>
      <c r="BB99" s="97"/>
      <c r="BC99" s="97"/>
      <c r="BD99" s="97"/>
      <c r="BE99" s="97"/>
      <c r="BF99" s="97"/>
      <c r="BG99" s="97"/>
      <c r="BH99" s="97"/>
      <c r="BI99" s="110">
        <f t="shared" si="24"/>
        <v>0</v>
      </c>
      <c r="BJ99" s="219">
        <f t="shared" si="25"/>
        <v>3</v>
      </c>
      <c r="BK99" s="217">
        <f t="shared" si="26"/>
        <v>0</v>
      </c>
      <c r="BL99" s="217">
        <f t="shared" si="27"/>
        <v>0</v>
      </c>
      <c r="BM99" s="217">
        <f t="shared" si="28"/>
        <v>0</v>
      </c>
      <c r="BN99" s="217">
        <f t="shared" si="29"/>
        <v>0</v>
      </c>
      <c r="BO99" s="217">
        <f t="shared" si="30"/>
        <v>0</v>
      </c>
      <c r="BP99" s="226">
        <f t="shared" si="31"/>
        <v>0</v>
      </c>
      <c r="BQ99" s="227">
        <f t="shared" si="32"/>
        <v>6</v>
      </c>
      <c r="BR99" s="165"/>
    </row>
    <row r="100" spans="1:77" ht="16" thickBot="1">
      <c r="A100" s="57"/>
      <c r="B100" s="505" t="s">
        <v>608</v>
      </c>
      <c r="C100" s="504" t="s">
        <v>609</v>
      </c>
      <c r="D100" s="512">
        <v>2</v>
      </c>
      <c r="E100" s="512" t="s">
        <v>115</v>
      </c>
      <c r="F100" s="512">
        <v>1</v>
      </c>
      <c r="G100" s="512"/>
      <c r="H100" s="512"/>
      <c r="I100" s="512"/>
      <c r="J100" s="512"/>
      <c r="K100" s="512"/>
      <c r="L100" s="512"/>
      <c r="M100" s="461">
        <f t="shared" si="33"/>
        <v>2</v>
      </c>
      <c r="N100" s="512"/>
      <c r="O100" s="512"/>
      <c r="P100" s="512"/>
      <c r="Q100" s="512"/>
      <c r="R100" s="512"/>
      <c r="S100" s="512"/>
      <c r="T100" s="512"/>
      <c r="U100" s="461">
        <f t="shared" si="34"/>
        <v>0</v>
      </c>
      <c r="V100" s="512"/>
      <c r="W100" s="512"/>
      <c r="X100" s="512"/>
      <c r="Y100" s="512"/>
      <c r="Z100" s="512"/>
      <c r="AA100" s="512"/>
      <c r="AB100" s="512"/>
      <c r="AC100" s="461">
        <f t="shared" si="35"/>
        <v>0</v>
      </c>
      <c r="AD100" s="512">
        <v>2</v>
      </c>
      <c r="AE100" s="512"/>
      <c r="AF100" s="512"/>
      <c r="AG100" s="512"/>
      <c r="AH100" s="512"/>
      <c r="AI100" s="512"/>
      <c r="AJ100" s="512"/>
      <c r="AK100" s="461">
        <f t="shared" si="21"/>
        <v>4</v>
      </c>
      <c r="AL100" s="512"/>
      <c r="AM100" s="512"/>
      <c r="AN100" s="512"/>
      <c r="AO100" s="512"/>
      <c r="AP100" s="512"/>
      <c r="AQ100" s="512"/>
      <c r="AR100" s="512"/>
      <c r="AS100" s="461">
        <f t="shared" si="22"/>
        <v>0</v>
      </c>
      <c r="AT100" s="512"/>
      <c r="AU100" s="512"/>
      <c r="AV100" s="512"/>
      <c r="AW100" s="512"/>
      <c r="AX100" s="512"/>
      <c r="AY100" s="512"/>
      <c r="AZ100" s="512"/>
      <c r="BA100" s="61">
        <f t="shared" si="23"/>
        <v>0</v>
      </c>
      <c r="BB100" s="512"/>
      <c r="BC100" s="512"/>
      <c r="BD100" s="512"/>
      <c r="BE100" s="512"/>
      <c r="BF100" s="512"/>
      <c r="BG100" s="512"/>
      <c r="BH100" s="512"/>
      <c r="BI100" s="110">
        <f t="shared" si="24"/>
        <v>0</v>
      </c>
      <c r="BJ100" s="109">
        <f t="shared" si="25"/>
        <v>3</v>
      </c>
      <c r="BK100" s="108">
        <f t="shared" si="26"/>
        <v>0</v>
      </c>
      <c r="BL100" s="108">
        <f t="shared" si="27"/>
        <v>0</v>
      </c>
      <c r="BM100" s="108">
        <f t="shared" si="28"/>
        <v>0</v>
      </c>
      <c r="BN100" s="108">
        <f t="shared" si="29"/>
        <v>0</v>
      </c>
      <c r="BO100" s="108">
        <f t="shared" si="30"/>
        <v>0</v>
      </c>
      <c r="BP100" s="110">
        <f t="shared" si="31"/>
        <v>0</v>
      </c>
      <c r="BQ100" s="191">
        <f t="shared" si="32"/>
        <v>6</v>
      </c>
      <c r="BR100" s="165"/>
    </row>
    <row r="101" spans="1:77" ht="16" thickBot="1">
      <c r="A101" s="57"/>
      <c r="B101" s="505" t="s">
        <v>724</v>
      </c>
      <c r="C101" s="504" t="s">
        <v>165</v>
      </c>
      <c r="D101" s="512">
        <v>22</v>
      </c>
      <c r="E101" s="512" t="s">
        <v>120</v>
      </c>
      <c r="F101" s="512"/>
      <c r="G101" s="512"/>
      <c r="H101" s="512"/>
      <c r="I101" s="512"/>
      <c r="J101" s="512"/>
      <c r="K101" s="512"/>
      <c r="L101" s="512"/>
      <c r="M101" s="461">
        <f t="shared" si="33"/>
        <v>0</v>
      </c>
      <c r="N101" s="512">
        <v>2</v>
      </c>
      <c r="O101" s="512"/>
      <c r="P101" s="512"/>
      <c r="Q101" s="512"/>
      <c r="R101" s="512"/>
      <c r="S101" s="512"/>
      <c r="T101" s="512"/>
      <c r="U101" s="461">
        <f t="shared" si="34"/>
        <v>4</v>
      </c>
      <c r="V101" s="512"/>
      <c r="W101" s="512"/>
      <c r="X101" s="512"/>
      <c r="Y101" s="512"/>
      <c r="Z101" s="512"/>
      <c r="AA101" s="512"/>
      <c r="AB101" s="512"/>
      <c r="AC101" s="461">
        <f t="shared" si="35"/>
        <v>0</v>
      </c>
      <c r="AD101" s="512">
        <v>1</v>
      </c>
      <c r="AE101" s="512"/>
      <c r="AF101" s="512"/>
      <c r="AG101" s="512"/>
      <c r="AH101" s="512"/>
      <c r="AI101" s="512"/>
      <c r="AJ101" s="512"/>
      <c r="AK101" s="461">
        <f t="shared" si="21"/>
        <v>2</v>
      </c>
      <c r="AL101" s="512"/>
      <c r="AM101" s="512"/>
      <c r="AN101" s="512"/>
      <c r="AO101" s="512"/>
      <c r="AP101" s="512"/>
      <c r="AQ101" s="512"/>
      <c r="AR101" s="512"/>
      <c r="AS101" s="461">
        <f t="shared" si="22"/>
        <v>0</v>
      </c>
      <c r="AT101" s="484"/>
      <c r="AU101" s="484"/>
      <c r="AV101" s="484"/>
      <c r="AW101" s="484"/>
      <c r="AX101" s="484"/>
      <c r="AY101" s="484"/>
      <c r="AZ101" s="484"/>
      <c r="BA101" s="61">
        <f t="shared" si="23"/>
        <v>0</v>
      </c>
      <c r="BB101" s="484"/>
      <c r="BC101" s="484"/>
      <c r="BD101" s="484"/>
      <c r="BE101" s="484"/>
      <c r="BF101" s="484"/>
      <c r="BG101" s="484"/>
      <c r="BH101" s="484"/>
      <c r="BI101" s="110">
        <f t="shared" si="24"/>
        <v>0</v>
      </c>
      <c r="BJ101" s="219">
        <f t="shared" si="25"/>
        <v>3</v>
      </c>
      <c r="BK101" s="217">
        <f t="shared" si="26"/>
        <v>0</v>
      </c>
      <c r="BL101" s="217">
        <f t="shared" si="27"/>
        <v>0</v>
      </c>
      <c r="BM101" s="217">
        <f t="shared" si="28"/>
        <v>0</v>
      </c>
      <c r="BN101" s="217">
        <f t="shared" si="29"/>
        <v>0</v>
      </c>
      <c r="BO101" s="217">
        <f t="shared" si="30"/>
        <v>0</v>
      </c>
      <c r="BP101" s="226">
        <f t="shared" si="31"/>
        <v>0</v>
      </c>
      <c r="BQ101" s="227">
        <f t="shared" si="32"/>
        <v>6</v>
      </c>
      <c r="BR101" s="165"/>
    </row>
    <row r="102" spans="1:77" ht="16" thickBot="1">
      <c r="A102" s="57"/>
      <c r="B102" s="505" t="s">
        <v>794</v>
      </c>
      <c r="C102" s="504" t="s">
        <v>270</v>
      </c>
      <c r="D102" s="512">
        <v>10</v>
      </c>
      <c r="E102" s="511" t="s">
        <v>370</v>
      </c>
      <c r="F102" s="512"/>
      <c r="G102" s="512"/>
      <c r="H102" s="512"/>
      <c r="I102" s="512"/>
      <c r="J102" s="512"/>
      <c r="K102" s="512"/>
      <c r="L102" s="512"/>
      <c r="M102" s="461">
        <f t="shared" si="33"/>
        <v>0</v>
      </c>
      <c r="N102" s="512"/>
      <c r="O102" s="512"/>
      <c r="P102" s="512"/>
      <c r="Q102" s="512"/>
      <c r="R102" s="512"/>
      <c r="S102" s="512"/>
      <c r="T102" s="512"/>
      <c r="U102" s="461">
        <f t="shared" si="34"/>
        <v>0</v>
      </c>
      <c r="V102" s="512">
        <v>2</v>
      </c>
      <c r="W102" s="512"/>
      <c r="X102" s="512"/>
      <c r="Y102" s="512"/>
      <c r="Z102" s="512"/>
      <c r="AA102" s="512"/>
      <c r="AB102" s="512"/>
      <c r="AC102" s="461">
        <f t="shared" si="35"/>
        <v>4</v>
      </c>
      <c r="AD102" s="512">
        <v>1</v>
      </c>
      <c r="AE102" s="512"/>
      <c r="AF102" s="512"/>
      <c r="AG102" s="512"/>
      <c r="AH102" s="512"/>
      <c r="AI102" s="512"/>
      <c r="AJ102" s="512"/>
      <c r="AK102" s="461">
        <f t="shared" si="21"/>
        <v>2</v>
      </c>
      <c r="AL102" s="512"/>
      <c r="AM102" s="512"/>
      <c r="AN102" s="512"/>
      <c r="AO102" s="512"/>
      <c r="AP102" s="512"/>
      <c r="AQ102" s="512"/>
      <c r="AR102" s="512"/>
      <c r="AS102" s="461">
        <f t="shared" si="22"/>
        <v>0</v>
      </c>
      <c r="AT102" s="97"/>
      <c r="AU102" s="97"/>
      <c r="AV102" s="97"/>
      <c r="AW102" s="97"/>
      <c r="AX102" s="97"/>
      <c r="AY102" s="97"/>
      <c r="AZ102" s="97"/>
      <c r="BA102" s="61">
        <f t="shared" si="23"/>
        <v>0</v>
      </c>
      <c r="BB102" s="97"/>
      <c r="BC102" s="97"/>
      <c r="BD102" s="97"/>
      <c r="BE102" s="97"/>
      <c r="BF102" s="97"/>
      <c r="BG102" s="97"/>
      <c r="BH102" s="97"/>
      <c r="BI102" s="110">
        <f t="shared" si="24"/>
        <v>0</v>
      </c>
      <c r="BJ102" s="219">
        <f t="shared" si="25"/>
        <v>3</v>
      </c>
      <c r="BK102" s="217">
        <f t="shared" si="26"/>
        <v>0</v>
      </c>
      <c r="BL102" s="217">
        <f t="shared" si="27"/>
        <v>0</v>
      </c>
      <c r="BM102" s="217">
        <f t="shared" si="28"/>
        <v>0</v>
      </c>
      <c r="BN102" s="217">
        <f t="shared" si="29"/>
        <v>0</v>
      </c>
      <c r="BO102" s="217">
        <f t="shared" si="30"/>
        <v>0</v>
      </c>
      <c r="BP102" s="226">
        <f t="shared" si="31"/>
        <v>0</v>
      </c>
      <c r="BQ102" s="227">
        <f t="shared" si="32"/>
        <v>6</v>
      </c>
      <c r="BR102" s="165"/>
      <c r="BS102" s="111"/>
      <c r="BT102" s="111"/>
      <c r="BU102" s="111"/>
      <c r="BV102" s="111"/>
      <c r="BW102" s="111"/>
      <c r="BX102" s="111"/>
      <c r="BY102" s="111"/>
    </row>
    <row r="103" spans="1:77" ht="16" thickBot="1">
      <c r="A103" s="57"/>
      <c r="B103" s="505" t="s">
        <v>564</v>
      </c>
      <c r="C103" s="504" t="s">
        <v>565</v>
      </c>
      <c r="D103" s="512">
        <v>69</v>
      </c>
      <c r="E103" s="511" t="s">
        <v>116</v>
      </c>
      <c r="F103" s="512">
        <v>1</v>
      </c>
      <c r="G103" s="512"/>
      <c r="H103" s="512"/>
      <c r="I103" s="512"/>
      <c r="J103" s="512"/>
      <c r="K103" s="512"/>
      <c r="L103" s="512"/>
      <c r="M103" s="461">
        <f t="shared" si="33"/>
        <v>2</v>
      </c>
      <c r="N103" s="512"/>
      <c r="O103" s="512"/>
      <c r="P103" s="512"/>
      <c r="Q103" s="512"/>
      <c r="R103" s="512"/>
      <c r="S103" s="512"/>
      <c r="T103" s="512"/>
      <c r="U103" s="461">
        <f t="shared" si="34"/>
        <v>0</v>
      </c>
      <c r="V103" s="512">
        <v>1.5</v>
      </c>
      <c r="W103" s="512"/>
      <c r="X103" s="512"/>
      <c r="Y103" s="512"/>
      <c r="Z103" s="512"/>
      <c r="AA103" s="512"/>
      <c r="AB103" s="512"/>
      <c r="AC103" s="461">
        <f t="shared" si="35"/>
        <v>3</v>
      </c>
      <c r="AD103" s="512"/>
      <c r="AE103" s="512"/>
      <c r="AF103" s="512"/>
      <c r="AG103" s="512"/>
      <c r="AH103" s="512"/>
      <c r="AI103" s="512"/>
      <c r="AJ103" s="512"/>
      <c r="AK103" s="461">
        <f t="shared" si="21"/>
        <v>0</v>
      </c>
      <c r="AL103" s="512"/>
      <c r="AM103" s="512"/>
      <c r="AN103" s="512"/>
      <c r="AO103" s="512"/>
      <c r="AP103" s="512"/>
      <c r="AQ103" s="512"/>
      <c r="AR103" s="512"/>
      <c r="AS103" s="461">
        <f t="shared" si="22"/>
        <v>0</v>
      </c>
      <c r="AT103" s="512"/>
      <c r="AU103" s="512"/>
      <c r="AV103" s="512"/>
      <c r="AW103" s="512"/>
      <c r="AX103" s="512"/>
      <c r="AY103" s="512"/>
      <c r="AZ103" s="512"/>
      <c r="BA103" s="61">
        <f t="shared" si="23"/>
        <v>0</v>
      </c>
      <c r="BB103" s="512"/>
      <c r="BC103" s="512"/>
      <c r="BD103" s="512"/>
      <c r="BE103" s="512"/>
      <c r="BF103" s="512"/>
      <c r="BG103" s="512"/>
      <c r="BH103" s="512"/>
      <c r="BI103" s="110">
        <f t="shared" si="24"/>
        <v>0</v>
      </c>
      <c r="BJ103" s="219">
        <f t="shared" si="25"/>
        <v>2.5</v>
      </c>
      <c r="BK103" s="217">
        <f t="shared" si="26"/>
        <v>0</v>
      </c>
      <c r="BL103" s="217">
        <f t="shared" si="27"/>
        <v>0</v>
      </c>
      <c r="BM103" s="217">
        <f t="shared" si="28"/>
        <v>0</v>
      </c>
      <c r="BN103" s="217">
        <f t="shared" si="29"/>
        <v>0</v>
      </c>
      <c r="BO103" s="217">
        <f t="shared" si="30"/>
        <v>0</v>
      </c>
      <c r="BP103" s="226">
        <f t="shared" si="31"/>
        <v>0</v>
      </c>
      <c r="BQ103" s="227">
        <f t="shared" si="32"/>
        <v>5</v>
      </c>
      <c r="BR103" s="9"/>
      <c r="BS103" s="26"/>
      <c r="BT103" s="26"/>
      <c r="BU103" s="26"/>
      <c r="BV103" s="26"/>
      <c r="BW103" s="26"/>
      <c r="BX103" s="26"/>
      <c r="BY103" s="26"/>
    </row>
    <row r="104" spans="1:77" ht="16" thickBot="1">
      <c r="A104" s="57"/>
      <c r="B104" s="465" t="s">
        <v>833</v>
      </c>
      <c r="C104" s="463" t="s">
        <v>834</v>
      </c>
      <c r="D104" s="511"/>
      <c r="E104" s="511" t="s">
        <v>121</v>
      </c>
      <c r="F104" s="259"/>
      <c r="G104" s="259"/>
      <c r="H104" s="259"/>
      <c r="I104" s="259"/>
      <c r="J104" s="259"/>
      <c r="K104" s="259"/>
      <c r="L104" s="259"/>
      <c r="M104" s="461"/>
      <c r="N104" s="259"/>
      <c r="O104" s="259"/>
      <c r="P104" s="259"/>
      <c r="Q104" s="259"/>
      <c r="R104" s="259"/>
      <c r="S104" s="259"/>
      <c r="T104" s="259"/>
      <c r="U104" s="581"/>
      <c r="V104" s="259"/>
      <c r="W104" s="259"/>
      <c r="X104" s="259"/>
      <c r="Y104" s="259"/>
      <c r="Z104" s="259"/>
      <c r="AA104" s="259"/>
      <c r="AB104" s="259"/>
      <c r="AC104" s="581"/>
      <c r="AD104" s="511"/>
      <c r="AE104" s="511"/>
      <c r="AF104" s="511"/>
      <c r="AG104" s="511">
        <v>1</v>
      </c>
      <c r="AH104" s="511"/>
      <c r="AI104" s="511"/>
      <c r="AJ104" s="511"/>
      <c r="AK104" s="461">
        <f t="shared" si="21"/>
        <v>5</v>
      </c>
      <c r="AL104" s="13"/>
      <c r="AM104" s="13"/>
      <c r="AN104" s="13"/>
      <c r="AO104" s="13"/>
      <c r="AP104" s="13"/>
      <c r="AQ104" s="13"/>
      <c r="AR104" s="13"/>
      <c r="AS104" s="461">
        <f t="shared" si="22"/>
        <v>0</v>
      </c>
      <c r="AT104" s="13"/>
      <c r="AU104" s="13"/>
      <c r="AV104" s="13"/>
      <c r="AW104" s="13"/>
      <c r="AX104" s="13"/>
      <c r="AY104" s="13"/>
      <c r="AZ104" s="13"/>
      <c r="BA104" s="61">
        <f t="shared" si="23"/>
        <v>0</v>
      </c>
      <c r="BB104" s="512"/>
      <c r="BC104" s="512"/>
      <c r="BD104" s="512"/>
      <c r="BE104" s="512"/>
      <c r="BF104" s="512"/>
      <c r="BG104" s="512"/>
      <c r="BH104" s="512"/>
      <c r="BI104" s="110">
        <f t="shared" si="24"/>
        <v>0</v>
      </c>
      <c r="BJ104" s="219">
        <f t="shared" si="25"/>
        <v>0</v>
      </c>
      <c r="BK104" s="217">
        <f t="shared" si="26"/>
        <v>0</v>
      </c>
      <c r="BL104" s="217">
        <f t="shared" si="27"/>
        <v>0</v>
      </c>
      <c r="BM104" s="217">
        <f t="shared" si="28"/>
        <v>1</v>
      </c>
      <c r="BN104" s="217">
        <f t="shared" si="29"/>
        <v>0</v>
      </c>
      <c r="BO104" s="217">
        <f t="shared" si="30"/>
        <v>0</v>
      </c>
      <c r="BP104" s="226">
        <f t="shared" si="31"/>
        <v>0</v>
      </c>
      <c r="BQ104" s="227">
        <f t="shared" si="32"/>
        <v>5</v>
      </c>
      <c r="BR104" s="165"/>
      <c r="BS104" s="111"/>
      <c r="BT104" s="111"/>
      <c r="BU104" s="111"/>
      <c r="BV104" s="111"/>
      <c r="BW104" s="111"/>
      <c r="BX104" s="111"/>
      <c r="BY104" s="111"/>
    </row>
    <row r="105" spans="1:77" ht="16" thickBot="1">
      <c r="A105" s="57"/>
      <c r="B105" s="486" t="s">
        <v>804</v>
      </c>
      <c r="C105" s="504" t="s">
        <v>805</v>
      </c>
      <c r="D105" s="512">
        <v>20</v>
      </c>
      <c r="E105" s="511" t="s">
        <v>121</v>
      </c>
      <c r="F105" s="13"/>
      <c r="G105" s="13"/>
      <c r="H105" s="13"/>
      <c r="I105" s="13"/>
      <c r="J105" s="13"/>
      <c r="K105" s="13"/>
      <c r="L105" s="13"/>
      <c r="M105" s="461">
        <f t="shared" ref="M105:M122" si="36">2*(F105)+5*(G105)+3*(H105)+5*(I105)+5*(J105)+5*(K105)+5*(L105)</f>
        <v>0</v>
      </c>
      <c r="N105" s="13"/>
      <c r="O105" s="13"/>
      <c r="P105" s="13"/>
      <c r="Q105" s="13"/>
      <c r="R105" s="13"/>
      <c r="S105" s="13"/>
      <c r="T105" s="13"/>
      <c r="U105" s="461">
        <f t="shared" ref="U105:U122" si="37">2*(N105)+5*(O105)+3*(P105)+5*(Q105)+5*(R105)+5*(S105)+5*(T105)</f>
        <v>0</v>
      </c>
      <c r="V105" s="512"/>
      <c r="W105" s="512"/>
      <c r="X105" s="512"/>
      <c r="Y105" s="512"/>
      <c r="Z105" s="512">
        <v>1</v>
      </c>
      <c r="AA105" s="512"/>
      <c r="AB105" s="512"/>
      <c r="AC105" s="461">
        <f t="shared" ref="AC105:AC122" si="38">2*(V105)+5*(W105)+3*(X105)+5*(Y105)+5*(Z105)+5*(AA105)+5*(AB105)</f>
        <v>5</v>
      </c>
      <c r="AD105" s="512"/>
      <c r="AE105" s="512"/>
      <c r="AF105" s="512"/>
      <c r="AG105" s="512"/>
      <c r="AH105" s="512"/>
      <c r="AI105" s="512"/>
      <c r="AJ105" s="512"/>
      <c r="AK105" s="461">
        <f t="shared" si="21"/>
        <v>0</v>
      </c>
      <c r="AL105" s="13"/>
      <c r="AM105" s="13"/>
      <c r="AN105" s="13"/>
      <c r="AO105" s="13"/>
      <c r="AP105" s="13"/>
      <c r="AQ105" s="13"/>
      <c r="AR105" s="13"/>
      <c r="AS105" s="461">
        <f t="shared" si="22"/>
        <v>0</v>
      </c>
      <c r="AT105" s="97"/>
      <c r="AU105" s="97"/>
      <c r="AV105" s="97"/>
      <c r="AW105" s="97"/>
      <c r="AX105" s="97"/>
      <c r="AY105" s="97"/>
      <c r="AZ105" s="97"/>
      <c r="BA105" s="61">
        <f t="shared" si="23"/>
        <v>0</v>
      </c>
      <c r="BB105" s="512"/>
      <c r="BC105" s="512"/>
      <c r="BD105" s="512"/>
      <c r="BE105" s="512"/>
      <c r="BF105" s="512"/>
      <c r="BG105" s="512"/>
      <c r="BH105" s="512"/>
      <c r="BI105" s="110">
        <f t="shared" si="24"/>
        <v>0</v>
      </c>
      <c r="BJ105" s="219">
        <f t="shared" si="25"/>
        <v>0</v>
      </c>
      <c r="BK105" s="217">
        <f t="shared" si="26"/>
        <v>0</v>
      </c>
      <c r="BL105" s="217">
        <f t="shared" si="27"/>
        <v>0</v>
      </c>
      <c r="BM105" s="217">
        <f t="shared" si="28"/>
        <v>0</v>
      </c>
      <c r="BN105" s="217">
        <f t="shared" si="29"/>
        <v>1</v>
      </c>
      <c r="BO105" s="217">
        <f t="shared" si="30"/>
        <v>0</v>
      </c>
      <c r="BP105" s="226">
        <f t="shared" si="31"/>
        <v>0</v>
      </c>
      <c r="BQ105" s="227">
        <f t="shared" si="32"/>
        <v>5</v>
      </c>
      <c r="BR105" s="165"/>
    </row>
    <row r="106" spans="1:77" ht="16" thickBot="1">
      <c r="A106" s="57"/>
      <c r="B106" s="486" t="s">
        <v>277</v>
      </c>
      <c r="C106" s="504" t="s">
        <v>278</v>
      </c>
      <c r="D106" s="512">
        <v>9</v>
      </c>
      <c r="E106" s="511" t="s">
        <v>120</v>
      </c>
      <c r="F106" s="512">
        <v>2.5</v>
      </c>
      <c r="G106" s="512"/>
      <c r="H106" s="512"/>
      <c r="I106" s="512"/>
      <c r="J106" s="512"/>
      <c r="K106" s="512"/>
      <c r="L106" s="512"/>
      <c r="M106" s="461">
        <f t="shared" si="36"/>
        <v>5</v>
      </c>
      <c r="N106" s="512"/>
      <c r="O106" s="512"/>
      <c r="P106" s="512"/>
      <c r="Q106" s="512"/>
      <c r="R106" s="512"/>
      <c r="S106" s="512"/>
      <c r="T106" s="512"/>
      <c r="U106" s="461">
        <f t="shared" si="37"/>
        <v>0</v>
      </c>
      <c r="V106" s="512"/>
      <c r="W106" s="512"/>
      <c r="X106" s="512"/>
      <c r="Y106" s="512"/>
      <c r="Z106" s="512"/>
      <c r="AA106" s="512"/>
      <c r="AB106" s="512"/>
      <c r="AC106" s="461">
        <f t="shared" si="38"/>
        <v>0</v>
      </c>
      <c r="AD106" s="512"/>
      <c r="AE106" s="512"/>
      <c r="AF106" s="512"/>
      <c r="AG106" s="512"/>
      <c r="AH106" s="512"/>
      <c r="AI106" s="512"/>
      <c r="AJ106" s="512"/>
      <c r="AK106" s="461">
        <f t="shared" si="21"/>
        <v>0</v>
      </c>
      <c r="AL106" s="512"/>
      <c r="AM106" s="512"/>
      <c r="AN106" s="512"/>
      <c r="AO106" s="512"/>
      <c r="AP106" s="512"/>
      <c r="AQ106" s="512"/>
      <c r="AR106" s="512"/>
      <c r="AS106" s="461">
        <f t="shared" si="22"/>
        <v>0</v>
      </c>
      <c r="AT106" s="512"/>
      <c r="AU106" s="512"/>
      <c r="AV106" s="512"/>
      <c r="AW106" s="512"/>
      <c r="AX106" s="512"/>
      <c r="AY106" s="512"/>
      <c r="AZ106" s="512"/>
      <c r="BA106" s="61">
        <f t="shared" si="23"/>
        <v>0</v>
      </c>
      <c r="BB106" s="512"/>
      <c r="BC106" s="512"/>
      <c r="BD106" s="512"/>
      <c r="BE106" s="512"/>
      <c r="BF106" s="512"/>
      <c r="BG106" s="512"/>
      <c r="BH106" s="512"/>
      <c r="BI106" s="110">
        <f t="shared" si="24"/>
        <v>0</v>
      </c>
      <c r="BJ106" s="219">
        <f t="shared" si="25"/>
        <v>2.5</v>
      </c>
      <c r="BK106" s="217">
        <f t="shared" si="26"/>
        <v>0</v>
      </c>
      <c r="BL106" s="217">
        <f t="shared" si="27"/>
        <v>0</v>
      </c>
      <c r="BM106" s="217">
        <f t="shared" si="28"/>
        <v>0</v>
      </c>
      <c r="BN106" s="217">
        <f t="shared" si="29"/>
        <v>0</v>
      </c>
      <c r="BO106" s="217">
        <f t="shared" si="30"/>
        <v>0</v>
      </c>
      <c r="BP106" s="226">
        <f t="shared" si="31"/>
        <v>0</v>
      </c>
      <c r="BQ106" s="227">
        <f t="shared" si="32"/>
        <v>5</v>
      </c>
      <c r="BR106" s="167"/>
      <c r="BS106" s="7"/>
      <c r="BT106" s="7"/>
      <c r="BU106" s="7"/>
      <c r="BV106" s="7"/>
      <c r="BW106" s="7"/>
      <c r="BX106" s="7"/>
    </row>
    <row r="107" spans="1:77" ht="16" thickBot="1">
      <c r="A107" s="57"/>
      <c r="B107" s="486" t="s">
        <v>828</v>
      </c>
      <c r="C107" s="504" t="s">
        <v>197</v>
      </c>
      <c r="D107" s="512">
        <v>59</v>
      </c>
      <c r="E107" s="511" t="s">
        <v>116</v>
      </c>
      <c r="F107" s="13"/>
      <c r="G107" s="13"/>
      <c r="H107" s="13"/>
      <c r="I107" s="13"/>
      <c r="J107" s="13"/>
      <c r="K107" s="13"/>
      <c r="L107" s="13"/>
      <c r="M107" s="461">
        <f t="shared" si="36"/>
        <v>0</v>
      </c>
      <c r="N107" s="13"/>
      <c r="O107" s="13"/>
      <c r="P107" s="13"/>
      <c r="Q107" s="13"/>
      <c r="R107" s="13"/>
      <c r="S107" s="13"/>
      <c r="T107" s="13"/>
      <c r="U107" s="461">
        <f t="shared" si="37"/>
        <v>0</v>
      </c>
      <c r="V107" s="13"/>
      <c r="W107" s="13"/>
      <c r="X107" s="13"/>
      <c r="Y107" s="13"/>
      <c r="Z107" s="13"/>
      <c r="AA107" s="13"/>
      <c r="AB107" s="13"/>
      <c r="AC107" s="461">
        <f t="shared" si="38"/>
        <v>0</v>
      </c>
      <c r="AD107" s="512"/>
      <c r="AE107" s="512">
        <v>1</v>
      </c>
      <c r="AF107" s="512"/>
      <c r="AG107" s="512"/>
      <c r="AH107" s="512"/>
      <c r="AI107" s="512"/>
      <c r="AJ107" s="512"/>
      <c r="AK107" s="461">
        <f t="shared" si="21"/>
        <v>5</v>
      </c>
      <c r="AL107" s="512"/>
      <c r="AM107" s="512"/>
      <c r="AN107" s="512"/>
      <c r="AO107" s="512"/>
      <c r="AP107" s="512"/>
      <c r="AQ107" s="512"/>
      <c r="AR107" s="512"/>
      <c r="AS107" s="461">
        <f t="shared" si="22"/>
        <v>0</v>
      </c>
      <c r="AT107" s="512"/>
      <c r="AU107" s="512"/>
      <c r="AV107" s="512"/>
      <c r="AW107" s="512"/>
      <c r="AX107" s="512"/>
      <c r="AY107" s="512"/>
      <c r="AZ107" s="512"/>
      <c r="BA107" s="61">
        <f t="shared" si="23"/>
        <v>0</v>
      </c>
      <c r="BB107" s="13"/>
      <c r="BC107" s="13"/>
      <c r="BD107" s="13"/>
      <c r="BE107" s="13"/>
      <c r="BF107" s="13"/>
      <c r="BG107" s="13"/>
      <c r="BH107" s="13"/>
      <c r="BI107" s="110">
        <f t="shared" si="24"/>
        <v>0</v>
      </c>
      <c r="BJ107" s="219">
        <f t="shared" si="25"/>
        <v>0</v>
      </c>
      <c r="BK107" s="217">
        <f t="shared" si="26"/>
        <v>1</v>
      </c>
      <c r="BL107" s="217">
        <f t="shared" si="27"/>
        <v>0</v>
      </c>
      <c r="BM107" s="217">
        <f t="shared" si="28"/>
        <v>0</v>
      </c>
      <c r="BN107" s="217">
        <f t="shared" si="29"/>
        <v>0</v>
      </c>
      <c r="BO107" s="217">
        <f t="shared" si="30"/>
        <v>0</v>
      </c>
      <c r="BP107" s="226">
        <f t="shared" si="31"/>
        <v>0</v>
      </c>
      <c r="BQ107" s="227">
        <f t="shared" si="32"/>
        <v>5</v>
      </c>
      <c r="BR107" s="165"/>
      <c r="BS107" s="111"/>
      <c r="BT107" s="111"/>
      <c r="BU107" s="111"/>
      <c r="BV107" s="111"/>
      <c r="BW107" s="111"/>
      <c r="BX107" s="111"/>
      <c r="BY107" s="111"/>
    </row>
    <row r="108" spans="1:77" ht="16" thickBot="1">
      <c r="A108" s="57"/>
      <c r="B108" s="486" t="s">
        <v>835</v>
      </c>
      <c r="C108" s="504" t="s">
        <v>836</v>
      </c>
      <c r="D108" s="512">
        <v>38</v>
      </c>
      <c r="E108" s="511" t="s">
        <v>120</v>
      </c>
      <c r="F108" s="512"/>
      <c r="G108" s="512"/>
      <c r="H108" s="512"/>
      <c r="I108" s="512"/>
      <c r="J108" s="512"/>
      <c r="K108" s="512"/>
      <c r="L108" s="512"/>
      <c r="M108" s="461">
        <f t="shared" si="36"/>
        <v>0</v>
      </c>
      <c r="N108" s="512"/>
      <c r="O108" s="512"/>
      <c r="P108" s="512"/>
      <c r="Q108" s="512"/>
      <c r="R108" s="512"/>
      <c r="S108" s="512"/>
      <c r="T108" s="512"/>
      <c r="U108" s="461">
        <f t="shared" si="37"/>
        <v>0</v>
      </c>
      <c r="V108" s="512"/>
      <c r="W108" s="512"/>
      <c r="X108" s="512"/>
      <c r="Y108" s="512"/>
      <c r="Z108" s="512"/>
      <c r="AA108" s="512"/>
      <c r="AB108" s="512"/>
      <c r="AC108" s="461">
        <f t="shared" si="38"/>
        <v>0</v>
      </c>
      <c r="AD108" s="512">
        <v>2</v>
      </c>
      <c r="AE108" s="512"/>
      <c r="AF108" s="512"/>
      <c r="AG108" s="512"/>
      <c r="AH108" s="512"/>
      <c r="AI108" s="512"/>
      <c r="AJ108" s="512"/>
      <c r="AK108" s="461">
        <f t="shared" si="21"/>
        <v>4</v>
      </c>
      <c r="AL108" s="13"/>
      <c r="AM108" s="13"/>
      <c r="AN108" s="484"/>
      <c r="AO108" s="484"/>
      <c r="AP108" s="484"/>
      <c r="AQ108" s="484"/>
      <c r="AR108" s="484"/>
      <c r="AS108" s="461">
        <f t="shared" si="22"/>
        <v>0</v>
      </c>
      <c r="AT108" s="97"/>
      <c r="AU108" s="97"/>
      <c r="AV108" s="97"/>
      <c r="AW108" s="97"/>
      <c r="AX108" s="97"/>
      <c r="AY108" s="97"/>
      <c r="AZ108" s="97"/>
      <c r="BA108" s="61">
        <f t="shared" si="23"/>
        <v>0</v>
      </c>
      <c r="BB108" s="512"/>
      <c r="BC108" s="512"/>
      <c r="BD108" s="512"/>
      <c r="BE108" s="512"/>
      <c r="BF108" s="512"/>
      <c r="BG108" s="512"/>
      <c r="BH108" s="512"/>
      <c r="BI108" s="110">
        <f t="shared" si="24"/>
        <v>0</v>
      </c>
      <c r="BJ108" s="219">
        <f t="shared" si="25"/>
        <v>2</v>
      </c>
      <c r="BK108" s="217">
        <f t="shared" si="26"/>
        <v>0</v>
      </c>
      <c r="BL108" s="217">
        <f t="shared" si="27"/>
        <v>0</v>
      </c>
      <c r="BM108" s="217">
        <f t="shared" si="28"/>
        <v>0</v>
      </c>
      <c r="BN108" s="217">
        <f t="shared" si="29"/>
        <v>0</v>
      </c>
      <c r="BO108" s="217">
        <f t="shared" si="30"/>
        <v>0</v>
      </c>
      <c r="BP108" s="226">
        <f t="shared" si="31"/>
        <v>0</v>
      </c>
      <c r="BQ108" s="227">
        <f t="shared" si="32"/>
        <v>4</v>
      </c>
      <c r="BR108" s="165"/>
    </row>
    <row r="109" spans="1:77" ht="16" thickBot="1">
      <c r="A109" s="57"/>
      <c r="B109" s="486" t="s">
        <v>386</v>
      </c>
      <c r="C109" s="504" t="s">
        <v>165</v>
      </c>
      <c r="D109" s="512">
        <v>16</v>
      </c>
      <c r="E109" s="511" t="s">
        <v>370</v>
      </c>
      <c r="F109" s="512">
        <v>1</v>
      </c>
      <c r="G109" s="512"/>
      <c r="H109" s="512"/>
      <c r="I109" s="512"/>
      <c r="J109" s="512"/>
      <c r="K109" s="512"/>
      <c r="L109" s="512"/>
      <c r="M109" s="461">
        <f t="shared" si="36"/>
        <v>2</v>
      </c>
      <c r="N109" s="512"/>
      <c r="O109" s="512"/>
      <c r="P109" s="512"/>
      <c r="Q109" s="512"/>
      <c r="R109" s="512"/>
      <c r="S109" s="512"/>
      <c r="T109" s="512"/>
      <c r="U109" s="461">
        <f t="shared" si="37"/>
        <v>0</v>
      </c>
      <c r="V109" s="512"/>
      <c r="W109" s="512"/>
      <c r="X109" s="512"/>
      <c r="Y109" s="512"/>
      <c r="Z109" s="512"/>
      <c r="AA109" s="512"/>
      <c r="AB109" s="512"/>
      <c r="AC109" s="461">
        <f t="shared" si="38"/>
        <v>0</v>
      </c>
      <c r="AD109" s="512">
        <v>1</v>
      </c>
      <c r="AE109" s="512"/>
      <c r="AF109" s="512"/>
      <c r="AG109" s="512"/>
      <c r="AH109" s="512"/>
      <c r="AI109" s="512"/>
      <c r="AJ109" s="512"/>
      <c r="AK109" s="461">
        <f t="shared" si="21"/>
        <v>2</v>
      </c>
      <c r="AL109" s="512"/>
      <c r="AM109" s="512"/>
      <c r="AN109" s="512"/>
      <c r="AO109" s="512"/>
      <c r="AP109" s="512"/>
      <c r="AQ109" s="512"/>
      <c r="AR109" s="512"/>
      <c r="AS109" s="461">
        <f t="shared" si="22"/>
        <v>0</v>
      </c>
      <c r="AT109" s="484"/>
      <c r="AU109" s="484"/>
      <c r="AV109" s="484"/>
      <c r="AW109" s="484"/>
      <c r="AX109" s="484"/>
      <c r="AY109" s="484"/>
      <c r="AZ109" s="484"/>
      <c r="BA109" s="61">
        <f t="shared" si="23"/>
        <v>0</v>
      </c>
      <c r="BB109" s="13"/>
      <c r="BC109" s="13"/>
      <c r="BD109" s="13"/>
      <c r="BE109" s="13"/>
      <c r="BF109" s="13"/>
      <c r="BG109" s="13"/>
      <c r="BH109" s="13"/>
      <c r="BI109" s="110">
        <f t="shared" si="24"/>
        <v>0</v>
      </c>
      <c r="BJ109" s="219">
        <f t="shared" si="25"/>
        <v>2</v>
      </c>
      <c r="BK109" s="217">
        <f t="shared" si="26"/>
        <v>0</v>
      </c>
      <c r="BL109" s="217">
        <f t="shared" si="27"/>
        <v>0</v>
      </c>
      <c r="BM109" s="217">
        <f t="shared" si="28"/>
        <v>0</v>
      </c>
      <c r="BN109" s="217">
        <f t="shared" si="29"/>
        <v>0</v>
      </c>
      <c r="BO109" s="217">
        <f t="shared" si="30"/>
        <v>0</v>
      </c>
      <c r="BP109" s="226">
        <f t="shared" si="31"/>
        <v>0</v>
      </c>
      <c r="BQ109" s="227">
        <f t="shared" si="32"/>
        <v>4</v>
      </c>
      <c r="BR109" s="165"/>
    </row>
    <row r="110" spans="1:77" ht="16" thickBot="1">
      <c r="A110" s="57"/>
      <c r="B110" s="486" t="s">
        <v>545</v>
      </c>
      <c r="C110" s="504" t="s">
        <v>546</v>
      </c>
      <c r="D110" s="512">
        <v>15</v>
      </c>
      <c r="E110" s="511" t="s">
        <v>116</v>
      </c>
      <c r="F110" s="512">
        <v>2</v>
      </c>
      <c r="G110" s="512"/>
      <c r="H110" s="512"/>
      <c r="I110" s="512"/>
      <c r="J110" s="512"/>
      <c r="K110" s="512"/>
      <c r="L110" s="512"/>
      <c r="M110" s="461">
        <f t="shared" si="36"/>
        <v>4</v>
      </c>
      <c r="N110" s="512"/>
      <c r="O110" s="512"/>
      <c r="P110" s="512"/>
      <c r="Q110" s="512"/>
      <c r="R110" s="512"/>
      <c r="S110" s="512"/>
      <c r="T110" s="512"/>
      <c r="U110" s="461">
        <f t="shared" si="37"/>
        <v>0</v>
      </c>
      <c r="V110" s="512"/>
      <c r="W110" s="512"/>
      <c r="X110" s="512"/>
      <c r="Y110" s="512"/>
      <c r="Z110" s="512"/>
      <c r="AA110" s="512"/>
      <c r="AB110" s="512"/>
      <c r="AC110" s="461">
        <f t="shared" si="38"/>
        <v>0</v>
      </c>
      <c r="AD110" s="512"/>
      <c r="AE110" s="512"/>
      <c r="AF110" s="512"/>
      <c r="AG110" s="512"/>
      <c r="AH110" s="512"/>
      <c r="AI110" s="512"/>
      <c r="AJ110" s="512"/>
      <c r="AK110" s="461">
        <f t="shared" si="21"/>
        <v>0</v>
      </c>
      <c r="AL110" s="13"/>
      <c r="AM110" s="13"/>
      <c r="AN110" s="13"/>
      <c r="AO110" s="13"/>
      <c r="AP110" s="13"/>
      <c r="AQ110" s="13"/>
      <c r="AR110" s="13"/>
      <c r="AS110" s="461">
        <f t="shared" si="22"/>
        <v>0</v>
      </c>
      <c r="AT110" s="512"/>
      <c r="AU110" s="512"/>
      <c r="AV110" s="512"/>
      <c r="AW110" s="512"/>
      <c r="AX110" s="512"/>
      <c r="AY110" s="512"/>
      <c r="AZ110" s="512"/>
      <c r="BA110" s="61">
        <f t="shared" si="23"/>
        <v>0</v>
      </c>
      <c r="BB110" s="512"/>
      <c r="BC110" s="512"/>
      <c r="BD110" s="512"/>
      <c r="BE110" s="512"/>
      <c r="BF110" s="512"/>
      <c r="BG110" s="512"/>
      <c r="BH110" s="512"/>
      <c r="BI110" s="110">
        <f t="shared" si="24"/>
        <v>0</v>
      </c>
      <c r="BJ110" s="219">
        <f t="shared" si="25"/>
        <v>2</v>
      </c>
      <c r="BK110" s="217">
        <f t="shared" si="26"/>
        <v>0</v>
      </c>
      <c r="BL110" s="217">
        <f t="shared" si="27"/>
        <v>0</v>
      </c>
      <c r="BM110" s="217">
        <f t="shared" si="28"/>
        <v>0</v>
      </c>
      <c r="BN110" s="217">
        <f t="shared" si="29"/>
        <v>0</v>
      </c>
      <c r="BO110" s="217">
        <f t="shared" si="30"/>
        <v>0</v>
      </c>
      <c r="BP110" s="226">
        <f t="shared" si="31"/>
        <v>0</v>
      </c>
      <c r="BQ110" s="227">
        <f t="shared" si="32"/>
        <v>4</v>
      </c>
      <c r="BR110" s="111"/>
    </row>
    <row r="111" spans="1:77" ht="16" thickBot="1">
      <c r="A111" s="57"/>
      <c r="B111" s="486" t="s">
        <v>391</v>
      </c>
      <c r="C111" s="504" t="s">
        <v>265</v>
      </c>
      <c r="D111" s="512">
        <v>34</v>
      </c>
      <c r="E111" s="511" t="s">
        <v>370</v>
      </c>
      <c r="F111" s="512">
        <v>1</v>
      </c>
      <c r="G111" s="512"/>
      <c r="H111" s="512"/>
      <c r="I111" s="512"/>
      <c r="J111" s="512"/>
      <c r="K111" s="512"/>
      <c r="L111" s="512"/>
      <c r="M111" s="461">
        <f t="shared" si="36"/>
        <v>2</v>
      </c>
      <c r="N111" s="512">
        <v>1</v>
      </c>
      <c r="O111" s="512"/>
      <c r="P111" s="512"/>
      <c r="Q111" s="512"/>
      <c r="R111" s="512"/>
      <c r="S111" s="512"/>
      <c r="T111" s="512"/>
      <c r="U111" s="461">
        <f t="shared" si="37"/>
        <v>2</v>
      </c>
      <c r="V111" s="512"/>
      <c r="W111" s="512"/>
      <c r="X111" s="512"/>
      <c r="Y111" s="512"/>
      <c r="Z111" s="512"/>
      <c r="AA111" s="512"/>
      <c r="AB111" s="512"/>
      <c r="AC111" s="461">
        <f t="shared" si="38"/>
        <v>0</v>
      </c>
      <c r="AD111" s="512"/>
      <c r="AE111" s="512"/>
      <c r="AF111" s="512"/>
      <c r="AG111" s="512"/>
      <c r="AH111" s="512"/>
      <c r="AI111" s="512"/>
      <c r="AJ111" s="512"/>
      <c r="AK111" s="461">
        <f t="shared" si="21"/>
        <v>0</v>
      </c>
      <c r="AL111" s="13"/>
      <c r="AM111" s="13"/>
      <c r="AN111" s="13"/>
      <c r="AO111" s="13"/>
      <c r="AP111" s="13"/>
      <c r="AQ111" s="13"/>
      <c r="AR111" s="13"/>
      <c r="AS111" s="461">
        <f t="shared" si="22"/>
        <v>0</v>
      </c>
      <c r="AT111" s="97"/>
      <c r="AU111" s="97"/>
      <c r="AV111" s="97"/>
      <c r="AW111" s="97"/>
      <c r="AX111" s="97"/>
      <c r="AY111" s="97"/>
      <c r="AZ111" s="97"/>
      <c r="BA111" s="61">
        <f t="shared" si="23"/>
        <v>0</v>
      </c>
      <c r="BB111" s="97"/>
      <c r="BC111" s="97"/>
      <c r="BD111" s="97"/>
      <c r="BE111" s="97"/>
      <c r="BF111" s="97"/>
      <c r="BG111" s="97"/>
      <c r="BH111" s="97"/>
      <c r="BI111" s="110">
        <f t="shared" si="24"/>
        <v>0</v>
      </c>
      <c r="BJ111" s="109">
        <f t="shared" si="25"/>
        <v>2</v>
      </c>
      <c r="BK111" s="108">
        <f t="shared" si="26"/>
        <v>0</v>
      </c>
      <c r="BL111" s="108">
        <f t="shared" si="27"/>
        <v>0</v>
      </c>
      <c r="BM111" s="108">
        <f t="shared" si="28"/>
        <v>0</v>
      </c>
      <c r="BN111" s="108">
        <f t="shared" si="29"/>
        <v>0</v>
      </c>
      <c r="BO111" s="108">
        <f t="shared" si="30"/>
        <v>0</v>
      </c>
      <c r="BP111" s="110">
        <f t="shared" si="31"/>
        <v>0</v>
      </c>
      <c r="BQ111" s="191">
        <f t="shared" si="32"/>
        <v>4</v>
      </c>
      <c r="BR111" s="26"/>
      <c r="BS111" s="26"/>
      <c r="BT111" s="26"/>
      <c r="BU111" s="26"/>
      <c r="BV111" s="26"/>
      <c r="BW111" s="26"/>
      <c r="BX111" s="26"/>
      <c r="BY111" s="26"/>
    </row>
    <row r="112" spans="1:77" ht="16" thickBot="1">
      <c r="A112" s="57"/>
      <c r="B112" s="486" t="s">
        <v>764</v>
      </c>
      <c r="C112" s="504" t="s">
        <v>765</v>
      </c>
      <c r="D112" s="512">
        <v>65</v>
      </c>
      <c r="E112" s="511" t="s">
        <v>116</v>
      </c>
      <c r="F112" s="13"/>
      <c r="G112" s="13"/>
      <c r="H112" s="13"/>
      <c r="I112" s="13"/>
      <c r="J112" s="13"/>
      <c r="K112" s="13"/>
      <c r="L112" s="13"/>
      <c r="M112" s="461">
        <f t="shared" si="36"/>
        <v>0</v>
      </c>
      <c r="N112" s="512">
        <v>1</v>
      </c>
      <c r="O112" s="512"/>
      <c r="P112" s="512"/>
      <c r="Q112" s="512"/>
      <c r="R112" s="512"/>
      <c r="S112" s="512"/>
      <c r="T112" s="512"/>
      <c r="U112" s="461">
        <f t="shared" si="37"/>
        <v>2</v>
      </c>
      <c r="V112" s="512"/>
      <c r="W112" s="512"/>
      <c r="X112" s="512"/>
      <c r="Y112" s="512"/>
      <c r="Z112" s="512"/>
      <c r="AA112" s="512"/>
      <c r="AB112" s="512"/>
      <c r="AC112" s="461">
        <f t="shared" si="38"/>
        <v>0</v>
      </c>
      <c r="AD112" s="512">
        <v>1</v>
      </c>
      <c r="AE112" s="512"/>
      <c r="AF112" s="512"/>
      <c r="AG112" s="512"/>
      <c r="AH112" s="512"/>
      <c r="AI112" s="512"/>
      <c r="AJ112" s="512"/>
      <c r="AK112" s="461">
        <f t="shared" si="21"/>
        <v>2</v>
      </c>
      <c r="AL112" s="512"/>
      <c r="AM112" s="512"/>
      <c r="AN112" s="512"/>
      <c r="AO112" s="512"/>
      <c r="AP112" s="512"/>
      <c r="AQ112" s="512"/>
      <c r="AR112" s="512"/>
      <c r="AS112" s="461">
        <f t="shared" si="22"/>
        <v>0</v>
      </c>
      <c r="AT112" s="97"/>
      <c r="AU112" s="97"/>
      <c r="AV112" s="97"/>
      <c r="AW112" s="97"/>
      <c r="AX112" s="97"/>
      <c r="AY112" s="97"/>
      <c r="AZ112" s="97"/>
      <c r="BA112" s="61">
        <f t="shared" si="23"/>
        <v>0</v>
      </c>
      <c r="BB112" s="512"/>
      <c r="BC112" s="512"/>
      <c r="BD112" s="512"/>
      <c r="BE112" s="512"/>
      <c r="BF112" s="512"/>
      <c r="BG112" s="512"/>
      <c r="BH112" s="512"/>
      <c r="BI112" s="110">
        <f t="shared" si="24"/>
        <v>0</v>
      </c>
      <c r="BJ112" s="219">
        <f t="shared" si="25"/>
        <v>2</v>
      </c>
      <c r="BK112" s="217">
        <f t="shared" si="26"/>
        <v>0</v>
      </c>
      <c r="BL112" s="217">
        <f t="shared" si="27"/>
        <v>0</v>
      </c>
      <c r="BM112" s="217">
        <f t="shared" si="28"/>
        <v>0</v>
      </c>
      <c r="BN112" s="217">
        <f t="shared" si="29"/>
        <v>0</v>
      </c>
      <c r="BO112" s="217">
        <f t="shared" si="30"/>
        <v>0</v>
      </c>
      <c r="BP112" s="226">
        <f t="shared" si="31"/>
        <v>0</v>
      </c>
      <c r="BQ112" s="227">
        <f t="shared" si="32"/>
        <v>4</v>
      </c>
      <c r="BR112" s="7"/>
      <c r="BS112" s="7"/>
      <c r="BT112" s="7"/>
      <c r="BU112" s="7"/>
      <c r="BV112" s="7"/>
      <c r="BW112" s="7"/>
      <c r="BX112" s="7"/>
    </row>
    <row r="113" spans="1:77" ht="16" thickBot="1">
      <c r="A113" s="57"/>
      <c r="B113" s="486" t="s">
        <v>777</v>
      </c>
      <c r="C113" s="504" t="s">
        <v>778</v>
      </c>
      <c r="D113" s="512">
        <v>33</v>
      </c>
      <c r="E113" s="511" t="s">
        <v>370</v>
      </c>
      <c r="F113" s="512"/>
      <c r="G113" s="512"/>
      <c r="H113" s="512"/>
      <c r="I113" s="512"/>
      <c r="J113" s="512"/>
      <c r="K113" s="512"/>
      <c r="L113" s="512"/>
      <c r="M113" s="461">
        <f t="shared" si="36"/>
        <v>0</v>
      </c>
      <c r="N113" s="512">
        <v>1</v>
      </c>
      <c r="O113" s="512"/>
      <c r="P113" s="512"/>
      <c r="Q113" s="512"/>
      <c r="R113" s="512"/>
      <c r="S113" s="512"/>
      <c r="T113" s="512"/>
      <c r="U113" s="461">
        <f t="shared" si="37"/>
        <v>2</v>
      </c>
      <c r="V113" s="512"/>
      <c r="W113" s="512"/>
      <c r="X113" s="512"/>
      <c r="Y113" s="512"/>
      <c r="Z113" s="512"/>
      <c r="AA113" s="512"/>
      <c r="AB113" s="512"/>
      <c r="AC113" s="461">
        <f t="shared" si="38"/>
        <v>0</v>
      </c>
      <c r="AD113" s="512">
        <v>1</v>
      </c>
      <c r="AE113" s="512"/>
      <c r="AF113" s="512"/>
      <c r="AG113" s="512"/>
      <c r="AH113" s="512"/>
      <c r="AI113" s="512"/>
      <c r="AJ113" s="512"/>
      <c r="AK113" s="461">
        <f t="shared" si="21"/>
        <v>2</v>
      </c>
      <c r="AL113" s="512"/>
      <c r="AM113" s="512"/>
      <c r="AN113" s="512"/>
      <c r="AO113" s="512"/>
      <c r="AP113" s="512"/>
      <c r="AQ113" s="512"/>
      <c r="AR113" s="512"/>
      <c r="AS113" s="461">
        <f t="shared" si="22"/>
        <v>0</v>
      </c>
      <c r="AT113" s="97"/>
      <c r="AU113" s="97"/>
      <c r="AV113" s="97"/>
      <c r="AW113" s="97"/>
      <c r="AX113" s="97"/>
      <c r="AY113" s="97"/>
      <c r="AZ113" s="97"/>
      <c r="BA113" s="61">
        <f t="shared" si="23"/>
        <v>0</v>
      </c>
      <c r="BB113" s="97"/>
      <c r="BC113" s="97"/>
      <c r="BD113" s="97"/>
      <c r="BE113" s="97"/>
      <c r="BF113" s="97"/>
      <c r="BG113" s="97"/>
      <c r="BH113" s="97"/>
      <c r="BI113" s="110">
        <f t="shared" si="24"/>
        <v>0</v>
      </c>
      <c r="BJ113" s="219">
        <f t="shared" si="25"/>
        <v>2</v>
      </c>
      <c r="BK113" s="217">
        <f t="shared" si="26"/>
        <v>0</v>
      </c>
      <c r="BL113" s="217">
        <f t="shared" si="27"/>
        <v>0</v>
      </c>
      <c r="BM113" s="217">
        <f t="shared" si="28"/>
        <v>0</v>
      </c>
      <c r="BN113" s="217">
        <f t="shared" si="29"/>
        <v>0</v>
      </c>
      <c r="BO113" s="217">
        <f t="shared" si="30"/>
        <v>0</v>
      </c>
      <c r="BP113" s="226">
        <f t="shared" si="31"/>
        <v>0</v>
      </c>
      <c r="BQ113" s="227">
        <f t="shared" si="32"/>
        <v>4</v>
      </c>
    </row>
    <row r="114" spans="1:77" ht="16" thickBot="1">
      <c r="A114" s="71"/>
      <c r="B114" s="486" t="s">
        <v>809</v>
      </c>
      <c r="C114" s="504" t="s">
        <v>579</v>
      </c>
      <c r="D114" s="512">
        <v>37</v>
      </c>
      <c r="E114" s="511" t="s">
        <v>116</v>
      </c>
      <c r="F114" s="13"/>
      <c r="G114" s="13"/>
      <c r="H114" s="13"/>
      <c r="I114" s="13"/>
      <c r="J114" s="13"/>
      <c r="K114" s="13"/>
      <c r="L114" s="13"/>
      <c r="M114" s="461">
        <f t="shared" si="36"/>
        <v>0</v>
      </c>
      <c r="N114" s="13"/>
      <c r="O114" s="13"/>
      <c r="P114" s="13"/>
      <c r="Q114" s="13"/>
      <c r="R114" s="13"/>
      <c r="S114" s="13"/>
      <c r="T114" s="13"/>
      <c r="U114" s="61">
        <f t="shared" si="37"/>
        <v>0</v>
      </c>
      <c r="V114" s="512">
        <v>2</v>
      </c>
      <c r="W114" s="512"/>
      <c r="X114" s="512"/>
      <c r="Y114" s="512"/>
      <c r="Z114" s="512"/>
      <c r="AA114" s="512"/>
      <c r="AB114" s="512"/>
      <c r="AC114" s="61">
        <f t="shared" si="38"/>
        <v>4</v>
      </c>
      <c r="AD114" s="512"/>
      <c r="AE114" s="512"/>
      <c r="AF114" s="512"/>
      <c r="AG114" s="512"/>
      <c r="AH114" s="512"/>
      <c r="AI114" s="512"/>
      <c r="AJ114" s="512"/>
      <c r="AK114" s="461">
        <f t="shared" si="21"/>
        <v>0</v>
      </c>
      <c r="AL114" s="512"/>
      <c r="AM114" s="512"/>
      <c r="AN114" s="512"/>
      <c r="AO114" s="512"/>
      <c r="AP114" s="512"/>
      <c r="AQ114" s="512"/>
      <c r="AR114" s="512"/>
      <c r="AS114" s="461">
        <f t="shared" si="22"/>
        <v>0</v>
      </c>
      <c r="AT114" s="97"/>
      <c r="AU114" s="97"/>
      <c r="AV114" s="97"/>
      <c r="AW114" s="97"/>
      <c r="AX114" s="97"/>
      <c r="AY114" s="97"/>
      <c r="AZ114" s="97"/>
      <c r="BA114" s="61">
        <f t="shared" si="23"/>
        <v>0</v>
      </c>
      <c r="BB114" s="512"/>
      <c r="BC114" s="512"/>
      <c r="BD114" s="512"/>
      <c r="BE114" s="512"/>
      <c r="BF114" s="512"/>
      <c r="BG114" s="512"/>
      <c r="BH114" s="512"/>
      <c r="BI114" s="110">
        <f t="shared" si="24"/>
        <v>0</v>
      </c>
      <c r="BJ114" s="219">
        <f t="shared" si="25"/>
        <v>2</v>
      </c>
      <c r="BK114" s="217">
        <f t="shared" si="26"/>
        <v>0</v>
      </c>
      <c r="BL114" s="217">
        <f t="shared" si="27"/>
        <v>0</v>
      </c>
      <c r="BM114" s="217">
        <f t="shared" si="28"/>
        <v>0</v>
      </c>
      <c r="BN114" s="217">
        <f t="shared" si="29"/>
        <v>0</v>
      </c>
      <c r="BO114" s="217">
        <f t="shared" si="30"/>
        <v>0</v>
      </c>
      <c r="BP114" s="226">
        <f t="shared" si="31"/>
        <v>0</v>
      </c>
      <c r="BQ114" s="227">
        <f t="shared" si="32"/>
        <v>4</v>
      </c>
      <c r="BR114" s="26"/>
      <c r="BS114" s="26"/>
      <c r="BT114" s="26"/>
      <c r="BU114" s="26"/>
      <c r="BV114" s="26"/>
      <c r="BW114" s="26"/>
      <c r="BX114" s="26"/>
      <c r="BY114" s="26"/>
    </row>
    <row r="115" spans="1:77" ht="16" thickBot="1">
      <c r="A115" s="57"/>
      <c r="B115" s="486" t="s">
        <v>635</v>
      </c>
      <c r="C115" s="504" t="s">
        <v>636</v>
      </c>
      <c r="D115" s="512">
        <v>8</v>
      </c>
      <c r="E115" s="511" t="s">
        <v>115</v>
      </c>
      <c r="F115" s="512"/>
      <c r="G115" s="512"/>
      <c r="H115" s="512"/>
      <c r="I115" s="512"/>
      <c r="J115" s="512"/>
      <c r="K115" s="512"/>
      <c r="L115" s="512"/>
      <c r="M115" s="461">
        <f t="shared" si="36"/>
        <v>0</v>
      </c>
      <c r="N115" s="512">
        <v>2</v>
      </c>
      <c r="O115" s="512"/>
      <c r="P115" s="512"/>
      <c r="Q115" s="512"/>
      <c r="R115" s="512"/>
      <c r="S115" s="512"/>
      <c r="T115" s="512"/>
      <c r="U115" s="61">
        <f t="shared" si="37"/>
        <v>4</v>
      </c>
      <c r="V115" s="512"/>
      <c r="W115" s="512"/>
      <c r="X115" s="512"/>
      <c r="Y115" s="512"/>
      <c r="Z115" s="512"/>
      <c r="AA115" s="512"/>
      <c r="AB115" s="512"/>
      <c r="AC115" s="61">
        <f t="shared" si="38"/>
        <v>0</v>
      </c>
      <c r="AD115" s="512"/>
      <c r="AE115" s="512"/>
      <c r="AF115" s="512"/>
      <c r="AG115" s="512"/>
      <c r="AH115" s="512"/>
      <c r="AI115" s="512"/>
      <c r="AJ115" s="512"/>
      <c r="AK115" s="461">
        <f t="shared" si="21"/>
        <v>0</v>
      </c>
      <c r="AL115" s="512"/>
      <c r="AM115" s="512"/>
      <c r="AN115" s="512"/>
      <c r="AO115" s="512"/>
      <c r="AP115" s="512"/>
      <c r="AQ115" s="512"/>
      <c r="AR115" s="512"/>
      <c r="AS115" s="461">
        <f t="shared" si="22"/>
        <v>0</v>
      </c>
      <c r="AT115" s="484"/>
      <c r="AU115" s="484"/>
      <c r="AV115" s="484"/>
      <c r="AW115" s="484"/>
      <c r="AX115" s="484"/>
      <c r="AY115" s="484"/>
      <c r="AZ115" s="484"/>
      <c r="BA115" s="61">
        <f t="shared" si="23"/>
        <v>0</v>
      </c>
      <c r="BB115" s="484"/>
      <c r="BC115" s="484"/>
      <c r="BD115" s="484"/>
      <c r="BE115" s="484"/>
      <c r="BF115" s="484"/>
      <c r="BG115" s="484"/>
      <c r="BH115" s="484"/>
      <c r="BI115" s="110">
        <f t="shared" si="24"/>
        <v>0</v>
      </c>
      <c r="BJ115" s="219">
        <f t="shared" si="25"/>
        <v>2</v>
      </c>
      <c r="BK115" s="217">
        <f t="shared" si="26"/>
        <v>0</v>
      </c>
      <c r="BL115" s="217">
        <f t="shared" si="27"/>
        <v>0</v>
      </c>
      <c r="BM115" s="217">
        <f t="shared" si="28"/>
        <v>0</v>
      </c>
      <c r="BN115" s="217">
        <f t="shared" si="29"/>
        <v>0</v>
      </c>
      <c r="BO115" s="217">
        <f t="shared" si="30"/>
        <v>0</v>
      </c>
      <c r="BP115" s="226">
        <f t="shared" si="31"/>
        <v>0</v>
      </c>
      <c r="BQ115" s="227">
        <f t="shared" si="32"/>
        <v>4</v>
      </c>
      <c r="BR115" s="166"/>
      <c r="BS115" s="166"/>
      <c r="BT115" s="166"/>
      <c r="BU115" s="166"/>
      <c r="BV115" s="166"/>
      <c r="BW115" s="166"/>
      <c r="BX115" s="166"/>
      <c r="BY115" s="166"/>
    </row>
    <row r="116" spans="1:77" ht="16" thickBot="1">
      <c r="A116" s="57"/>
      <c r="B116" s="486" t="s">
        <v>284</v>
      </c>
      <c r="C116" s="504" t="s">
        <v>143</v>
      </c>
      <c r="D116" s="512">
        <v>21</v>
      </c>
      <c r="E116" s="511" t="s">
        <v>120</v>
      </c>
      <c r="F116" s="512">
        <v>1</v>
      </c>
      <c r="G116" s="512"/>
      <c r="H116" s="512"/>
      <c r="I116" s="512"/>
      <c r="J116" s="512"/>
      <c r="K116" s="512"/>
      <c r="L116" s="512"/>
      <c r="M116" s="461">
        <f t="shared" si="36"/>
        <v>2</v>
      </c>
      <c r="N116" s="512"/>
      <c r="O116" s="512"/>
      <c r="P116" s="512"/>
      <c r="Q116" s="512"/>
      <c r="R116" s="512"/>
      <c r="S116" s="512"/>
      <c r="T116" s="512"/>
      <c r="U116" s="61">
        <f t="shared" si="37"/>
        <v>0</v>
      </c>
      <c r="V116" s="512"/>
      <c r="W116" s="512"/>
      <c r="X116" s="512"/>
      <c r="Y116" s="512"/>
      <c r="Z116" s="512"/>
      <c r="AA116" s="512"/>
      <c r="AB116" s="512"/>
      <c r="AC116" s="61">
        <f t="shared" si="38"/>
        <v>0</v>
      </c>
      <c r="AD116" s="512">
        <v>1</v>
      </c>
      <c r="AE116" s="512"/>
      <c r="AF116" s="512"/>
      <c r="AG116" s="512"/>
      <c r="AH116" s="512"/>
      <c r="AI116" s="512"/>
      <c r="AJ116" s="512"/>
      <c r="AK116" s="461">
        <f t="shared" si="21"/>
        <v>2</v>
      </c>
      <c r="AL116" s="512"/>
      <c r="AM116" s="512"/>
      <c r="AN116" s="512"/>
      <c r="AO116" s="512"/>
      <c r="AP116" s="512"/>
      <c r="AQ116" s="512"/>
      <c r="AR116" s="512"/>
      <c r="AS116" s="461">
        <f t="shared" si="22"/>
        <v>0</v>
      </c>
      <c r="AT116" s="512"/>
      <c r="AU116" s="512"/>
      <c r="AV116" s="512"/>
      <c r="AW116" s="512"/>
      <c r="AX116" s="512"/>
      <c r="AY116" s="512"/>
      <c r="AZ116" s="512"/>
      <c r="BA116" s="61">
        <f t="shared" si="23"/>
        <v>0</v>
      </c>
      <c r="BB116" s="512"/>
      <c r="BC116" s="512"/>
      <c r="BD116" s="512"/>
      <c r="BE116" s="512"/>
      <c r="BF116" s="512"/>
      <c r="BG116" s="512"/>
      <c r="BH116" s="512"/>
      <c r="BI116" s="110">
        <f t="shared" si="24"/>
        <v>0</v>
      </c>
      <c r="BJ116" s="219">
        <f t="shared" si="25"/>
        <v>2</v>
      </c>
      <c r="BK116" s="217">
        <f t="shared" si="26"/>
        <v>0</v>
      </c>
      <c r="BL116" s="217">
        <f t="shared" si="27"/>
        <v>0</v>
      </c>
      <c r="BM116" s="217">
        <f t="shared" si="28"/>
        <v>0</v>
      </c>
      <c r="BN116" s="217">
        <f t="shared" si="29"/>
        <v>0</v>
      </c>
      <c r="BO116" s="217">
        <f t="shared" si="30"/>
        <v>0</v>
      </c>
      <c r="BP116" s="226">
        <f t="shared" si="31"/>
        <v>0</v>
      </c>
      <c r="BQ116" s="227">
        <f t="shared" si="32"/>
        <v>4</v>
      </c>
      <c r="BR116" s="165"/>
      <c r="BS116" s="165"/>
      <c r="BT116" s="165"/>
      <c r="BU116" s="165"/>
      <c r="BV116" s="165"/>
      <c r="BW116" s="165"/>
      <c r="BX116" s="165"/>
      <c r="BY116" s="165"/>
    </row>
    <row r="117" spans="1:77" ht="16" thickBot="1">
      <c r="A117" s="57"/>
      <c r="B117" s="486" t="s">
        <v>746</v>
      </c>
      <c r="C117" s="504" t="s">
        <v>747</v>
      </c>
      <c r="D117" s="512">
        <v>40</v>
      </c>
      <c r="E117" s="511" t="s">
        <v>121</v>
      </c>
      <c r="F117" s="13"/>
      <c r="G117" s="13"/>
      <c r="H117" s="13"/>
      <c r="I117" s="13"/>
      <c r="J117" s="13"/>
      <c r="K117" s="13"/>
      <c r="L117" s="13"/>
      <c r="M117" s="461">
        <f t="shared" si="36"/>
        <v>0</v>
      </c>
      <c r="N117" s="512">
        <v>1</v>
      </c>
      <c r="O117" s="512"/>
      <c r="P117" s="512"/>
      <c r="Q117" s="512"/>
      <c r="R117" s="512"/>
      <c r="S117" s="512"/>
      <c r="T117" s="512"/>
      <c r="U117" s="61">
        <f t="shared" si="37"/>
        <v>2</v>
      </c>
      <c r="V117" s="512"/>
      <c r="W117" s="512"/>
      <c r="X117" s="512"/>
      <c r="Y117" s="512"/>
      <c r="Z117" s="512"/>
      <c r="AA117" s="512"/>
      <c r="AB117" s="512"/>
      <c r="AC117" s="61">
        <f t="shared" si="38"/>
        <v>0</v>
      </c>
      <c r="AD117" s="512">
        <v>1</v>
      </c>
      <c r="AE117" s="512"/>
      <c r="AF117" s="512"/>
      <c r="AG117" s="512"/>
      <c r="AH117" s="512"/>
      <c r="AI117" s="512"/>
      <c r="AJ117" s="512"/>
      <c r="AK117" s="461">
        <f t="shared" si="21"/>
        <v>2</v>
      </c>
      <c r="AL117" s="13"/>
      <c r="AM117" s="13"/>
      <c r="AN117" s="13"/>
      <c r="AO117" s="13"/>
      <c r="AP117" s="13"/>
      <c r="AQ117" s="13"/>
      <c r="AR117" s="13"/>
      <c r="AS117" s="461">
        <f t="shared" si="22"/>
        <v>0</v>
      </c>
      <c r="AT117" s="97"/>
      <c r="AU117" s="97"/>
      <c r="AV117" s="97"/>
      <c r="AW117" s="97"/>
      <c r="AX117" s="97"/>
      <c r="AY117" s="97"/>
      <c r="AZ117" s="97"/>
      <c r="BA117" s="61">
        <f t="shared" si="23"/>
        <v>0</v>
      </c>
      <c r="BB117" s="512"/>
      <c r="BC117" s="512"/>
      <c r="BD117" s="512"/>
      <c r="BE117" s="512"/>
      <c r="BF117" s="512"/>
      <c r="BG117" s="512"/>
      <c r="BH117" s="512"/>
      <c r="BI117" s="110">
        <f t="shared" si="24"/>
        <v>0</v>
      </c>
      <c r="BJ117" s="219">
        <f t="shared" si="25"/>
        <v>2</v>
      </c>
      <c r="BK117" s="217">
        <f t="shared" si="26"/>
        <v>0</v>
      </c>
      <c r="BL117" s="217">
        <f t="shared" si="27"/>
        <v>0</v>
      </c>
      <c r="BM117" s="217">
        <f t="shared" si="28"/>
        <v>0</v>
      </c>
      <c r="BN117" s="217">
        <f t="shared" si="29"/>
        <v>0</v>
      </c>
      <c r="BO117" s="217">
        <f t="shared" si="30"/>
        <v>0</v>
      </c>
      <c r="BP117" s="226">
        <f t="shared" si="31"/>
        <v>0</v>
      </c>
      <c r="BQ117" s="227">
        <f t="shared" si="32"/>
        <v>4</v>
      </c>
      <c r="BR117" s="165"/>
      <c r="BS117" s="165"/>
      <c r="BT117" s="165"/>
      <c r="BU117" s="165"/>
      <c r="BV117" s="165"/>
      <c r="BW117" s="165"/>
      <c r="BX117" s="165"/>
      <c r="BY117" s="165"/>
    </row>
    <row r="118" spans="1:77" ht="16" thickBot="1">
      <c r="A118" s="57"/>
      <c r="B118" s="486" t="s">
        <v>599</v>
      </c>
      <c r="C118" s="504" t="s">
        <v>409</v>
      </c>
      <c r="D118" s="512">
        <v>4</v>
      </c>
      <c r="E118" s="511" t="s">
        <v>121</v>
      </c>
      <c r="F118" s="13"/>
      <c r="G118" s="13"/>
      <c r="H118" s="13"/>
      <c r="I118" s="13"/>
      <c r="J118" s="13"/>
      <c r="K118" s="13"/>
      <c r="L118" s="13"/>
      <c r="M118" s="461">
        <f t="shared" si="36"/>
        <v>0</v>
      </c>
      <c r="N118" s="512">
        <v>1</v>
      </c>
      <c r="O118" s="512"/>
      <c r="P118" s="512"/>
      <c r="Q118" s="512"/>
      <c r="R118" s="512"/>
      <c r="S118" s="512"/>
      <c r="T118" s="512"/>
      <c r="U118" s="61">
        <f t="shared" si="37"/>
        <v>2</v>
      </c>
      <c r="V118" s="512"/>
      <c r="W118" s="512"/>
      <c r="X118" s="512"/>
      <c r="Y118" s="512"/>
      <c r="Z118" s="512"/>
      <c r="AA118" s="512"/>
      <c r="AB118" s="512"/>
      <c r="AC118" s="61">
        <f t="shared" si="38"/>
        <v>0</v>
      </c>
      <c r="AD118" s="512">
        <v>1</v>
      </c>
      <c r="AE118" s="512"/>
      <c r="AF118" s="512"/>
      <c r="AG118" s="512"/>
      <c r="AH118" s="512"/>
      <c r="AI118" s="512"/>
      <c r="AJ118" s="512"/>
      <c r="AK118" s="461">
        <f t="shared" si="21"/>
        <v>2</v>
      </c>
      <c r="AL118" s="13"/>
      <c r="AM118" s="13"/>
      <c r="AN118" s="13"/>
      <c r="AO118" s="13"/>
      <c r="AP118" s="13"/>
      <c r="AQ118" s="13"/>
      <c r="AR118" s="13"/>
      <c r="AS118" s="461">
        <f t="shared" si="22"/>
        <v>0</v>
      </c>
      <c r="AT118" s="97"/>
      <c r="AU118" s="97"/>
      <c r="AV118" s="97"/>
      <c r="AW118" s="97"/>
      <c r="AX118" s="97"/>
      <c r="AY118" s="97"/>
      <c r="AZ118" s="97"/>
      <c r="BA118" s="61">
        <f t="shared" si="23"/>
        <v>0</v>
      </c>
      <c r="BB118" s="512"/>
      <c r="BC118" s="512"/>
      <c r="BD118" s="512"/>
      <c r="BE118" s="512"/>
      <c r="BF118" s="512"/>
      <c r="BG118" s="512"/>
      <c r="BH118" s="512"/>
      <c r="BI118" s="110">
        <f t="shared" si="24"/>
        <v>0</v>
      </c>
      <c r="BJ118" s="219">
        <f t="shared" si="25"/>
        <v>2</v>
      </c>
      <c r="BK118" s="217">
        <f t="shared" si="26"/>
        <v>0</v>
      </c>
      <c r="BL118" s="217">
        <f t="shared" si="27"/>
        <v>0</v>
      </c>
      <c r="BM118" s="217">
        <f t="shared" si="28"/>
        <v>0</v>
      </c>
      <c r="BN118" s="217">
        <f t="shared" si="29"/>
        <v>0</v>
      </c>
      <c r="BO118" s="217">
        <f t="shared" si="30"/>
        <v>0</v>
      </c>
      <c r="BP118" s="226">
        <f t="shared" si="31"/>
        <v>0</v>
      </c>
      <c r="BQ118" s="227">
        <f t="shared" si="32"/>
        <v>4</v>
      </c>
      <c r="BR118" s="54"/>
      <c r="BS118" s="165"/>
      <c r="BT118" s="165"/>
      <c r="BU118" s="165"/>
      <c r="BV118" s="165"/>
      <c r="BW118" s="165"/>
      <c r="BX118" s="165"/>
      <c r="BY118" s="165"/>
    </row>
    <row r="119" spans="1:77" ht="16" thickBot="1">
      <c r="A119" s="57"/>
      <c r="B119" s="486" t="s">
        <v>267</v>
      </c>
      <c r="C119" s="504" t="s">
        <v>268</v>
      </c>
      <c r="D119" s="512">
        <v>15</v>
      </c>
      <c r="E119" s="511" t="s">
        <v>120</v>
      </c>
      <c r="F119" s="512">
        <v>1</v>
      </c>
      <c r="G119" s="512"/>
      <c r="H119" s="512"/>
      <c r="I119" s="512"/>
      <c r="J119" s="512"/>
      <c r="K119" s="512"/>
      <c r="L119" s="512"/>
      <c r="M119" s="461">
        <f t="shared" si="36"/>
        <v>2</v>
      </c>
      <c r="N119" s="512">
        <v>0.5</v>
      </c>
      <c r="O119" s="512"/>
      <c r="P119" s="512"/>
      <c r="Q119" s="512"/>
      <c r="R119" s="512"/>
      <c r="S119" s="512"/>
      <c r="T119" s="512"/>
      <c r="U119" s="61">
        <f t="shared" si="37"/>
        <v>1</v>
      </c>
      <c r="V119" s="512"/>
      <c r="W119" s="512"/>
      <c r="X119" s="512"/>
      <c r="Y119" s="512"/>
      <c r="Z119" s="512"/>
      <c r="AA119" s="512"/>
      <c r="AB119" s="512"/>
      <c r="AC119" s="61">
        <f t="shared" si="38"/>
        <v>0</v>
      </c>
      <c r="AD119" s="512"/>
      <c r="AE119" s="512"/>
      <c r="AF119" s="512"/>
      <c r="AG119" s="512"/>
      <c r="AH119" s="512"/>
      <c r="AI119" s="512"/>
      <c r="AJ119" s="512"/>
      <c r="AK119" s="461">
        <f t="shared" si="21"/>
        <v>0</v>
      </c>
      <c r="AL119" s="512"/>
      <c r="AM119" s="512"/>
      <c r="AN119" s="512"/>
      <c r="AO119" s="512"/>
      <c r="AP119" s="512"/>
      <c r="AQ119" s="512"/>
      <c r="AR119" s="512"/>
      <c r="AS119" s="461">
        <f t="shared" si="22"/>
        <v>0</v>
      </c>
      <c r="AT119" s="484"/>
      <c r="AU119" s="484"/>
      <c r="AV119" s="484"/>
      <c r="AW119" s="484"/>
      <c r="AX119" s="484"/>
      <c r="AY119" s="484"/>
      <c r="AZ119" s="484"/>
      <c r="BA119" s="61">
        <f t="shared" si="23"/>
        <v>0</v>
      </c>
      <c r="BB119" s="484"/>
      <c r="BC119" s="484"/>
      <c r="BD119" s="484"/>
      <c r="BE119" s="484"/>
      <c r="BF119" s="484"/>
      <c r="BG119" s="484"/>
      <c r="BH119" s="484"/>
      <c r="BI119" s="110">
        <f t="shared" si="24"/>
        <v>0</v>
      </c>
      <c r="BJ119" s="219">
        <f t="shared" si="25"/>
        <v>1.5</v>
      </c>
      <c r="BK119" s="217">
        <f t="shared" si="26"/>
        <v>0</v>
      </c>
      <c r="BL119" s="217">
        <f t="shared" si="27"/>
        <v>0</v>
      </c>
      <c r="BM119" s="217">
        <f t="shared" si="28"/>
        <v>0</v>
      </c>
      <c r="BN119" s="217">
        <f t="shared" si="29"/>
        <v>0</v>
      </c>
      <c r="BO119" s="217">
        <f t="shared" si="30"/>
        <v>0</v>
      </c>
      <c r="BP119" s="226">
        <f t="shared" si="31"/>
        <v>0</v>
      </c>
      <c r="BQ119" s="227">
        <f t="shared" si="32"/>
        <v>3</v>
      </c>
      <c r="BR119" s="165"/>
      <c r="BS119" s="165"/>
      <c r="BT119" s="165"/>
      <c r="BU119" s="165"/>
      <c r="BV119" s="165"/>
      <c r="BW119" s="165"/>
      <c r="BX119" s="165"/>
      <c r="BY119" s="165"/>
    </row>
    <row r="120" spans="1:77" ht="16" thickBot="1">
      <c r="A120" s="57"/>
      <c r="B120" s="486" t="s">
        <v>560</v>
      </c>
      <c r="C120" s="504" t="s">
        <v>561</v>
      </c>
      <c r="D120" s="512">
        <v>56</v>
      </c>
      <c r="E120" s="511" t="s">
        <v>116</v>
      </c>
      <c r="F120" s="512">
        <v>1</v>
      </c>
      <c r="G120" s="512"/>
      <c r="H120" s="512"/>
      <c r="I120" s="512"/>
      <c r="J120" s="512"/>
      <c r="K120" s="512"/>
      <c r="L120" s="512"/>
      <c r="M120" s="461">
        <f t="shared" si="36"/>
        <v>2</v>
      </c>
      <c r="N120" s="512"/>
      <c r="O120" s="512"/>
      <c r="P120" s="512"/>
      <c r="Q120" s="512"/>
      <c r="R120" s="512"/>
      <c r="S120" s="512"/>
      <c r="T120" s="512"/>
      <c r="U120" s="61">
        <f t="shared" si="37"/>
        <v>0</v>
      </c>
      <c r="V120" s="512">
        <v>0.5</v>
      </c>
      <c r="W120" s="512"/>
      <c r="X120" s="512"/>
      <c r="Y120" s="512"/>
      <c r="Z120" s="512"/>
      <c r="AA120" s="512"/>
      <c r="AB120" s="512"/>
      <c r="AC120" s="61">
        <f t="shared" si="38"/>
        <v>1</v>
      </c>
      <c r="AD120" s="512"/>
      <c r="AE120" s="512"/>
      <c r="AF120" s="512"/>
      <c r="AG120" s="512"/>
      <c r="AH120" s="512"/>
      <c r="AI120" s="512"/>
      <c r="AJ120" s="512"/>
      <c r="AK120" s="461">
        <f t="shared" si="21"/>
        <v>0</v>
      </c>
      <c r="AL120" s="512"/>
      <c r="AM120" s="512"/>
      <c r="AN120" s="512"/>
      <c r="AO120" s="512"/>
      <c r="AP120" s="512"/>
      <c r="AQ120" s="512"/>
      <c r="AR120" s="512"/>
      <c r="AS120" s="461">
        <f t="shared" si="22"/>
        <v>0</v>
      </c>
      <c r="AT120" s="512"/>
      <c r="AU120" s="512"/>
      <c r="AV120" s="512"/>
      <c r="AW120" s="512"/>
      <c r="AX120" s="512"/>
      <c r="AY120" s="512"/>
      <c r="AZ120" s="512"/>
      <c r="BA120" s="61">
        <f t="shared" si="23"/>
        <v>0</v>
      </c>
      <c r="BB120" s="512"/>
      <c r="BC120" s="512"/>
      <c r="BD120" s="512"/>
      <c r="BE120" s="512"/>
      <c r="BF120" s="512"/>
      <c r="BG120" s="512"/>
      <c r="BH120" s="512"/>
      <c r="BI120" s="110">
        <f t="shared" si="24"/>
        <v>0</v>
      </c>
      <c r="BJ120" s="219">
        <f t="shared" si="25"/>
        <v>1.5</v>
      </c>
      <c r="BK120" s="217">
        <f t="shared" si="26"/>
        <v>0</v>
      </c>
      <c r="BL120" s="217">
        <f t="shared" si="27"/>
        <v>0</v>
      </c>
      <c r="BM120" s="217">
        <f t="shared" si="28"/>
        <v>0</v>
      </c>
      <c r="BN120" s="217">
        <f t="shared" si="29"/>
        <v>0</v>
      </c>
      <c r="BO120" s="217">
        <f t="shared" si="30"/>
        <v>0</v>
      </c>
      <c r="BP120" s="226">
        <f t="shared" si="31"/>
        <v>0</v>
      </c>
      <c r="BQ120" s="227">
        <f t="shared" si="32"/>
        <v>3</v>
      </c>
      <c r="BR120" s="165"/>
      <c r="BS120" s="165"/>
      <c r="BT120" s="165"/>
      <c r="BU120" s="165"/>
      <c r="BV120" s="165"/>
      <c r="BW120" s="165"/>
      <c r="BX120" s="165"/>
      <c r="BY120" s="165"/>
    </row>
    <row r="121" spans="1:77" ht="16" thickBot="1">
      <c r="A121" s="57"/>
      <c r="B121" s="505" t="s">
        <v>289</v>
      </c>
      <c r="C121" s="504" t="s">
        <v>290</v>
      </c>
      <c r="D121" s="512">
        <v>40</v>
      </c>
      <c r="E121" s="511" t="s">
        <v>120</v>
      </c>
      <c r="F121" s="512">
        <v>1.5</v>
      </c>
      <c r="G121" s="512"/>
      <c r="H121" s="512"/>
      <c r="I121" s="512"/>
      <c r="J121" s="512"/>
      <c r="K121" s="512"/>
      <c r="L121" s="512"/>
      <c r="M121" s="461">
        <f t="shared" si="36"/>
        <v>3</v>
      </c>
      <c r="N121" s="512"/>
      <c r="O121" s="512"/>
      <c r="P121" s="512"/>
      <c r="Q121" s="512"/>
      <c r="R121" s="512"/>
      <c r="S121" s="512"/>
      <c r="T121" s="512"/>
      <c r="U121" s="61">
        <f t="shared" si="37"/>
        <v>0</v>
      </c>
      <c r="V121" s="512"/>
      <c r="W121" s="512"/>
      <c r="X121" s="512"/>
      <c r="Y121" s="512"/>
      <c r="Z121" s="512"/>
      <c r="AA121" s="512"/>
      <c r="AB121" s="512"/>
      <c r="AC121" s="61">
        <f t="shared" si="38"/>
        <v>0</v>
      </c>
      <c r="AD121" s="512"/>
      <c r="AE121" s="512"/>
      <c r="AF121" s="512"/>
      <c r="AG121" s="512"/>
      <c r="AH121" s="512"/>
      <c r="AI121" s="512"/>
      <c r="AJ121" s="512"/>
      <c r="AK121" s="461">
        <f t="shared" si="21"/>
        <v>0</v>
      </c>
      <c r="AL121" s="512"/>
      <c r="AM121" s="512"/>
      <c r="AN121" s="512"/>
      <c r="AO121" s="512"/>
      <c r="AP121" s="512"/>
      <c r="AQ121" s="512"/>
      <c r="AR121" s="512"/>
      <c r="AS121" s="461">
        <f t="shared" si="22"/>
        <v>0</v>
      </c>
      <c r="AT121" s="512"/>
      <c r="AU121" s="512"/>
      <c r="AV121" s="512"/>
      <c r="AW121" s="512"/>
      <c r="AX121" s="512"/>
      <c r="AY121" s="512"/>
      <c r="AZ121" s="512"/>
      <c r="BA121" s="61">
        <f t="shared" si="23"/>
        <v>0</v>
      </c>
      <c r="BB121" s="13"/>
      <c r="BC121" s="13"/>
      <c r="BD121" s="13"/>
      <c r="BE121" s="13"/>
      <c r="BF121" s="13"/>
      <c r="BG121" s="13"/>
      <c r="BH121" s="13"/>
      <c r="BI121" s="110">
        <f t="shared" si="24"/>
        <v>0</v>
      </c>
      <c r="BJ121" s="219">
        <f t="shared" si="25"/>
        <v>1.5</v>
      </c>
      <c r="BK121" s="217">
        <f t="shared" si="26"/>
        <v>0</v>
      </c>
      <c r="BL121" s="217">
        <f t="shared" si="27"/>
        <v>0</v>
      </c>
      <c r="BM121" s="217">
        <f t="shared" si="28"/>
        <v>0</v>
      </c>
      <c r="BN121" s="217">
        <f t="shared" si="29"/>
        <v>0</v>
      </c>
      <c r="BO121" s="217">
        <f t="shared" si="30"/>
        <v>0</v>
      </c>
      <c r="BP121" s="226">
        <f t="shared" si="31"/>
        <v>0</v>
      </c>
      <c r="BQ121" s="227">
        <f t="shared" si="32"/>
        <v>3</v>
      </c>
      <c r="BR121" s="165"/>
      <c r="BS121" s="165"/>
      <c r="BT121" s="165"/>
      <c r="BU121" s="165"/>
      <c r="BV121" s="165"/>
      <c r="BW121" s="165"/>
      <c r="BX121" s="165"/>
      <c r="BY121" s="165"/>
    </row>
    <row r="122" spans="1:77" ht="16" thickBot="1">
      <c r="A122" s="57"/>
      <c r="B122" s="505" t="s">
        <v>327</v>
      </c>
      <c r="C122" s="504" t="s">
        <v>803</v>
      </c>
      <c r="D122" s="512">
        <v>3</v>
      </c>
      <c r="E122" s="511" t="s">
        <v>121</v>
      </c>
      <c r="F122" s="13"/>
      <c r="G122" s="13"/>
      <c r="H122" s="13"/>
      <c r="I122" s="13"/>
      <c r="J122" s="13"/>
      <c r="K122" s="13"/>
      <c r="L122" s="13"/>
      <c r="M122" s="461">
        <f t="shared" si="36"/>
        <v>0</v>
      </c>
      <c r="N122" s="13"/>
      <c r="O122" s="13"/>
      <c r="P122" s="13"/>
      <c r="Q122" s="13"/>
      <c r="R122" s="13"/>
      <c r="S122" s="13"/>
      <c r="T122" s="13"/>
      <c r="U122" s="61">
        <f t="shared" si="37"/>
        <v>0</v>
      </c>
      <c r="V122" s="512"/>
      <c r="W122" s="512"/>
      <c r="X122" s="512">
        <v>1</v>
      </c>
      <c r="Y122" s="512"/>
      <c r="Z122" s="512"/>
      <c r="AA122" s="512"/>
      <c r="AB122" s="512"/>
      <c r="AC122" s="61">
        <f t="shared" si="38"/>
        <v>3</v>
      </c>
      <c r="AD122" s="512"/>
      <c r="AE122" s="512"/>
      <c r="AF122" s="512"/>
      <c r="AG122" s="512"/>
      <c r="AH122" s="512"/>
      <c r="AI122" s="512"/>
      <c r="AJ122" s="512"/>
      <c r="AK122" s="461">
        <f t="shared" si="21"/>
        <v>0</v>
      </c>
      <c r="AL122" s="512"/>
      <c r="AM122" s="512"/>
      <c r="AN122" s="512"/>
      <c r="AO122" s="512"/>
      <c r="AP122" s="512"/>
      <c r="AQ122" s="512"/>
      <c r="AR122" s="512"/>
      <c r="AS122" s="461">
        <f t="shared" si="22"/>
        <v>0</v>
      </c>
      <c r="AT122" s="484"/>
      <c r="AU122" s="484"/>
      <c r="AV122" s="484"/>
      <c r="AW122" s="484"/>
      <c r="AX122" s="484"/>
      <c r="AY122" s="484"/>
      <c r="AZ122" s="484"/>
      <c r="BA122" s="61">
        <f t="shared" si="23"/>
        <v>0</v>
      </c>
      <c r="BB122" s="512"/>
      <c r="BC122" s="512"/>
      <c r="BD122" s="512"/>
      <c r="BE122" s="512"/>
      <c r="BF122" s="512"/>
      <c r="BG122" s="512"/>
      <c r="BH122" s="512"/>
      <c r="BI122" s="110">
        <f t="shared" si="24"/>
        <v>0</v>
      </c>
      <c r="BJ122" s="219">
        <f t="shared" si="25"/>
        <v>0</v>
      </c>
      <c r="BK122" s="217">
        <f t="shared" si="26"/>
        <v>0</v>
      </c>
      <c r="BL122" s="217">
        <f t="shared" si="27"/>
        <v>1</v>
      </c>
      <c r="BM122" s="217">
        <f t="shared" si="28"/>
        <v>0</v>
      </c>
      <c r="BN122" s="217">
        <f t="shared" si="29"/>
        <v>0</v>
      </c>
      <c r="BO122" s="217">
        <f t="shared" si="30"/>
        <v>0</v>
      </c>
      <c r="BP122" s="226">
        <f t="shared" si="31"/>
        <v>0</v>
      </c>
      <c r="BQ122" s="227">
        <f t="shared" si="32"/>
        <v>3</v>
      </c>
      <c r="BR122" s="9"/>
      <c r="BS122" s="9"/>
      <c r="BT122" s="9"/>
      <c r="BU122" s="9"/>
      <c r="BV122" s="9"/>
      <c r="BW122" s="9"/>
      <c r="BX122" s="9"/>
      <c r="BY122" s="9"/>
    </row>
    <row r="123" spans="1:77" ht="16" thickBot="1">
      <c r="A123" s="57"/>
      <c r="B123" s="505" t="s">
        <v>753</v>
      </c>
      <c r="C123" s="504" t="s">
        <v>750</v>
      </c>
      <c r="D123" s="512">
        <v>6</v>
      </c>
      <c r="E123" s="511" t="s">
        <v>121</v>
      </c>
      <c r="F123" s="510"/>
      <c r="G123" s="510"/>
      <c r="H123" s="510"/>
      <c r="I123" s="510"/>
      <c r="J123" s="510"/>
      <c r="K123" s="510"/>
      <c r="L123" s="510"/>
      <c r="M123" s="461"/>
      <c r="N123" s="510"/>
      <c r="O123" s="510"/>
      <c r="P123" s="510"/>
      <c r="Q123" s="510"/>
      <c r="R123" s="510"/>
      <c r="S123" s="510"/>
      <c r="T123" s="510"/>
      <c r="U123" s="580"/>
      <c r="V123" s="510"/>
      <c r="W123" s="510"/>
      <c r="X123" s="510"/>
      <c r="Y123" s="510"/>
      <c r="Z123" s="510"/>
      <c r="AA123" s="510"/>
      <c r="AB123" s="510"/>
      <c r="AC123" s="580"/>
      <c r="AD123" s="512">
        <v>1</v>
      </c>
      <c r="AE123" s="512"/>
      <c r="AF123" s="512"/>
      <c r="AG123" s="512"/>
      <c r="AH123" s="512"/>
      <c r="AI123" s="512"/>
      <c r="AJ123" s="512"/>
      <c r="AK123" s="461">
        <f t="shared" si="21"/>
        <v>2</v>
      </c>
      <c r="AL123" s="484"/>
      <c r="AM123" s="484"/>
      <c r="AN123" s="484"/>
      <c r="AO123" s="484"/>
      <c r="AP123" s="484"/>
      <c r="AQ123" s="484"/>
      <c r="AR123" s="484"/>
      <c r="AS123" s="461">
        <f t="shared" si="22"/>
        <v>0</v>
      </c>
      <c r="AT123" s="13"/>
      <c r="AU123" s="13"/>
      <c r="AV123" s="13"/>
      <c r="AW123" s="13"/>
      <c r="AX123" s="13"/>
      <c r="AY123" s="13"/>
      <c r="AZ123" s="13"/>
      <c r="BA123" s="61">
        <f t="shared" si="23"/>
        <v>0</v>
      </c>
      <c r="BB123" s="512"/>
      <c r="BC123" s="512"/>
      <c r="BD123" s="512"/>
      <c r="BE123" s="512"/>
      <c r="BF123" s="512"/>
      <c r="BG123" s="512"/>
      <c r="BH123" s="512"/>
      <c r="BI123" s="110">
        <f t="shared" si="24"/>
        <v>0</v>
      </c>
      <c r="BJ123" s="219">
        <f t="shared" si="25"/>
        <v>1</v>
      </c>
      <c r="BK123" s="217">
        <f t="shared" si="26"/>
        <v>0</v>
      </c>
      <c r="BL123" s="217">
        <f t="shared" si="27"/>
        <v>0</v>
      </c>
      <c r="BM123" s="217">
        <f t="shared" si="28"/>
        <v>0</v>
      </c>
      <c r="BN123" s="217">
        <f t="shared" si="29"/>
        <v>0</v>
      </c>
      <c r="BO123" s="217">
        <f t="shared" si="30"/>
        <v>0</v>
      </c>
      <c r="BP123" s="226">
        <f t="shared" si="31"/>
        <v>0</v>
      </c>
      <c r="BQ123" s="227">
        <f t="shared" si="32"/>
        <v>2</v>
      </c>
      <c r="BR123" s="165"/>
      <c r="BS123" s="165"/>
      <c r="BT123" s="165"/>
      <c r="BU123" s="165"/>
      <c r="BV123" s="165"/>
      <c r="BW123" s="165"/>
      <c r="BX123" s="165"/>
      <c r="BY123" s="165"/>
    </row>
    <row r="124" spans="1:77" ht="16" thickBot="1">
      <c r="A124" s="57"/>
      <c r="B124" s="505" t="s">
        <v>566</v>
      </c>
      <c r="C124" s="504" t="s">
        <v>567</v>
      </c>
      <c r="D124" s="512">
        <v>70</v>
      </c>
      <c r="E124" s="511" t="s">
        <v>116</v>
      </c>
      <c r="F124" s="512">
        <v>1</v>
      </c>
      <c r="G124" s="512"/>
      <c r="H124" s="512"/>
      <c r="I124" s="512"/>
      <c r="J124" s="512"/>
      <c r="K124" s="512"/>
      <c r="L124" s="512"/>
      <c r="M124" s="461">
        <f t="shared" ref="M124:M155" si="39">2*(F124)+5*(G124)+3*(H124)+5*(I124)+5*(J124)+5*(K124)+5*(L124)</f>
        <v>2</v>
      </c>
      <c r="N124" s="512"/>
      <c r="O124" s="512"/>
      <c r="P124" s="512"/>
      <c r="Q124" s="512"/>
      <c r="R124" s="512"/>
      <c r="S124" s="512"/>
      <c r="T124" s="512"/>
      <c r="U124" s="61">
        <f t="shared" ref="U124:U155" si="40">2*(N124)+5*(O124)+3*(P124)+5*(Q124)+5*(R124)+5*(S124)+5*(T124)</f>
        <v>0</v>
      </c>
      <c r="V124" s="512"/>
      <c r="W124" s="512"/>
      <c r="X124" s="512"/>
      <c r="Y124" s="512"/>
      <c r="Z124" s="512"/>
      <c r="AA124" s="512"/>
      <c r="AB124" s="512"/>
      <c r="AC124" s="61">
        <f t="shared" ref="AC124:AC155" si="41">2*(V124)+5*(W124)+3*(X124)+5*(Y124)+5*(Z124)+5*(AA124)+5*(AB124)</f>
        <v>0</v>
      </c>
      <c r="AD124" s="512"/>
      <c r="AE124" s="512"/>
      <c r="AF124" s="512"/>
      <c r="AG124" s="512"/>
      <c r="AH124" s="512"/>
      <c r="AI124" s="512"/>
      <c r="AJ124" s="512"/>
      <c r="AK124" s="203">
        <f t="shared" si="21"/>
        <v>0</v>
      </c>
      <c r="AL124" s="512"/>
      <c r="AM124" s="512"/>
      <c r="AN124" s="512"/>
      <c r="AO124" s="512"/>
      <c r="AP124" s="512"/>
      <c r="AQ124" s="512"/>
      <c r="AR124" s="512"/>
      <c r="AS124" s="61">
        <f t="shared" si="22"/>
        <v>0</v>
      </c>
      <c r="AT124" s="512"/>
      <c r="AU124" s="512"/>
      <c r="AV124" s="512"/>
      <c r="AW124" s="512"/>
      <c r="AX124" s="512"/>
      <c r="AY124" s="512"/>
      <c r="AZ124" s="512"/>
      <c r="BA124" s="61">
        <f t="shared" si="23"/>
        <v>0</v>
      </c>
      <c r="BB124" s="512"/>
      <c r="BC124" s="512"/>
      <c r="BD124" s="512"/>
      <c r="BE124" s="512"/>
      <c r="BF124" s="512"/>
      <c r="BG124" s="512"/>
      <c r="BH124" s="512"/>
      <c r="BI124" s="110">
        <f t="shared" si="24"/>
        <v>0</v>
      </c>
      <c r="BJ124" s="219">
        <f t="shared" si="25"/>
        <v>1</v>
      </c>
      <c r="BK124" s="217">
        <f t="shared" si="26"/>
        <v>0</v>
      </c>
      <c r="BL124" s="217">
        <f t="shared" si="27"/>
        <v>0</v>
      </c>
      <c r="BM124" s="217">
        <f t="shared" si="28"/>
        <v>0</v>
      </c>
      <c r="BN124" s="217">
        <f t="shared" si="29"/>
        <v>0</v>
      </c>
      <c r="BO124" s="217">
        <f t="shared" si="30"/>
        <v>0</v>
      </c>
      <c r="BP124" s="226">
        <f t="shared" si="31"/>
        <v>0</v>
      </c>
      <c r="BQ124" s="227">
        <f t="shared" si="32"/>
        <v>2</v>
      </c>
      <c r="BR124" s="165"/>
      <c r="BS124" s="165"/>
      <c r="BT124" s="165"/>
      <c r="BU124" s="165"/>
      <c r="BV124" s="165"/>
      <c r="BW124" s="165"/>
      <c r="BX124" s="165"/>
      <c r="BY124" s="165"/>
    </row>
    <row r="125" spans="1:77" ht="16" thickBot="1">
      <c r="A125" s="57"/>
      <c r="B125" s="486" t="s">
        <v>118</v>
      </c>
      <c r="C125" s="504" t="s">
        <v>676</v>
      </c>
      <c r="D125" s="512">
        <v>88</v>
      </c>
      <c r="E125" s="511" t="s">
        <v>116</v>
      </c>
      <c r="F125" s="13"/>
      <c r="G125" s="13"/>
      <c r="H125" s="13"/>
      <c r="I125" s="13"/>
      <c r="J125" s="13"/>
      <c r="K125" s="13"/>
      <c r="L125" s="13"/>
      <c r="M125" s="461">
        <f t="shared" si="39"/>
        <v>0</v>
      </c>
      <c r="N125" s="13"/>
      <c r="O125" s="13"/>
      <c r="P125" s="13"/>
      <c r="Q125" s="13"/>
      <c r="R125" s="13"/>
      <c r="S125" s="13"/>
      <c r="T125" s="13"/>
      <c r="U125" s="61">
        <f t="shared" si="40"/>
        <v>0</v>
      </c>
      <c r="V125" s="13"/>
      <c r="W125" s="13"/>
      <c r="X125" s="13"/>
      <c r="Y125" s="13"/>
      <c r="Z125" s="13"/>
      <c r="AA125" s="13"/>
      <c r="AB125" s="13"/>
      <c r="AC125" s="61">
        <f t="shared" si="41"/>
        <v>0</v>
      </c>
      <c r="AD125" s="512">
        <v>1</v>
      </c>
      <c r="AE125" s="512"/>
      <c r="AF125" s="512"/>
      <c r="AG125" s="512"/>
      <c r="AH125" s="512"/>
      <c r="AI125" s="512"/>
      <c r="AJ125" s="512"/>
      <c r="AK125" s="203">
        <f t="shared" si="21"/>
        <v>2</v>
      </c>
      <c r="AL125" s="512"/>
      <c r="AM125" s="512"/>
      <c r="AN125" s="484"/>
      <c r="AO125" s="484"/>
      <c r="AP125" s="484"/>
      <c r="AQ125" s="484"/>
      <c r="AR125" s="484"/>
      <c r="AS125" s="61">
        <f t="shared" si="22"/>
        <v>0</v>
      </c>
      <c r="AT125" s="97"/>
      <c r="AU125" s="97"/>
      <c r="AV125" s="97"/>
      <c r="AW125" s="97"/>
      <c r="AX125" s="97"/>
      <c r="AY125" s="97"/>
      <c r="AZ125" s="97"/>
      <c r="BA125" s="61">
        <f t="shared" si="23"/>
        <v>0</v>
      </c>
      <c r="BB125" s="484"/>
      <c r="BC125" s="484"/>
      <c r="BD125" s="484"/>
      <c r="BE125" s="484"/>
      <c r="BF125" s="484"/>
      <c r="BG125" s="484"/>
      <c r="BH125" s="484"/>
      <c r="BI125" s="110">
        <f t="shared" si="24"/>
        <v>0</v>
      </c>
      <c r="BJ125" s="219">
        <f t="shared" si="25"/>
        <v>1</v>
      </c>
      <c r="BK125" s="217">
        <f t="shared" si="26"/>
        <v>0</v>
      </c>
      <c r="BL125" s="217">
        <f t="shared" si="27"/>
        <v>0</v>
      </c>
      <c r="BM125" s="217">
        <f t="shared" si="28"/>
        <v>0</v>
      </c>
      <c r="BN125" s="217">
        <f t="shared" si="29"/>
        <v>0</v>
      </c>
      <c r="BO125" s="217">
        <f t="shared" si="30"/>
        <v>0</v>
      </c>
      <c r="BP125" s="226">
        <f t="shared" si="31"/>
        <v>0</v>
      </c>
      <c r="BQ125" s="227">
        <f t="shared" si="32"/>
        <v>2</v>
      </c>
      <c r="BR125" s="165"/>
      <c r="BS125" s="165"/>
      <c r="BT125" s="165"/>
      <c r="BU125" s="165"/>
      <c r="BV125" s="165"/>
      <c r="BW125" s="165"/>
      <c r="BX125" s="165"/>
      <c r="BY125" s="165"/>
    </row>
    <row r="126" spans="1:77" ht="16" thickBot="1">
      <c r="A126" s="57"/>
      <c r="B126" s="486" t="s">
        <v>259</v>
      </c>
      <c r="C126" s="504" t="s">
        <v>260</v>
      </c>
      <c r="D126" s="512">
        <v>55</v>
      </c>
      <c r="E126" s="511" t="s">
        <v>120</v>
      </c>
      <c r="F126" s="512">
        <v>1</v>
      </c>
      <c r="G126" s="512"/>
      <c r="H126" s="512"/>
      <c r="I126" s="512"/>
      <c r="J126" s="512"/>
      <c r="K126" s="512"/>
      <c r="L126" s="512"/>
      <c r="M126" s="461">
        <f t="shared" si="39"/>
        <v>2</v>
      </c>
      <c r="N126" s="512"/>
      <c r="O126" s="512"/>
      <c r="P126" s="512"/>
      <c r="Q126" s="512"/>
      <c r="R126" s="512"/>
      <c r="S126" s="512"/>
      <c r="T126" s="512"/>
      <c r="U126" s="61">
        <f t="shared" si="40"/>
        <v>0</v>
      </c>
      <c r="V126" s="512"/>
      <c r="W126" s="512"/>
      <c r="X126" s="512"/>
      <c r="Y126" s="512"/>
      <c r="Z126" s="512"/>
      <c r="AA126" s="512"/>
      <c r="AB126" s="512"/>
      <c r="AC126" s="61">
        <f t="shared" si="41"/>
        <v>0</v>
      </c>
      <c r="AD126" s="512"/>
      <c r="AE126" s="512"/>
      <c r="AF126" s="512"/>
      <c r="AG126" s="512"/>
      <c r="AH126" s="512"/>
      <c r="AI126" s="512"/>
      <c r="AJ126" s="512"/>
      <c r="AK126" s="203">
        <f t="shared" si="21"/>
        <v>0</v>
      </c>
      <c r="AL126" s="512"/>
      <c r="AM126" s="512"/>
      <c r="AN126" s="512"/>
      <c r="AO126" s="512"/>
      <c r="AP126" s="512"/>
      <c r="AQ126" s="512"/>
      <c r="AR126" s="512"/>
      <c r="AS126" s="61">
        <f t="shared" si="22"/>
        <v>0</v>
      </c>
      <c r="AT126" s="42"/>
      <c r="AU126" s="42"/>
      <c r="AV126" s="42"/>
      <c r="AW126" s="42"/>
      <c r="AX126" s="42"/>
      <c r="AY126" s="42"/>
      <c r="AZ126" s="42"/>
      <c r="BA126" s="61">
        <f t="shared" si="23"/>
        <v>0</v>
      </c>
      <c r="BB126" s="512"/>
      <c r="BC126" s="512"/>
      <c r="BD126" s="512"/>
      <c r="BE126" s="512"/>
      <c r="BF126" s="512"/>
      <c r="BG126" s="512"/>
      <c r="BH126" s="512"/>
      <c r="BI126" s="110">
        <f t="shared" si="24"/>
        <v>0</v>
      </c>
      <c r="BJ126" s="219">
        <f t="shared" si="25"/>
        <v>1</v>
      </c>
      <c r="BK126" s="217">
        <f t="shared" si="26"/>
        <v>0</v>
      </c>
      <c r="BL126" s="217">
        <f t="shared" si="27"/>
        <v>0</v>
      </c>
      <c r="BM126" s="217">
        <f t="shared" si="28"/>
        <v>0</v>
      </c>
      <c r="BN126" s="217">
        <f t="shared" si="29"/>
        <v>0</v>
      </c>
      <c r="BO126" s="217">
        <f t="shared" si="30"/>
        <v>0</v>
      </c>
      <c r="BP126" s="226">
        <f t="shared" si="31"/>
        <v>0</v>
      </c>
      <c r="BQ126" s="227">
        <f t="shared" si="32"/>
        <v>2</v>
      </c>
      <c r="BR126" s="165"/>
      <c r="BS126" s="165"/>
      <c r="BT126" s="165"/>
      <c r="BU126" s="165"/>
      <c r="BV126" s="165"/>
      <c r="BW126" s="165"/>
      <c r="BX126" s="165"/>
      <c r="BY126" s="165"/>
    </row>
    <row r="127" spans="1:77" ht="16" thickBot="1">
      <c r="A127" s="57"/>
      <c r="B127" s="486" t="s">
        <v>748</v>
      </c>
      <c r="C127" s="504" t="s">
        <v>235</v>
      </c>
      <c r="D127" s="512">
        <v>81</v>
      </c>
      <c r="E127" s="511" t="s">
        <v>121</v>
      </c>
      <c r="F127" s="13"/>
      <c r="G127" s="13"/>
      <c r="H127" s="13"/>
      <c r="I127" s="13"/>
      <c r="J127" s="13"/>
      <c r="K127" s="13"/>
      <c r="L127" s="13"/>
      <c r="M127" s="461">
        <f t="shared" si="39"/>
        <v>0</v>
      </c>
      <c r="N127" s="512">
        <v>1</v>
      </c>
      <c r="O127" s="512"/>
      <c r="P127" s="512"/>
      <c r="Q127" s="512"/>
      <c r="R127" s="512"/>
      <c r="S127" s="512"/>
      <c r="T127" s="512"/>
      <c r="U127" s="61">
        <f t="shared" si="40"/>
        <v>2</v>
      </c>
      <c r="V127" s="512"/>
      <c r="W127" s="512"/>
      <c r="X127" s="512"/>
      <c r="Y127" s="512"/>
      <c r="Z127" s="512"/>
      <c r="AA127" s="512"/>
      <c r="AB127" s="512"/>
      <c r="AC127" s="61">
        <f t="shared" si="41"/>
        <v>0</v>
      </c>
      <c r="AD127" s="512"/>
      <c r="AE127" s="512"/>
      <c r="AF127" s="512"/>
      <c r="AG127" s="512"/>
      <c r="AH127" s="512"/>
      <c r="AI127" s="512"/>
      <c r="AJ127" s="512"/>
      <c r="AK127" s="61">
        <f t="shared" si="21"/>
        <v>0</v>
      </c>
      <c r="AL127" s="42"/>
      <c r="AM127" s="42"/>
      <c r="AN127" s="42"/>
      <c r="AO127" s="42"/>
      <c r="AP127" s="42"/>
      <c r="AQ127" s="42"/>
      <c r="AR127" s="42"/>
      <c r="AS127" s="61">
        <f t="shared" si="22"/>
        <v>0</v>
      </c>
      <c r="AT127" s="42"/>
      <c r="AU127" s="42"/>
      <c r="AV127" s="42"/>
      <c r="AW127" s="42"/>
      <c r="AX127" s="42"/>
      <c r="AY127" s="42"/>
      <c r="AZ127" s="42"/>
      <c r="BA127" s="61">
        <f t="shared" si="23"/>
        <v>0</v>
      </c>
      <c r="BB127" s="512"/>
      <c r="BC127" s="512"/>
      <c r="BD127" s="512"/>
      <c r="BE127" s="512"/>
      <c r="BF127" s="512"/>
      <c r="BG127" s="512"/>
      <c r="BH127" s="512"/>
      <c r="BI127" s="110">
        <f t="shared" si="24"/>
        <v>0</v>
      </c>
      <c r="BJ127" s="219">
        <f t="shared" si="25"/>
        <v>1</v>
      </c>
      <c r="BK127" s="217">
        <f t="shared" si="26"/>
        <v>0</v>
      </c>
      <c r="BL127" s="217">
        <f t="shared" si="27"/>
        <v>0</v>
      </c>
      <c r="BM127" s="217">
        <f t="shared" si="28"/>
        <v>0</v>
      </c>
      <c r="BN127" s="217">
        <f t="shared" si="29"/>
        <v>0</v>
      </c>
      <c r="BO127" s="217">
        <f t="shared" si="30"/>
        <v>0</v>
      </c>
      <c r="BP127" s="226">
        <f t="shared" si="31"/>
        <v>0</v>
      </c>
      <c r="BQ127" s="227">
        <f t="shared" si="32"/>
        <v>2</v>
      </c>
      <c r="BR127" s="165"/>
      <c r="BS127" s="165"/>
      <c r="BT127" s="165"/>
      <c r="BU127" s="165"/>
      <c r="BV127" s="165"/>
      <c r="BW127" s="165"/>
      <c r="BX127" s="165"/>
      <c r="BY127" s="165"/>
    </row>
    <row r="128" spans="1:77" ht="16" thickBot="1">
      <c r="A128" s="57"/>
      <c r="B128" s="486" t="s">
        <v>796</v>
      </c>
      <c r="C128" s="504" t="s">
        <v>797</v>
      </c>
      <c r="D128" s="512">
        <v>53</v>
      </c>
      <c r="E128" s="511" t="s">
        <v>120</v>
      </c>
      <c r="F128" s="512"/>
      <c r="G128" s="512"/>
      <c r="H128" s="512"/>
      <c r="I128" s="512"/>
      <c r="J128" s="512"/>
      <c r="K128" s="512"/>
      <c r="L128" s="512"/>
      <c r="M128" s="461">
        <f t="shared" si="39"/>
        <v>0</v>
      </c>
      <c r="N128" s="512"/>
      <c r="O128" s="512"/>
      <c r="P128" s="512"/>
      <c r="Q128" s="512"/>
      <c r="R128" s="512"/>
      <c r="S128" s="512"/>
      <c r="T128" s="512"/>
      <c r="U128" s="61">
        <f t="shared" si="40"/>
        <v>0</v>
      </c>
      <c r="V128" s="512">
        <v>1</v>
      </c>
      <c r="W128" s="512"/>
      <c r="X128" s="512"/>
      <c r="Y128" s="512"/>
      <c r="Z128" s="512"/>
      <c r="AA128" s="512"/>
      <c r="AB128" s="512"/>
      <c r="AC128" s="61">
        <f t="shared" si="41"/>
        <v>2</v>
      </c>
      <c r="AD128" s="512"/>
      <c r="AE128" s="512"/>
      <c r="AF128" s="512"/>
      <c r="AG128" s="512"/>
      <c r="AH128" s="512"/>
      <c r="AI128" s="512"/>
      <c r="AJ128" s="512"/>
      <c r="AK128" s="61">
        <f t="shared" si="21"/>
        <v>0</v>
      </c>
      <c r="AL128" s="42"/>
      <c r="AM128" s="42"/>
      <c r="AN128" s="42"/>
      <c r="AO128" s="42"/>
      <c r="AP128" s="42"/>
      <c r="AQ128" s="42"/>
      <c r="AR128" s="42"/>
      <c r="AS128" s="61">
        <f t="shared" si="22"/>
        <v>0</v>
      </c>
      <c r="AT128" s="42"/>
      <c r="AU128" s="42"/>
      <c r="AV128" s="42"/>
      <c r="AW128" s="42"/>
      <c r="AX128" s="42"/>
      <c r="AY128" s="42"/>
      <c r="AZ128" s="42"/>
      <c r="BA128" s="61">
        <f t="shared" si="23"/>
        <v>0</v>
      </c>
      <c r="BB128" s="42"/>
      <c r="BC128" s="42"/>
      <c r="BD128" s="42"/>
      <c r="BE128" s="42"/>
      <c r="BF128" s="42"/>
      <c r="BG128" s="42"/>
      <c r="BH128" s="42"/>
      <c r="BI128" s="110">
        <f t="shared" si="24"/>
        <v>0</v>
      </c>
      <c r="BJ128" s="219">
        <f t="shared" si="25"/>
        <v>1</v>
      </c>
      <c r="BK128" s="217">
        <f t="shared" si="26"/>
        <v>0</v>
      </c>
      <c r="BL128" s="217">
        <f t="shared" si="27"/>
        <v>0</v>
      </c>
      <c r="BM128" s="217">
        <f t="shared" si="28"/>
        <v>0</v>
      </c>
      <c r="BN128" s="217">
        <f t="shared" si="29"/>
        <v>0</v>
      </c>
      <c r="BO128" s="217">
        <f t="shared" si="30"/>
        <v>0</v>
      </c>
      <c r="BP128" s="226">
        <f t="shared" si="31"/>
        <v>0</v>
      </c>
      <c r="BQ128" s="227">
        <f t="shared" si="32"/>
        <v>2</v>
      </c>
      <c r="BR128" s="9"/>
      <c r="BS128" s="9"/>
      <c r="BT128" s="9"/>
      <c r="BU128" s="9"/>
      <c r="BV128" s="9"/>
      <c r="BW128" s="9"/>
      <c r="BX128" s="9"/>
      <c r="BY128" s="9"/>
    </row>
    <row r="129" spans="1:77" ht="16" thickBot="1">
      <c r="A129" s="57"/>
      <c r="B129" s="486" t="s">
        <v>269</v>
      </c>
      <c r="C129" s="504" t="s">
        <v>270</v>
      </c>
      <c r="D129" s="512">
        <v>17</v>
      </c>
      <c r="E129" s="511" t="s">
        <v>120</v>
      </c>
      <c r="F129" s="512">
        <v>1</v>
      </c>
      <c r="G129" s="512"/>
      <c r="H129" s="512"/>
      <c r="I129" s="512"/>
      <c r="J129" s="512"/>
      <c r="K129" s="512"/>
      <c r="L129" s="512"/>
      <c r="M129" s="461">
        <f t="shared" si="39"/>
        <v>2</v>
      </c>
      <c r="N129" s="512"/>
      <c r="O129" s="512"/>
      <c r="P129" s="512"/>
      <c r="Q129" s="512"/>
      <c r="R129" s="512"/>
      <c r="S129" s="512"/>
      <c r="T129" s="512"/>
      <c r="U129" s="61">
        <f t="shared" si="40"/>
        <v>0</v>
      </c>
      <c r="V129" s="512"/>
      <c r="W129" s="512"/>
      <c r="X129" s="512"/>
      <c r="Y129" s="512"/>
      <c r="Z129" s="512"/>
      <c r="AA129" s="512"/>
      <c r="AB129" s="512"/>
      <c r="AC129" s="61">
        <f t="shared" si="41"/>
        <v>0</v>
      </c>
      <c r="AD129" s="512"/>
      <c r="AE129" s="512"/>
      <c r="AF129" s="512"/>
      <c r="AG129" s="512"/>
      <c r="AH129" s="512"/>
      <c r="AI129" s="512"/>
      <c r="AJ129" s="512"/>
      <c r="AK129" s="461">
        <f t="shared" si="21"/>
        <v>0</v>
      </c>
      <c r="AL129" s="511"/>
      <c r="AM129" s="511"/>
      <c r="AN129" s="511"/>
      <c r="AO129" s="511"/>
      <c r="AP129" s="511"/>
      <c r="AQ129" s="511"/>
      <c r="AR129" s="511"/>
      <c r="AS129" s="461">
        <f t="shared" si="22"/>
        <v>0</v>
      </c>
      <c r="AT129" s="511"/>
      <c r="AU129" s="511"/>
      <c r="AV129" s="511"/>
      <c r="AW129" s="511"/>
      <c r="AX129" s="511"/>
      <c r="AY129" s="511"/>
      <c r="AZ129" s="511"/>
      <c r="BA129" s="61">
        <f t="shared" si="23"/>
        <v>0</v>
      </c>
      <c r="BB129" s="511"/>
      <c r="BC129" s="511"/>
      <c r="BD129" s="511"/>
      <c r="BE129" s="511"/>
      <c r="BF129" s="511"/>
      <c r="BG129" s="511"/>
      <c r="BH129" s="511"/>
      <c r="BI129" s="110">
        <f t="shared" si="24"/>
        <v>0</v>
      </c>
      <c r="BJ129" s="219">
        <f t="shared" si="25"/>
        <v>1</v>
      </c>
      <c r="BK129" s="217">
        <f t="shared" si="26"/>
        <v>0</v>
      </c>
      <c r="BL129" s="217">
        <f t="shared" si="27"/>
        <v>0</v>
      </c>
      <c r="BM129" s="217">
        <f t="shared" si="28"/>
        <v>0</v>
      </c>
      <c r="BN129" s="217">
        <f t="shared" si="29"/>
        <v>0</v>
      </c>
      <c r="BO129" s="217">
        <f t="shared" si="30"/>
        <v>0</v>
      </c>
      <c r="BP129" s="226">
        <f t="shared" si="31"/>
        <v>0</v>
      </c>
      <c r="BQ129" s="227">
        <f t="shared" si="32"/>
        <v>2</v>
      </c>
      <c r="BR129" s="165"/>
      <c r="BS129" s="165"/>
      <c r="BT129" s="165"/>
      <c r="BU129" s="165"/>
      <c r="BV129" s="165"/>
      <c r="BW129" s="165"/>
      <c r="BX129" s="165"/>
      <c r="BY129" s="165"/>
    </row>
    <row r="130" spans="1:77" ht="16" thickBot="1">
      <c r="A130" s="57"/>
      <c r="B130" s="486" t="s">
        <v>376</v>
      </c>
      <c r="C130" s="504" t="s">
        <v>180</v>
      </c>
      <c r="D130" s="512">
        <v>20</v>
      </c>
      <c r="E130" s="511" t="s">
        <v>370</v>
      </c>
      <c r="F130" s="512">
        <v>1</v>
      </c>
      <c r="G130" s="512"/>
      <c r="H130" s="512"/>
      <c r="I130" s="512"/>
      <c r="J130" s="512"/>
      <c r="K130" s="512"/>
      <c r="L130" s="512"/>
      <c r="M130" s="461">
        <f t="shared" si="39"/>
        <v>2</v>
      </c>
      <c r="N130" s="512"/>
      <c r="O130" s="512"/>
      <c r="P130" s="512"/>
      <c r="Q130" s="512"/>
      <c r="R130" s="512"/>
      <c r="S130" s="512"/>
      <c r="T130" s="512"/>
      <c r="U130" s="61">
        <f t="shared" si="40"/>
        <v>0</v>
      </c>
      <c r="V130" s="512"/>
      <c r="W130" s="512"/>
      <c r="X130" s="512"/>
      <c r="Y130" s="512"/>
      <c r="Z130" s="512"/>
      <c r="AA130" s="512"/>
      <c r="AB130" s="512"/>
      <c r="AC130" s="61">
        <f t="shared" si="41"/>
        <v>0</v>
      </c>
      <c r="AD130" s="512"/>
      <c r="AE130" s="512"/>
      <c r="AF130" s="512"/>
      <c r="AG130" s="512"/>
      <c r="AH130" s="512"/>
      <c r="AI130" s="512"/>
      <c r="AJ130" s="512"/>
      <c r="AK130" s="461">
        <f t="shared" si="21"/>
        <v>0</v>
      </c>
      <c r="AL130" s="13"/>
      <c r="AM130" s="13"/>
      <c r="AN130" s="13"/>
      <c r="AO130" s="13"/>
      <c r="AP130" s="13"/>
      <c r="AQ130" s="13"/>
      <c r="AR130" s="13"/>
      <c r="AS130" s="461">
        <f t="shared" si="22"/>
        <v>0</v>
      </c>
      <c r="AT130" s="512"/>
      <c r="AU130" s="512"/>
      <c r="AV130" s="512"/>
      <c r="AW130" s="512"/>
      <c r="AX130" s="512"/>
      <c r="AY130" s="512"/>
      <c r="AZ130" s="512"/>
      <c r="BA130" s="61">
        <f t="shared" si="23"/>
        <v>0</v>
      </c>
      <c r="BB130" s="512"/>
      <c r="BC130" s="512"/>
      <c r="BD130" s="512"/>
      <c r="BE130" s="512"/>
      <c r="BF130" s="512"/>
      <c r="BG130" s="512"/>
      <c r="BH130" s="512"/>
      <c r="BI130" s="110">
        <f t="shared" si="24"/>
        <v>0</v>
      </c>
      <c r="BJ130" s="219">
        <f t="shared" si="25"/>
        <v>1</v>
      </c>
      <c r="BK130" s="217">
        <f t="shared" si="26"/>
        <v>0</v>
      </c>
      <c r="BL130" s="217">
        <f t="shared" si="27"/>
        <v>0</v>
      </c>
      <c r="BM130" s="217">
        <f t="shared" si="28"/>
        <v>0</v>
      </c>
      <c r="BN130" s="217">
        <f t="shared" si="29"/>
        <v>0</v>
      </c>
      <c r="BO130" s="217">
        <f t="shared" si="30"/>
        <v>0</v>
      </c>
      <c r="BP130" s="226">
        <f t="shared" si="31"/>
        <v>0</v>
      </c>
      <c r="BQ130" s="227">
        <f t="shared" si="32"/>
        <v>2</v>
      </c>
      <c r="BR130" s="9"/>
      <c r="BS130" s="9"/>
      <c r="BT130" s="9"/>
      <c r="BU130" s="9"/>
      <c r="BV130" s="9"/>
      <c r="BW130" s="9"/>
      <c r="BX130" s="9"/>
      <c r="BY130" s="9"/>
    </row>
    <row r="131" spans="1:77" ht="16" thickBot="1">
      <c r="A131" s="57"/>
      <c r="B131" s="486" t="s">
        <v>729</v>
      </c>
      <c r="C131" s="504" t="s">
        <v>730</v>
      </c>
      <c r="D131" s="512">
        <v>77</v>
      </c>
      <c r="E131" s="511" t="s">
        <v>118</v>
      </c>
      <c r="F131" s="512"/>
      <c r="G131" s="512"/>
      <c r="H131" s="512"/>
      <c r="I131" s="512"/>
      <c r="J131" s="512"/>
      <c r="K131" s="512"/>
      <c r="L131" s="512"/>
      <c r="M131" s="461">
        <f t="shared" si="39"/>
        <v>0</v>
      </c>
      <c r="N131" s="512">
        <v>1</v>
      </c>
      <c r="O131" s="512"/>
      <c r="P131" s="512"/>
      <c r="Q131" s="512"/>
      <c r="R131" s="512"/>
      <c r="S131" s="512"/>
      <c r="T131" s="512"/>
      <c r="U131" s="61">
        <f t="shared" si="40"/>
        <v>2</v>
      </c>
      <c r="V131" s="512"/>
      <c r="W131" s="512"/>
      <c r="X131" s="512"/>
      <c r="Y131" s="512"/>
      <c r="Z131" s="512"/>
      <c r="AA131" s="512"/>
      <c r="AB131" s="512"/>
      <c r="AC131" s="61">
        <f t="shared" si="41"/>
        <v>0</v>
      </c>
      <c r="AD131" s="512"/>
      <c r="AE131" s="512"/>
      <c r="AF131" s="512"/>
      <c r="AG131" s="512"/>
      <c r="AH131" s="512"/>
      <c r="AI131" s="512"/>
      <c r="AJ131" s="512"/>
      <c r="AK131" s="461">
        <f t="shared" ref="AK131:AK194" si="42">2*(AD131)+5*(AE131)+3*(AF131)+5*(AG131)+5*(AH131)+5*(AI131)+5*(AJ131)</f>
        <v>0</v>
      </c>
      <c r="AL131" s="13"/>
      <c r="AM131" s="13"/>
      <c r="AN131" s="13"/>
      <c r="AO131" s="13"/>
      <c r="AP131" s="13"/>
      <c r="AQ131" s="13"/>
      <c r="AR131" s="13"/>
      <c r="AS131" s="461">
        <f t="shared" ref="AS131:AS194" si="43">2*(AL131)+5*(AM131)+3*(AN131)+5*(AO131)+5*(AP131)+5*(AQ131)+5*(AR131)</f>
        <v>0</v>
      </c>
      <c r="AT131" s="512"/>
      <c r="AU131" s="512"/>
      <c r="AV131" s="512"/>
      <c r="AW131" s="512"/>
      <c r="AX131" s="512"/>
      <c r="AY131" s="512"/>
      <c r="AZ131" s="512"/>
      <c r="BA131" s="61">
        <f t="shared" ref="BA131:BA194" si="44">2*(AT131)+5*(AU131)+3*(AV131)+5*(AW131)+5*(AX131)+5*(AY131)+5*(AZ131)</f>
        <v>0</v>
      </c>
      <c r="BB131" s="512"/>
      <c r="BC131" s="512"/>
      <c r="BD131" s="512"/>
      <c r="BE131" s="512"/>
      <c r="BF131" s="512"/>
      <c r="BG131" s="512"/>
      <c r="BH131" s="512"/>
      <c r="BI131" s="110">
        <f t="shared" ref="BI131:BI194" si="45">2*BB131+5*BC131+3*BD131+5*BE131+5*BF131+5*BG131+5*BH131</f>
        <v>0</v>
      </c>
      <c r="BJ131" s="219">
        <f t="shared" ref="BJ131:BJ194" si="46">F131+N131+V131+AD131+AL131+AT131+BB131</f>
        <v>1</v>
      </c>
      <c r="BK131" s="217">
        <f t="shared" ref="BK131:BK194" si="47">G131+O131+W131+AE131+AM131+AU131+BC131</f>
        <v>0</v>
      </c>
      <c r="BL131" s="217">
        <f t="shared" ref="BL131:BL194" si="48">H131+P131+X131+AF131+AN131+AV131+BD131</f>
        <v>0</v>
      </c>
      <c r="BM131" s="217">
        <f t="shared" ref="BM131:BM194" si="49">I131+Q131+Y131+AG131+AO131+AW131+BE131</f>
        <v>0</v>
      </c>
      <c r="BN131" s="217">
        <f t="shared" ref="BN131:BN194" si="50">J131+R131+Z131+AH131+AP131+AX131+BF131</f>
        <v>0</v>
      </c>
      <c r="BO131" s="217">
        <f t="shared" ref="BO131:BO194" si="51">K131+S131+AA131+AI131+AQ131+AY131+BG131</f>
        <v>0</v>
      </c>
      <c r="BP131" s="226">
        <f t="shared" ref="BP131:BP194" si="52">L131+T131+AB131+AJ131+AR131+AZ131+BH131</f>
        <v>0</v>
      </c>
      <c r="BQ131" s="227">
        <f t="shared" ref="BQ131:BQ194" si="53">M131+U131+AC131+AK131+AS131+BA131+BI131</f>
        <v>2</v>
      </c>
      <c r="BR131" s="165"/>
      <c r="BS131" s="165"/>
      <c r="BT131" s="165"/>
      <c r="BU131" s="165"/>
      <c r="BV131" s="165"/>
      <c r="BW131" s="165"/>
      <c r="BX131" s="165"/>
      <c r="BY131" s="165"/>
    </row>
    <row r="132" spans="1:77" ht="16" thickBot="1">
      <c r="A132" s="57"/>
      <c r="B132" s="505" t="s">
        <v>273</v>
      </c>
      <c r="C132" s="504" t="s">
        <v>274</v>
      </c>
      <c r="D132" s="512">
        <v>51</v>
      </c>
      <c r="E132" s="511" t="s">
        <v>120</v>
      </c>
      <c r="F132" s="512">
        <v>1</v>
      </c>
      <c r="G132" s="512"/>
      <c r="H132" s="512"/>
      <c r="I132" s="512"/>
      <c r="J132" s="512"/>
      <c r="K132" s="512"/>
      <c r="L132" s="512"/>
      <c r="M132" s="461">
        <f t="shared" si="39"/>
        <v>2</v>
      </c>
      <c r="N132" s="512"/>
      <c r="O132" s="512"/>
      <c r="P132" s="512"/>
      <c r="Q132" s="512"/>
      <c r="R132" s="512"/>
      <c r="S132" s="512"/>
      <c r="T132" s="512"/>
      <c r="U132" s="61">
        <f t="shared" si="40"/>
        <v>0</v>
      </c>
      <c r="V132" s="512"/>
      <c r="W132" s="512"/>
      <c r="X132" s="512"/>
      <c r="Y132" s="512"/>
      <c r="Z132" s="512"/>
      <c r="AA132" s="512"/>
      <c r="AB132" s="512"/>
      <c r="AC132" s="61">
        <f t="shared" si="41"/>
        <v>0</v>
      </c>
      <c r="AD132" s="512"/>
      <c r="AE132" s="512"/>
      <c r="AF132" s="512"/>
      <c r="AG132" s="512"/>
      <c r="AH132" s="512"/>
      <c r="AI132" s="512"/>
      <c r="AJ132" s="512"/>
      <c r="AK132" s="461">
        <f t="shared" si="42"/>
        <v>0</v>
      </c>
      <c r="AL132" s="13"/>
      <c r="AM132" s="13"/>
      <c r="AN132" s="13"/>
      <c r="AO132" s="13"/>
      <c r="AP132" s="13"/>
      <c r="AQ132" s="13"/>
      <c r="AR132" s="13"/>
      <c r="AS132" s="461">
        <f t="shared" si="43"/>
        <v>0</v>
      </c>
      <c r="AT132" s="512"/>
      <c r="AU132" s="512"/>
      <c r="AV132" s="512"/>
      <c r="AW132" s="512"/>
      <c r="AX132" s="512"/>
      <c r="AY132" s="512"/>
      <c r="AZ132" s="512"/>
      <c r="BA132" s="61">
        <f t="shared" si="44"/>
        <v>0</v>
      </c>
      <c r="BB132" s="512"/>
      <c r="BC132" s="512"/>
      <c r="BD132" s="512"/>
      <c r="BE132" s="512"/>
      <c r="BF132" s="512"/>
      <c r="BG132" s="512"/>
      <c r="BH132" s="512"/>
      <c r="BI132" s="110">
        <f t="shared" si="45"/>
        <v>0</v>
      </c>
      <c r="BJ132" s="219">
        <f t="shared" si="46"/>
        <v>1</v>
      </c>
      <c r="BK132" s="217">
        <f t="shared" si="47"/>
        <v>0</v>
      </c>
      <c r="BL132" s="217">
        <f t="shared" si="48"/>
        <v>0</v>
      </c>
      <c r="BM132" s="217">
        <f t="shared" si="49"/>
        <v>0</v>
      </c>
      <c r="BN132" s="217">
        <f t="shared" si="50"/>
        <v>0</v>
      </c>
      <c r="BO132" s="217">
        <f t="shared" si="51"/>
        <v>0</v>
      </c>
      <c r="BP132" s="226">
        <f t="shared" si="52"/>
        <v>0</v>
      </c>
      <c r="BQ132" s="227">
        <f t="shared" si="53"/>
        <v>2</v>
      </c>
      <c r="BR132" s="167"/>
      <c r="BS132" s="167"/>
      <c r="BT132" s="167"/>
      <c r="BU132" s="167"/>
      <c r="BV132" s="167"/>
      <c r="BW132" s="167"/>
      <c r="BX132" s="167"/>
      <c r="BY132" s="165"/>
    </row>
    <row r="133" spans="1:77" ht="16" thickBot="1">
      <c r="A133" s="57"/>
      <c r="B133" s="505" t="s">
        <v>578</v>
      </c>
      <c r="C133" s="504" t="s">
        <v>579</v>
      </c>
      <c r="D133" s="512">
        <v>16</v>
      </c>
      <c r="E133" s="511" t="s">
        <v>121</v>
      </c>
      <c r="F133" s="512"/>
      <c r="G133" s="512"/>
      <c r="H133" s="512"/>
      <c r="I133" s="512"/>
      <c r="J133" s="512"/>
      <c r="K133" s="512"/>
      <c r="L133" s="512"/>
      <c r="M133" s="461">
        <f t="shared" si="39"/>
        <v>0</v>
      </c>
      <c r="N133" s="512">
        <v>1</v>
      </c>
      <c r="O133" s="512"/>
      <c r="P133" s="512"/>
      <c r="Q133" s="512"/>
      <c r="R133" s="512"/>
      <c r="S133" s="512"/>
      <c r="T133" s="512"/>
      <c r="U133" s="61">
        <f t="shared" si="40"/>
        <v>2</v>
      </c>
      <c r="V133" s="512"/>
      <c r="W133" s="512"/>
      <c r="X133" s="512"/>
      <c r="Y133" s="512"/>
      <c r="Z133" s="512"/>
      <c r="AA133" s="512"/>
      <c r="AB133" s="512"/>
      <c r="AC133" s="61">
        <f t="shared" si="41"/>
        <v>0</v>
      </c>
      <c r="AD133" s="512"/>
      <c r="AE133" s="512"/>
      <c r="AF133" s="512"/>
      <c r="AG133" s="512"/>
      <c r="AH133" s="512"/>
      <c r="AI133" s="512"/>
      <c r="AJ133" s="512"/>
      <c r="AK133" s="461">
        <f t="shared" si="42"/>
        <v>0</v>
      </c>
      <c r="AL133" s="484"/>
      <c r="AM133" s="484"/>
      <c r="AN133" s="484"/>
      <c r="AO133" s="484"/>
      <c r="AP133" s="484"/>
      <c r="AQ133" s="484"/>
      <c r="AR133" s="484"/>
      <c r="AS133" s="461">
        <f t="shared" si="43"/>
        <v>0</v>
      </c>
      <c r="AT133" s="97"/>
      <c r="AU133" s="97"/>
      <c r="AV133" s="97"/>
      <c r="AW133" s="97"/>
      <c r="AX133" s="97"/>
      <c r="AY133" s="97"/>
      <c r="AZ133" s="97"/>
      <c r="BA133" s="61">
        <f t="shared" si="44"/>
        <v>0</v>
      </c>
      <c r="BB133" s="97"/>
      <c r="BC133" s="97"/>
      <c r="BD133" s="97"/>
      <c r="BE133" s="97"/>
      <c r="BF133" s="97"/>
      <c r="BG133" s="97"/>
      <c r="BH133" s="97"/>
      <c r="BI133" s="110">
        <f t="shared" si="45"/>
        <v>0</v>
      </c>
      <c r="BJ133" s="219">
        <f t="shared" si="46"/>
        <v>1</v>
      </c>
      <c r="BK133" s="217">
        <f t="shared" si="47"/>
        <v>0</v>
      </c>
      <c r="BL133" s="217">
        <f t="shared" si="48"/>
        <v>0</v>
      </c>
      <c r="BM133" s="217">
        <f t="shared" si="49"/>
        <v>0</v>
      </c>
      <c r="BN133" s="217">
        <f t="shared" si="50"/>
        <v>0</v>
      </c>
      <c r="BO133" s="217">
        <f t="shared" si="51"/>
        <v>0</v>
      </c>
      <c r="BP133" s="226">
        <f t="shared" si="52"/>
        <v>0</v>
      </c>
      <c r="BQ133" s="227">
        <f t="shared" si="53"/>
        <v>2</v>
      </c>
      <c r="BR133" s="9"/>
      <c r="BS133" s="9"/>
      <c r="BT133" s="9"/>
      <c r="BU133" s="9"/>
      <c r="BV133" s="9"/>
      <c r="BW133" s="9"/>
      <c r="BX133" s="9"/>
      <c r="BY133" s="9"/>
    </row>
    <row r="134" spans="1:77" ht="16" thickBot="1">
      <c r="A134" s="57"/>
      <c r="B134" s="505" t="s">
        <v>558</v>
      </c>
      <c r="C134" s="504" t="s">
        <v>559</v>
      </c>
      <c r="D134" s="512">
        <v>44</v>
      </c>
      <c r="E134" s="511" t="s">
        <v>116</v>
      </c>
      <c r="F134" s="512">
        <v>1</v>
      </c>
      <c r="G134" s="512"/>
      <c r="H134" s="512"/>
      <c r="I134" s="512"/>
      <c r="J134" s="512"/>
      <c r="K134" s="512"/>
      <c r="L134" s="512"/>
      <c r="M134" s="61">
        <f t="shared" si="39"/>
        <v>2</v>
      </c>
      <c r="N134" s="211"/>
      <c r="O134" s="211"/>
      <c r="P134" s="211"/>
      <c r="Q134" s="211"/>
      <c r="R134" s="211"/>
      <c r="S134" s="211"/>
      <c r="T134" s="211"/>
      <c r="U134" s="61">
        <f t="shared" si="40"/>
        <v>0</v>
      </c>
      <c r="V134" s="512"/>
      <c r="W134" s="512"/>
      <c r="X134" s="512"/>
      <c r="Y134" s="512"/>
      <c r="Z134" s="512"/>
      <c r="AA134" s="512"/>
      <c r="AB134" s="512"/>
      <c r="AC134" s="61">
        <f t="shared" si="41"/>
        <v>0</v>
      </c>
      <c r="AD134" s="512"/>
      <c r="AE134" s="512"/>
      <c r="AF134" s="512"/>
      <c r="AG134" s="512"/>
      <c r="AH134" s="512"/>
      <c r="AI134" s="512"/>
      <c r="AJ134" s="512"/>
      <c r="AK134" s="461">
        <f t="shared" si="42"/>
        <v>0</v>
      </c>
      <c r="AL134" s="512"/>
      <c r="AM134" s="512"/>
      <c r="AN134" s="512"/>
      <c r="AO134" s="512"/>
      <c r="AP134" s="512"/>
      <c r="AQ134" s="512"/>
      <c r="AR134" s="512"/>
      <c r="AS134" s="461">
        <f t="shared" si="43"/>
        <v>0</v>
      </c>
      <c r="AT134" s="512"/>
      <c r="AU134" s="512"/>
      <c r="AV134" s="512"/>
      <c r="AW134" s="512"/>
      <c r="AX134" s="512"/>
      <c r="AY134" s="512"/>
      <c r="AZ134" s="512"/>
      <c r="BA134" s="61">
        <f t="shared" si="44"/>
        <v>0</v>
      </c>
      <c r="BB134" s="512"/>
      <c r="BC134" s="512"/>
      <c r="BD134" s="512"/>
      <c r="BE134" s="512"/>
      <c r="BF134" s="512"/>
      <c r="BG134" s="512"/>
      <c r="BH134" s="512"/>
      <c r="BI134" s="110">
        <f t="shared" si="45"/>
        <v>0</v>
      </c>
      <c r="BJ134" s="219">
        <f t="shared" si="46"/>
        <v>1</v>
      </c>
      <c r="BK134" s="217">
        <f t="shared" si="47"/>
        <v>0</v>
      </c>
      <c r="BL134" s="217">
        <f t="shared" si="48"/>
        <v>0</v>
      </c>
      <c r="BM134" s="217">
        <f t="shared" si="49"/>
        <v>0</v>
      </c>
      <c r="BN134" s="217">
        <f t="shared" si="50"/>
        <v>0</v>
      </c>
      <c r="BO134" s="217">
        <f t="shared" si="51"/>
        <v>0</v>
      </c>
      <c r="BP134" s="226">
        <f t="shared" si="52"/>
        <v>0</v>
      </c>
      <c r="BQ134" s="227">
        <f t="shared" si="53"/>
        <v>2</v>
      </c>
      <c r="BR134" s="167"/>
      <c r="BS134" s="167"/>
      <c r="BT134" s="167"/>
      <c r="BU134" s="167"/>
      <c r="BV134" s="167"/>
      <c r="BW134" s="167"/>
      <c r="BX134" s="167"/>
      <c r="BY134" s="165"/>
    </row>
    <row r="135" spans="1:77" ht="16" thickBot="1">
      <c r="A135" s="57"/>
      <c r="B135" s="505" t="s">
        <v>831</v>
      </c>
      <c r="C135" s="504" t="s">
        <v>365</v>
      </c>
      <c r="D135" s="512">
        <v>83</v>
      </c>
      <c r="E135" s="511" t="s">
        <v>118</v>
      </c>
      <c r="F135" s="211"/>
      <c r="G135" s="211"/>
      <c r="H135" s="211"/>
      <c r="I135" s="211"/>
      <c r="J135" s="211"/>
      <c r="K135" s="211"/>
      <c r="L135" s="211"/>
      <c r="M135" s="61">
        <f t="shared" si="39"/>
        <v>0</v>
      </c>
      <c r="N135" s="211"/>
      <c r="O135" s="211"/>
      <c r="P135" s="211"/>
      <c r="Q135" s="211"/>
      <c r="R135" s="211"/>
      <c r="S135" s="211"/>
      <c r="T135" s="211"/>
      <c r="U135" s="61">
        <f t="shared" si="40"/>
        <v>0</v>
      </c>
      <c r="V135" s="512"/>
      <c r="W135" s="512"/>
      <c r="X135" s="512"/>
      <c r="Y135" s="512"/>
      <c r="Z135" s="512"/>
      <c r="AA135" s="512"/>
      <c r="AB135" s="512"/>
      <c r="AC135" s="61">
        <f t="shared" si="41"/>
        <v>0</v>
      </c>
      <c r="AD135" s="512">
        <v>1</v>
      </c>
      <c r="AE135" s="512"/>
      <c r="AF135" s="512"/>
      <c r="AG135" s="512"/>
      <c r="AH135" s="512"/>
      <c r="AI135" s="512"/>
      <c r="AJ135" s="512"/>
      <c r="AK135" s="461">
        <f t="shared" si="42"/>
        <v>2</v>
      </c>
      <c r="AL135" s="512"/>
      <c r="AM135" s="512"/>
      <c r="AN135" s="512"/>
      <c r="AO135" s="512"/>
      <c r="AP135" s="512"/>
      <c r="AQ135" s="512"/>
      <c r="AR135" s="512"/>
      <c r="AS135" s="461">
        <f t="shared" si="43"/>
        <v>0</v>
      </c>
      <c r="AT135" s="97"/>
      <c r="AU135" s="97"/>
      <c r="AV135" s="97"/>
      <c r="AW135" s="97"/>
      <c r="AX135" s="97"/>
      <c r="AY135" s="97"/>
      <c r="AZ135" s="97"/>
      <c r="BA135" s="61">
        <f t="shared" si="44"/>
        <v>0</v>
      </c>
      <c r="BB135" s="13"/>
      <c r="BC135" s="13"/>
      <c r="BD135" s="13"/>
      <c r="BE135" s="13"/>
      <c r="BF135" s="13"/>
      <c r="BG135" s="13"/>
      <c r="BH135" s="13"/>
      <c r="BI135" s="110">
        <f t="shared" si="45"/>
        <v>0</v>
      </c>
      <c r="BJ135" s="109">
        <f t="shared" si="46"/>
        <v>1</v>
      </c>
      <c r="BK135" s="108">
        <f t="shared" si="47"/>
        <v>0</v>
      </c>
      <c r="BL135" s="108">
        <f t="shared" si="48"/>
        <v>0</v>
      </c>
      <c r="BM135" s="108">
        <f t="shared" si="49"/>
        <v>0</v>
      </c>
      <c r="BN135" s="108">
        <f t="shared" si="50"/>
        <v>0</v>
      </c>
      <c r="BO135" s="108">
        <f t="shared" si="51"/>
        <v>0</v>
      </c>
      <c r="BP135" s="110">
        <f t="shared" si="52"/>
        <v>0</v>
      </c>
      <c r="BQ135" s="191">
        <f t="shared" si="53"/>
        <v>2</v>
      </c>
      <c r="BR135" s="165"/>
      <c r="BS135" s="165"/>
      <c r="BT135" s="165"/>
      <c r="BU135" s="165"/>
      <c r="BV135" s="165"/>
      <c r="BW135" s="165"/>
      <c r="BX135" s="165"/>
      <c r="BY135" s="165"/>
    </row>
    <row r="136" spans="1:77" ht="16" thickBot="1">
      <c r="A136" s="57"/>
      <c r="B136" s="505" t="s">
        <v>727</v>
      </c>
      <c r="C136" s="504" t="s">
        <v>363</v>
      </c>
      <c r="D136" s="512">
        <v>27</v>
      </c>
      <c r="E136" s="511" t="s">
        <v>118</v>
      </c>
      <c r="F136" s="211"/>
      <c r="G136" s="211"/>
      <c r="H136" s="211"/>
      <c r="I136" s="211"/>
      <c r="J136" s="211"/>
      <c r="K136" s="211"/>
      <c r="L136" s="211"/>
      <c r="M136" s="61">
        <f t="shared" si="39"/>
        <v>0</v>
      </c>
      <c r="N136" s="211">
        <v>1</v>
      </c>
      <c r="O136" s="211"/>
      <c r="P136" s="211"/>
      <c r="Q136" s="211"/>
      <c r="R136" s="211"/>
      <c r="S136" s="211"/>
      <c r="T136" s="211"/>
      <c r="U136" s="61">
        <f t="shared" si="40"/>
        <v>2</v>
      </c>
      <c r="V136" s="512"/>
      <c r="W136" s="512"/>
      <c r="X136" s="512"/>
      <c r="Y136" s="512"/>
      <c r="Z136" s="512"/>
      <c r="AA136" s="512"/>
      <c r="AB136" s="512"/>
      <c r="AC136" s="61">
        <f t="shared" si="41"/>
        <v>0</v>
      </c>
      <c r="AD136" s="512"/>
      <c r="AE136" s="512"/>
      <c r="AF136" s="512"/>
      <c r="AG136" s="512"/>
      <c r="AH136" s="512"/>
      <c r="AI136" s="512"/>
      <c r="AJ136" s="512"/>
      <c r="AK136" s="461">
        <f t="shared" si="42"/>
        <v>0</v>
      </c>
      <c r="AL136" s="512"/>
      <c r="AM136" s="512"/>
      <c r="AN136" s="512"/>
      <c r="AO136" s="512"/>
      <c r="AP136" s="512"/>
      <c r="AQ136" s="512"/>
      <c r="AR136" s="512"/>
      <c r="AS136" s="461">
        <f t="shared" si="43"/>
        <v>0</v>
      </c>
      <c r="AT136" s="97"/>
      <c r="AU136" s="97"/>
      <c r="AV136" s="97"/>
      <c r="AW136" s="97"/>
      <c r="AX136" s="97"/>
      <c r="AY136" s="97"/>
      <c r="AZ136" s="97"/>
      <c r="BA136" s="61">
        <f t="shared" si="44"/>
        <v>0</v>
      </c>
      <c r="BB136" s="97"/>
      <c r="BC136" s="97"/>
      <c r="BD136" s="97"/>
      <c r="BE136" s="97"/>
      <c r="BF136" s="97"/>
      <c r="BG136" s="97"/>
      <c r="BH136" s="97"/>
      <c r="BI136" s="110">
        <f t="shared" si="45"/>
        <v>0</v>
      </c>
      <c r="BJ136" s="219">
        <f t="shared" si="46"/>
        <v>1</v>
      </c>
      <c r="BK136" s="217">
        <f t="shared" si="47"/>
        <v>0</v>
      </c>
      <c r="BL136" s="217">
        <f t="shared" si="48"/>
        <v>0</v>
      </c>
      <c r="BM136" s="217">
        <f t="shared" si="49"/>
        <v>0</v>
      </c>
      <c r="BN136" s="217">
        <f t="shared" si="50"/>
        <v>0</v>
      </c>
      <c r="BO136" s="217">
        <f t="shared" si="51"/>
        <v>0</v>
      </c>
      <c r="BP136" s="226">
        <f t="shared" si="52"/>
        <v>0</v>
      </c>
      <c r="BQ136" s="227">
        <f t="shared" si="53"/>
        <v>2</v>
      </c>
      <c r="BR136" s="165"/>
      <c r="BS136" s="165"/>
      <c r="BT136" s="165"/>
      <c r="BU136" s="165"/>
      <c r="BV136" s="165"/>
      <c r="BW136" s="165"/>
      <c r="BX136" s="165"/>
      <c r="BY136" s="165"/>
    </row>
    <row r="137" spans="1:77" ht="16" thickBot="1">
      <c r="A137" s="57"/>
      <c r="B137" s="505" t="s">
        <v>627</v>
      </c>
      <c r="C137" s="504" t="s">
        <v>628</v>
      </c>
      <c r="D137" s="512">
        <v>60</v>
      </c>
      <c r="E137" s="511" t="s">
        <v>115</v>
      </c>
      <c r="F137" s="211">
        <v>1</v>
      </c>
      <c r="G137" s="211"/>
      <c r="H137" s="211"/>
      <c r="I137" s="211"/>
      <c r="J137" s="211"/>
      <c r="K137" s="211"/>
      <c r="L137" s="211"/>
      <c r="M137" s="61">
        <f t="shared" si="39"/>
        <v>2</v>
      </c>
      <c r="N137" s="211"/>
      <c r="O137" s="211"/>
      <c r="P137" s="211"/>
      <c r="Q137" s="211"/>
      <c r="R137" s="211"/>
      <c r="S137" s="211"/>
      <c r="T137" s="211"/>
      <c r="U137" s="61">
        <f t="shared" si="40"/>
        <v>0</v>
      </c>
      <c r="V137" s="211"/>
      <c r="W137" s="211"/>
      <c r="X137" s="211"/>
      <c r="Y137" s="211"/>
      <c r="Z137" s="211"/>
      <c r="AA137" s="211"/>
      <c r="AB137" s="211"/>
      <c r="AC137" s="61">
        <f t="shared" si="41"/>
        <v>0</v>
      </c>
      <c r="AD137" s="512"/>
      <c r="AE137" s="512"/>
      <c r="AF137" s="512"/>
      <c r="AG137" s="512"/>
      <c r="AH137" s="512"/>
      <c r="AI137" s="512"/>
      <c r="AJ137" s="512"/>
      <c r="AK137" s="461">
        <f t="shared" si="42"/>
        <v>0</v>
      </c>
      <c r="AL137" s="484"/>
      <c r="AM137" s="484"/>
      <c r="AN137" s="484"/>
      <c r="AO137" s="484"/>
      <c r="AP137" s="484"/>
      <c r="AQ137" s="484"/>
      <c r="AR137" s="484"/>
      <c r="AS137" s="461">
        <f t="shared" si="43"/>
        <v>0</v>
      </c>
      <c r="AT137" s="484"/>
      <c r="AU137" s="484"/>
      <c r="AV137" s="484"/>
      <c r="AW137" s="484"/>
      <c r="AX137" s="484"/>
      <c r="AY137" s="484"/>
      <c r="AZ137" s="484"/>
      <c r="BA137" s="61">
        <f t="shared" si="44"/>
        <v>0</v>
      </c>
      <c r="BB137" s="512"/>
      <c r="BC137" s="512"/>
      <c r="BD137" s="512"/>
      <c r="BE137" s="512"/>
      <c r="BF137" s="512"/>
      <c r="BG137" s="512"/>
      <c r="BH137" s="512"/>
      <c r="BI137" s="110">
        <f t="shared" si="45"/>
        <v>0</v>
      </c>
      <c r="BJ137" s="219">
        <f t="shared" si="46"/>
        <v>1</v>
      </c>
      <c r="BK137" s="217">
        <f t="shared" si="47"/>
        <v>0</v>
      </c>
      <c r="BL137" s="217">
        <f t="shared" si="48"/>
        <v>0</v>
      </c>
      <c r="BM137" s="217">
        <f t="shared" si="49"/>
        <v>0</v>
      </c>
      <c r="BN137" s="217">
        <f t="shared" si="50"/>
        <v>0</v>
      </c>
      <c r="BO137" s="217">
        <f t="shared" si="51"/>
        <v>0</v>
      </c>
      <c r="BP137" s="226">
        <f t="shared" si="52"/>
        <v>0</v>
      </c>
      <c r="BQ137" s="227">
        <f t="shared" si="53"/>
        <v>2</v>
      </c>
      <c r="BR137" s="165"/>
      <c r="BS137" s="165"/>
      <c r="BT137" s="165"/>
      <c r="BU137" s="165"/>
      <c r="BV137" s="165"/>
      <c r="BW137" s="165"/>
      <c r="BX137" s="165"/>
      <c r="BY137" s="165"/>
    </row>
    <row r="138" spans="1:77" ht="16" thickBot="1">
      <c r="A138" s="57"/>
      <c r="B138" s="486" t="s">
        <v>722</v>
      </c>
      <c r="C138" s="504" t="s">
        <v>250</v>
      </c>
      <c r="D138" s="512">
        <v>61</v>
      </c>
      <c r="E138" s="511" t="s">
        <v>120</v>
      </c>
      <c r="F138" s="211"/>
      <c r="G138" s="211"/>
      <c r="H138" s="211"/>
      <c r="I138" s="211"/>
      <c r="J138" s="211"/>
      <c r="K138" s="211"/>
      <c r="L138" s="211"/>
      <c r="M138" s="61">
        <f t="shared" si="39"/>
        <v>0</v>
      </c>
      <c r="N138" s="211">
        <v>1</v>
      </c>
      <c r="O138" s="211"/>
      <c r="P138" s="211"/>
      <c r="Q138" s="211"/>
      <c r="R138" s="211"/>
      <c r="S138" s="211"/>
      <c r="T138" s="211"/>
      <c r="U138" s="61">
        <f t="shared" si="40"/>
        <v>2</v>
      </c>
      <c r="V138" s="211"/>
      <c r="W138" s="211"/>
      <c r="X138" s="211"/>
      <c r="Y138" s="211"/>
      <c r="Z138" s="211"/>
      <c r="AA138" s="211"/>
      <c r="AB138" s="211"/>
      <c r="AC138" s="61">
        <f t="shared" si="41"/>
        <v>0</v>
      </c>
      <c r="AD138" s="211"/>
      <c r="AE138" s="211"/>
      <c r="AF138" s="211"/>
      <c r="AG138" s="211"/>
      <c r="AH138" s="211"/>
      <c r="AI138" s="211"/>
      <c r="AJ138" s="211"/>
      <c r="AK138" s="461">
        <f t="shared" si="42"/>
        <v>0</v>
      </c>
      <c r="AL138" s="512"/>
      <c r="AM138" s="512"/>
      <c r="AN138" s="512"/>
      <c r="AO138" s="512"/>
      <c r="AP138" s="512"/>
      <c r="AQ138" s="512"/>
      <c r="AR138" s="512"/>
      <c r="AS138" s="461">
        <f t="shared" si="43"/>
        <v>0</v>
      </c>
      <c r="AT138" s="512"/>
      <c r="AU138" s="512"/>
      <c r="AV138" s="512"/>
      <c r="AW138" s="512"/>
      <c r="AX138" s="512"/>
      <c r="AY138" s="512"/>
      <c r="AZ138" s="512"/>
      <c r="BA138" s="61">
        <f t="shared" si="44"/>
        <v>0</v>
      </c>
      <c r="BB138" s="512"/>
      <c r="BC138" s="512"/>
      <c r="BD138" s="512"/>
      <c r="BE138" s="512"/>
      <c r="BF138" s="512"/>
      <c r="BG138" s="512"/>
      <c r="BH138" s="512"/>
      <c r="BI138" s="110">
        <f t="shared" si="45"/>
        <v>0</v>
      </c>
      <c r="BJ138" s="219">
        <f t="shared" si="46"/>
        <v>1</v>
      </c>
      <c r="BK138" s="217">
        <f t="shared" si="47"/>
        <v>0</v>
      </c>
      <c r="BL138" s="217">
        <f t="shared" si="48"/>
        <v>0</v>
      </c>
      <c r="BM138" s="217">
        <f t="shared" si="49"/>
        <v>0</v>
      </c>
      <c r="BN138" s="217">
        <f t="shared" si="50"/>
        <v>0</v>
      </c>
      <c r="BO138" s="217">
        <f t="shared" si="51"/>
        <v>0</v>
      </c>
      <c r="BP138" s="226">
        <f t="shared" si="52"/>
        <v>0</v>
      </c>
      <c r="BQ138" s="227">
        <f t="shared" si="53"/>
        <v>2</v>
      </c>
      <c r="BR138" s="165"/>
      <c r="BS138" s="165"/>
      <c r="BT138" s="165"/>
      <c r="BU138" s="165"/>
      <c r="BV138" s="165"/>
      <c r="BW138" s="165"/>
      <c r="BX138" s="165"/>
      <c r="BY138" s="165"/>
    </row>
    <row r="139" spans="1:77" ht="16" thickBot="1">
      <c r="A139" s="57"/>
      <c r="B139" s="486" t="s">
        <v>838</v>
      </c>
      <c r="C139" s="504" t="s">
        <v>839</v>
      </c>
      <c r="D139" s="512">
        <v>5</v>
      </c>
      <c r="E139" s="511" t="s">
        <v>370</v>
      </c>
      <c r="F139" s="211"/>
      <c r="G139" s="211"/>
      <c r="H139" s="211"/>
      <c r="I139" s="211"/>
      <c r="J139" s="211"/>
      <c r="K139" s="211"/>
      <c r="L139" s="211"/>
      <c r="M139" s="61">
        <f t="shared" si="39"/>
        <v>0</v>
      </c>
      <c r="N139" s="211"/>
      <c r="O139" s="211"/>
      <c r="P139" s="211"/>
      <c r="Q139" s="211"/>
      <c r="R139" s="211"/>
      <c r="S139" s="211"/>
      <c r="T139" s="211"/>
      <c r="U139" s="61">
        <f t="shared" si="40"/>
        <v>0</v>
      </c>
      <c r="V139" s="211"/>
      <c r="W139" s="211"/>
      <c r="X139" s="211"/>
      <c r="Y139" s="211"/>
      <c r="Z139" s="211"/>
      <c r="AA139" s="211"/>
      <c r="AB139" s="211"/>
      <c r="AC139" s="61">
        <f t="shared" si="41"/>
        <v>0</v>
      </c>
      <c r="AD139" s="211">
        <v>1</v>
      </c>
      <c r="AE139" s="211"/>
      <c r="AF139" s="211"/>
      <c r="AG139" s="211"/>
      <c r="AH139" s="211"/>
      <c r="AI139" s="211"/>
      <c r="AJ139" s="211"/>
      <c r="AK139" s="461">
        <f t="shared" si="42"/>
        <v>2</v>
      </c>
      <c r="AL139" s="512"/>
      <c r="AM139" s="512"/>
      <c r="AN139" s="512"/>
      <c r="AO139" s="512"/>
      <c r="AP139" s="512"/>
      <c r="AQ139" s="512"/>
      <c r="AR139" s="512"/>
      <c r="AS139" s="461">
        <f t="shared" si="43"/>
        <v>0</v>
      </c>
      <c r="AT139" s="512"/>
      <c r="AU139" s="512"/>
      <c r="AV139" s="512"/>
      <c r="AW139" s="512"/>
      <c r="AX139" s="512"/>
      <c r="AY139" s="512"/>
      <c r="AZ139" s="512"/>
      <c r="BA139" s="61">
        <f t="shared" si="44"/>
        <v>0</v>
      </c>
      <c r="BB139" s="512"/>
      <c r="BC139" s="512"/>
      <c r="BD139" s="512"/>
      <c r="BE139" s="512"/>
      <c r="BF139" s="512"/>
      <c r="BG139" s="512"/>
      <c r="BH139" s="512"/>
      <c r="BI139" s="110">
        <f t="shared" si="45"/>
        <v>0</v>
      </c>
      <c r="BJ139" s="109">
        <f t="shared" si="46"/>
        <v>1</v>
      </c>
      <c r="BK139" s="108">
        <f t="shared" si="47"/>
        <v>0</v>
      </c>
      <c r="BL139" s="108">
        <f t="shared" si="48"/>
        <v>0</v>
      </c>
      <c r="BM139" s="108">
        <f t="shared" si="49"/>
        <v>0</v>
      </c>
      <c r="BN139" s="108">
        <f t="shared" si="50"/>
        <v>0</v>
      </c>
      <c r="BO139" s="108">
        <f t="shared" si="51"/>
        <v>0</v>
      </c>
      <c r="BP139" s="110">
        <f t="shared" si="52"/>
        <v>0</v>
      </c>
      <c r="BQ139" s="191">
        <f t="shared" si="53"/>
        <v>2</v>
      </c>
      <c r="BR139" s="165"/>
      <c r="BS139" s="165"/>
      <c r="BT139" s="165"/>
      <c r="BU139" s="165"/>
      <c r="BV139" s="165"/>
      <c r="BW139" s="165"/>
      <c r="BX139" s="165"/>
      <c r="BY139" s="165"/>
    </row>
    <row r="140" spans="1:77" ht="16" thickBot="1">
      <c r="A140" s="57"/>
      <c r="B140" s="394" t="s">
        <v>749</v>
      </c>
      <c r="C140" s="397" t="s">
        <v>750</v>
      </c>
      <c r="D140" s="211">
        <v>45</v>
      </c>
      <c r="E140" s="211" t="s">
        <v>121</v>
      </c>
      <c r="F140" s="114"/>
      <c r="G140" s="114"/>
      <c r="H140" s="114"/>
      <c r="I140" s="114"/>
      <c r="J140" s="114"/>
      <c r="K140" s="114"/>
      <c r="L140" s="114"/>
      <c r="M140" s="61">
        <f t="shared" si="39"/>
        <v>0</v>
      </c>
      <c r="N140" s="211">
        <v>1</v>
      </c>
      <c r="O140" s="211"/>
      <c r="P140" s="211"/>
      <c r="Q140" s="211"/>
      <c r="R140" s="211"/>
      <c r="S140" s="211"/>
      <c r="T140" s="211"/>
      <c r="U140" s="61">
        <f t="shared" si="40"/>
        <v>2</v>
      </c>
      <c r="V140" s="211"/>
      <c r="W140" s="211"/>
      <c r="X140" s="211"/>
      <c r="Y140" s="211"/>
      <c r="Z140" s="211"/>
      <c r="AA140" s="211"/>
      <c r="AB140" s="211"/>
      <c r="AC140" s="61">
        <f t="shared" si="41"/>
        <v>0</v>
      </c>
      <c r="AD140" s="211"/>
      <c r="AE140" s="211"/>
      <c r="AF140" s="211"/>
      <c r="AG140" s="211"/>
      <c r="AH140" s="211"/>
      <c r="AI140" s="211"/>
      <c r="AJ140" s="211"/>
      <c r="AK140" s="461">
        <f t="shared" si="42"/>
        <v>0</v>
      </c>
      <c r="AL140" s="512"/>
      <c r="AM140" s="512"/>
      <c r="AN140" s="512"/>
      <c r="AO140" s="512"/>
      <c r="AP140" s="512"/>
      <c r="AQ140" s="512"/>
      <c r="AR140" s="512"/>
      <c r="AS140" s="461">
        <f t="shared" si="43"/>
        <v>0</v>
      </c>
      <c r="AT140" s="97"/>
      <c r="AU140" s="97"/>
      <c r="AV140" s="97"/>
      <c r="AW140" s="97"/>
      <c r="AX140" s="97"/>
      <c r="AY140" s="97"/>
      <c r="AZ140" s="97"/>
      <c r="BA140" s="61">
        <f t="shared" si="44"/>
        <v>0</v>
      </c>
      <c r="BB140" s="512"/>
      <c r="BC140" s="512"/>
      <c r="BD140" s="512"/>
      <c r="BE140" s="512"/>
      <c r="BF140" s="512"/>
      <c r="BG140" s="512"/>
      <c r="BH140" s="512"/>
      <c r="BI140" s="110">
        <f t="shared" si="45"/>
        <v>0</v>
      </c>
      <c r="BJ140" s="219">
        <f t="shared" si="46"/>
        <v>1</v>
      </c>
      <c r="BK140" s="217">
        <f t="shared" si="47"/>
        <v>0</v>
      </c>
      <c r="BL140" s="217">
        <f t="shared" si="48"/>
        <v>0</v>
      </c>
      <c r="BM140" s="217">
        <f t="shared" si="49"/>
        <v>0</v>
      </c>
      <c r="BN140" s="217">
        <f t="shared" si="50"/>
        <v>0</v>
      </c>
      <c r="BO140" s="217">
        <f t="shared" si="51"/>
        <v>0</v>
      </c>
      <c r="BP140" s="226">
        <f t="shared" si="52"/>
        <v>0</v>
      </c>
      <c r="BQ140" s="227">
        <f t="shared" si="53"/>
        <v>2</v>
      </c>
      <c r="BR140" s="167"/>
      <c r="BS140" s="167"/>
      <c r="BT140" s="167"/>
      <c r="BU140" s="167"/>
      <c r="BV140" s="167"/>
      <c r="BW140" s="167"/>
      <c r="BX140" s="167"/>
      <c r="BY140" s="165"/>
    </row>
    <row r="141" spans="1:77" ht="16" thickBot="1">
      <c r="A141" s="57"/>
      <c r="B141" s="465" t="s">
        <v>781</v>
      </c>
      <c r="C141" s="463" t="s">
        <v>276</v>
      </c>
      <c r="D141" s="511">
        <v>3</v>
      </c>
      <c r="E141" s="511" t="s">
        <v>370</v>
      </c>
      <c r="F141" s="511"/>
      <c r="G141" s="511"/>
      <c r="H141" s="511"/>
      <c r="I141" s="511"/>
      <c r="J141" s="511"/>
      <c r="K141" s="511"/>
      <c r="L141" s="511"/>
      <c r="M141" s="61">
        <f t="shared" si="39"/>
        <v>0</v>
      </c>
      <c r="N141" s="511"/>
      <c r="O141" s="511"/>
      <c r="P141" s="511"/>
      <c r="Q141" s="511"/>
      <c r="R141" s="511"/>
      <c r="S141" s="511"/>
      <c r="T141" s="511"/>
      <c r="U141" s="61">
        <f t="shared" si="40"/>
        <v>0</v>
      </c>
      <c r="V141" s="511">
        <v>1</v>
      </c>
      <c r="W141" s="511"/>
      <c r="X141" s="511"/>
      <c r="Y141" s="511"/>
      <c r="Z141" s="511"/>
      <c r="AA141" s="511"/>
      <c r="AB141" s="511"/>
      <c r="AC141" s="61">
        <f t="shared" si="41"/>
        <v>2</v>
      </c>
      <c r="AD141" s="511"/>
      <c r="AE141" s="511"/>
      <c r="AF141" s="511"/>
      <c r="AG141" s="511"/>
      <c r="AH141" s="511"/>
      <c r="AI141" s="511"/>
      <c r="AJ141" s="511"/>
      <c r="AK141" s="461">
        <f t="shared" si="42"/>
        <v>0</v>
      </c>
      <c r="AL141" s="512"/>
      <c r="AM141" s="512"/>
      <c r="AN141" s="512"/>
      <c r="AO141" s="512"/>
      <c r="AP141" s="512"/>
      <c r="AQ141" s="512"/>
      <c r="AR141" s="512"/>
      <c r="AS141" s="461">
        <f t="shared" si="43"/>
        <v>0</v>
      </c>
      <c r="AT141" s="512"/>
      <c r="AU141" s="512"/>
      <c r="AV141" s="512"/>
      <c r="AW141" s="512"/>
      <c r="AX141" s="512"/>
      <c r="AY141" s="512"/>
      <c r="AZ141" s="512"/>
      <c r="BA141" s="61">
        <f t="shared" si="44"/>
        <v>0</v>
      </c>
      <c r="BB141" s="13"/>
      <c r="BC141" s="13"/>
      <c r="BD141" s="13"/>
      <c r="BE141" s="13"/>
      <c r="BF141" s="13"/>
      <c r="BG141" s="13"/>
      <c r="BH141" s="13"/>
      <c r="BI141" s="110">
        <f t="shared" si="45"/>
        <v>0</v>
      </c>
      <c r="BJ141" s="109">
        <f t="shared" si="46"/>
        <v>1</v>
      </c>
      <c r="BK141" s="108">
        <f t="shared" si="47"/>
        <v>0</v>
      </c>
      <c r="BL141" s="108">
        <f t="shared" si="48"/>
        <v>0</v>
      </c>
      <c r="BM141" s="108">
        <f t="shared" si="49"/>
        <v>0</v>
      </c>
      <c r="BN141" s="108">
        <f t="shared" si="50"/>
        <v>0</v>
      </c>
      <c r="BO141" s="108">
        <f t="shared" si="51"/>
        <v>0</v>
      </c>
      <c r="BP141" s="110">
        <f t="shared" si="52"/>
        <v>0</v>
      </c>
      <c r="BQ141" s="191">
        <f t="shared" si="53"/>
        <v>2</v>
      </c>
      <c r="BR141" s="165"/>
      <c r="BS141" s="165"/>
      <c r="BT141" s="165"/>
      <c r="BU141" s="165"/>
      <c r="BV141" s="165"/>
      <c r="BW141" s="165"/>
      <c r="BX141" s="165"/>
      <c r="BY141" s="165"/>
    </row>
    <row r="142" spans="1:77" ht="16" thickBot="1">
      <c r="A142" s="57"/>
      <c r="B142" s="486" t="s">
        <v>779</v>
      </c>
      <c r="C142" s="504" t="s">
        <v>780</v>
      </c>
      <c r="D142" s="512">
        <v>22</v>
      </c>
      <c r="E142" s="511" t="s">
        <v>370</v>
      </c>
      <c r="F142" s="512"/>
      <c r="G142" s="512"/>
      <c r="H142" s="512"/>
      <c r="I142" s="512"/>
      <c r="J142" s="512"/>
      <c r="K142" s="512"/>
      <c r="L142" s="512"/>
      <c r="M142" s="61">
        <f t="shared" si="39"/>
        <v>0</v>
      </c>
      <c r="N142" s="512">
        <v>1</v>
      </c>
      <c r="O142" s="512"/>
      <c r="P142" s="512"/>
      <c r="Q142" s="512"/>
      <c r="R142" s="512"/>
      <c r="S142" s="512"/>
      <c r="T142" s="512"/>
      <c r="U142" s="61">
        <f t="shared" si="40"/>
        <v>2</v>
      </c>
      <c r="V142" s="512"/>
      <c r="W142" s="512"/>
      <c r="X142" s="512"/>
      <c r="Y142" s="512"/>
      <c r="Z142" s="512"/>
      <c r="AA142" s="512"/>
      <c r="AB142" s="512"/>
      <c r="AC142" s="61">
        <f t="shared" si="41"/>
        <v>0</v>
      </c>
      <c r="AD142" s="512"/>
      <c r="AE142" s="512"/>
      <c r="AF142" s="512"/>
      <c r="AG142" s="512"/>
      <c r="AH142" s="512"/>
      <c r="AI142" s="512"/>
      <c r="AJ142" s="512"/>
      <c r="AK142" s="461">
        <f t="shared" si="42"/>
        <v>0</v>
      </c>
      <c r="AL142" s="512"/>
      <c r="AM142" s="512"/>
      <c r="AN142" s="512"/>
      <c r="AO142" s="512"/>
      <c r="AP142" s="512"/>
      <c r="AQ142" s="512"/>
      <c r="AR142" s="512"/>
      <c r="AS142" s="461">
        <f t="shared" si="43"/>
        <v>0</v>
      </c>
      <c r="AT142" s="97"/>
      <c r="AU142" s="97"/>
      <c r="AV142" s="97"/>
      <c r="AW142" s="97"/>
      <c r="AX142" s="97"/>
      <c r="AY142" s="97"/>
      <c r="AZ142" s="97"/>
      <c r="BA142" s="61">
        <f t="shared" si="44"/>
        <v>0</v>
      </c>
      <c r="BB142" s="512"/>
      <c r="BC142" s="512"/>
      <c r="BD142" s="512"/>
      <c r="BE142" s="512"/>
      <c r="BF142" s="512"/>
      <c r="BG142" s="512"/>
      <c r="BH142" s="512"/>
      <c r="BI142" s="110">
        <f t="shared" si="45"/>
        <v>0</v>
      </c>
      <c r="BJ142" s="219">
        <f t="shared" si="46"/>
        <v>1</v>
      </c>
      <c r="BK142" s="217">
        <f t="shared" si="47"/>
        <v>0</v>
      </c>
      <c r="BL142" s="217">
        <f t="shared" si="48"/>
        <v>0</v>
      </c>
      <c r="BM142" s="217">
        <f t="shared" si="49"/>
        <v>0</v>
      </c>
      <c r="BN142" s="217">
        <f t="shared" si="50"/>
        <v>0</v>
      </c>
      <c r="BO142" s="217">
        <f t="shared" si="51"/>
        <v>0</v>
      </c>
      <c r="BP142" s="226">
        <f t="shared" si="52"/>
        <v>0</v>
      </c>
      <c r="BQ142" s="227">
        <f t="shared" si="53"/>
        <v>2</v>
      </c>
      <c r="BR142" s="54"/>
      <c r="BS142" s="165"/>
      <c r="BT142" s="165"/>
      <c r="BU142" s="165"/>
      <c r="BV142" s="165"/>
      <c r="BW142" s="165"/>
      <c r="BX142" s="165"/>
      <c r="BY142" s="165"/>
    </row>
    <row r="143" spans="1:77" ht="16" thickBot="1">
      <c r="A143" s="57"/>
      <c r="B143" s="486" t="s">
        <v>395</v>
      </c>
      <c r="C143" s="504" t="s">
        <v>396</v>
      </c>
      <c r="D143" s="512">
        <v>27</v>
      </c>
      <c r="E143" s="511" t="s">
        <v>370</v>
      </c>
      <c r="F143" s="512"/>
      <c r="G143" s="512"/>
      <c r="H143" s="512"/>
      <c r="I143" s="512"/>
      <c r="J143" s="512"/>
      <c r="K143" s="512"/>
      <c r="L143" s="512"/>
      <c r="M143" s="61">
        <f t="shared" si="39"/>
        <v>0</v>
      </c>
      <c r="N143" s="512"/>
      <c r="O143" s="512"/>
      <c r="P143" s="512"/>
      <c r="Q143" s="512"/>
      <c r="R143" s="512"/>
      <c r="S143" s="512"/>
      <c r="T143" s="512"/>
      <c r="U143" s="61">
        <f t="shared" si="40"/>
        <v>0</v>
      </c>
      <c r="V143" s="512"/>
      <c r="W143" s="512"/>
      <c r="X143" s="512"/>
      <c r="Y143" s="512"/>
      <c r="Z143" s="512"/>
      <c r="AA143" s="512"/>
      <c r="AB143" s="512"/>
      <c r="AC143" s="61">
        <f t="shared" si="41"/>
        <v>0</v>
      </c>
      <c r="AD143" s="512">
        <v>1</v>
      </c>
      <c r="AE143" s="512"/>
      <c r="AF143" s="512"/>
      <c r="AG143" s="512"/>
      <c r="AH143" s="512"/>
      <c r="AI143" s="512"/>
      <c r="AJ143" s="512"/>
      <c r="AK143" s="461">
        <f t="shared" si="42"/>
        <v>2</v>
      </c>
      <c r="AL143" s="512"/>
      <c r="AM143" s="512"/>
      <c r="AN143" s="512"/>
      <c r="AO143" s="512"/>
      <c r="AP143" s="512"/>
      <c r="AQ143" s="512"/>
      <c r="AR143" s="512"/>
      <c r="AS143" s="461">
        <f t="shared" si="43"/>
        <v>0</v>
      </c>
      <c r="AT143" s="97"/>
      <c r="AU143" s="97"/>
      <c r="AV143" s="97"/>
      <c r="AW143" s="97"/>
      <c r="AX143" s="97"/>
      <c r="AY143" s="97"/>
      <c r="AZ143" s="97"/>
      <c r="BA143" s="61">
        <f t="shared" si="44"/>
        <v>0</v>
      </c>
      <c r="BB143" s="97"/>
      <c r="BC143" s="97"/>
      <c r="BD143" s="97"/>
      <c r="BE143" s="97"/>
      <c r="BF143" s="97"/>
      <c r="BG143" s="97"/>
      <c r="BH143" s="97"/>
      <c r="BI143" s="110">
        <f t="shared" si="45"/>
        <v>0</v>
      </c>
      <c r="BJ143" s="219">
        <f t="shared" si="46"/>
        <v>1</v>
      </c>
      <c r="BK143" s="217">
        <f t="shared" si="47"/>
        <v>0</v>
      </c>
      <c r="BL143" s="217">
        <f t="shared" si="48"/>
        <v>0</v>
      </c>
      <c r="BM143" s="217">
        <f t="shared" si="49"/>
        <v>0</v>
      </c>
      <c r="BN143" s="217">
        <f t="shared" si="50"/>
        <v>0</v>
      </c>
      <c r="BO143" s="217">
        <f t="shared" si="51"/>
        <v>0</v>
      </c>
      <c r="BP143" s="226">
        <f t="shared" si="52"/>
        <v>0</v>
      </c>
      <c r="BQ143" s="227">
        <f t="shared" si="53"/>
        <v>2</v>
      </c>
      <c r="BR143" s="9"/>
      <c r="BS143" s="9"/>
      <c r="BT143" s="9"/>
      <c r="BU143" s="9"/>
      <c r="BV143" s="9"/>
      <c r="BW143" s="9"/>
      <c r="BX143" s="9"/>
      <c r="BY143" s="9"/>
    </row>
    <row r="144" spans="1:77" ht="16" thickBot="1">
      <c r="A144" s="57"/>
      <c r="B144" s="486" t="s">
        <v>728</v>
      </c>
      <c r="C144" s="504" t="s">
        <v>235</v>
      </c>
      <c r="D144" s="512">
        <v>36</v>
      </c>
      <c r="E144" s="511" t="s">
        <v>118</v>
      </c>
      <c r="F144" s="512"/>
      <c r="G144" s="512"/>
      <c r="H144" s="512"/>
      <c r="I144" s="512"/>
      <c r="J144" s="512"/>
      <c r="K144" s="512"/>
      <c r="L144" s="512"/>
      <c r="M144" s="61">
        <f t="shared" si="39"/>
        <v>0</v>
      </c>
      <c r="N144" s="512">
        <v>1</v>
      </c>
      <c r="O144" s="512"/>
      <c r="P144" s="512"/>
      <c r="Q144" s="512"/>
      <c r="R144" s="512"/>
      <c r="S144" s="512"/>
      <c r="T144" s="512"/>
      <c r="U144" s="61">
        <f t="shared" si="40"/>
        <v>2</v>
      </c>
      <c r="V144" s="512"/>
      <c r="W144" s="512"/>
      <c r="X144" s="512"/>
      <c r="Y144" s="512"/>
      <c r="Z144" s="512"/>
      <c r="AA144" s="512"/>
      <c r="AB144" s="512"/>
      <c r="AC144" s="61">
        <f t="shared" si="41"/>
        <v>0</v>
      </c>
      <c r="AD144" s="512"/>
      <c r="AE144" s="512"/>
      <c r="AF144" s="512"/>
      <c r="AG144" s="512"/>
      <c r="AH144" s="512"/>
      <c r="AI144" s="512"/>
      <c r="AJ144" s="512"/>
      <c r="AK144" s="461">
        <f t="shared" si="42"/>
        <v>0</v>
      </c>
      <c r="AL144" s="512"/>
      <c r="AM144" s="512"/>
      <c r="AN144" s="512"/>
      <c r="AO144" s="512"/>
      <c r="AP144" s="512"/>
      <c r="AQ144" s="512"/>
      <c r="AR144" s="512"/>
      <c r="AS144" s="461">
        <f t="shared" si="43"/>
        <v>0</v>
      </c>
      <c r="AT144" s="97"/>
      <c r="AU144" s="97"/>
      <c r="AV144" s="97"/>
      <c r="AW144" s="97"/>
      <c r="AX144" s="97"/>
      <c r="AY144" s="97"/>
      <c r="AZ144" s="97"/>
      <c r="BA144" s="61">
        <f t="shared" si="44"/>
        <v>0</v>
      </c>
      <c r="BB144" s="13"/>
      <c r="BC144" s="13"/>
      <c r="BD144" s="13"/>
      <c r="BE144" s="13"/>
      <c r="BF144" s="13"/>
      <c r="BG144" s="13"/>
      <c r="BH144" s="13"/>
      <c r="BI144" s="110">
        <f t="shared" si="45"/>
        <v>0</v>
      </c>
      <c r="BJ144" s="109">
        <f t="shared" si="46"/>
        <v>1</v>
      </c>
      <c r="BK144" s="108">
        <f t="shared" si="47"/>
        <v>0</v>
      </c>
      <c r="BL144" s="108">
        <f t="shared" si="48"/>
        <v>0</v>
      </c>
      <c r="BM144" s="108">
        <f t="shared" si="49"/>
        <v>0</v>
      </c>
      <c r="BN144" s="108">
        <f t="shared" si="50"/>
        <v>0</v>
      </c>
      <c r="BO144" s="108">
        <f t="shared" si="51"/>
        <v>0</v>
      </c>
      <c r="BP144" s="110">
        <f t="shared" si="52"/>
        <v>0</v>
      </c>
      <c r="BQ144" s="191">
        <f t="shared" si="53"/>
        <v>2</v>
      </c>
      <c r="BR144" s="54"/>
      <c r="BS144" s="165"/>
      <c r="BT144" s="165"/>
      <c r="BU144" s="165"/>
      <c r="BV144" s="165"/>
      <c r="BW144" s="165"/>
      <c r="BX144" s="165"/>
      <c r="BY144" s="165"/>
    </row>
    <row r="145" spans="1:77" ht="16" thickBot="1">
      <c r="A145" s="57"/>
      <c r="B145" s="486" t="s">
        <v>285</v>
      </c>
      <c r="C145" s="504" t="s">
        <v>286</v>
      </c>
      <c r="D145" s="512">
        <v>77</v>
      </c>
      <c r="E145" s="511" t="s">
        <v>120</v>
      </c>
      <c r="F145" s="512">
        <v>1</v>
      </c>
      <c r="G145" s="512"/>
      <c r="H145" s="512"/>
      <c r="I145" s="512"/>
      <c r="J145" s="512"/>
      <c r="K145" s="512"/>
      <c r="L145" s="512"/>
      <c r="M145" s="61">
        <f t="shared" si="39"/>
        <v>2</v>
      </c>
      <c r="N145" s="512"/>
      <c r="O145" s="512"/>
      <c r="P145" s="512"/>
      <c r="Q145" s="512"/>
      <c r="R145" s="512"/>
      <c r="S145" s="512"/>
      <c r="T145" s="512"/>
      <c r="U145" s="61">
        <f t="shared" si="40"/>
        <v>0</v>
      </c>
      <c r="V145" s="512"/>
      <c r="W145" s="512"/>
      <c r="X145" s="512"/>
      <c r="Y145" s="512"/>
      <c r="Z145" s="512"/>
      <c r="AA145" s="512"/>
      <c r="AB145" s="512"/>
      <c r="AC145" s="61">
        <f t="shared" si="41"/>
        <v>0</v>
      </c>
      <c r="AD145" s="512"/>
      <c r="AE145" s="512"/>
      <c r="AF145" s="512"/>
      <c r="AG145" s="512"/>
      <c r="AH145" s="512"/>
      <c r="AI145" s="512"/>
      <c r="AJ145" s="512"/>
      <c r="AK145" s="461">
        <f t="shared" si="42"/>
        <v>0</v>
      </c>
      <c r="AL145" s="512"/>
      <c r="AM145" s="512"/>
      <c r="AN145" s="512"/>
      <c r="AO145" s="512"/>
      <c r="AP145" s="512"/>
      <c r="AQ145" s="512"/>
      <c r="AR145" s="512"/>
      <c r="AS145" s="461">
        <f t="shared" si="43"/>
        <v>0</v>
      </c>
      <c r="AT145" s="512"/>
      <c r="AU145" s="512"/>
      <c r="AV145" s="512"/>
      <c r="AW145" s="512"/>
      <c r="AX145" s="512"/>
      <c r="AY145" s="512"/>
      <c r="AZ145" s="512"/>
      <c r="BA145" s="61">
        <f t="shared" si="44"/>
        <v>0</v>
      </c>
      <c r="BB145" s="512"/>
      <c r="BC145" s="512"/>
      <c r="BD145" s="512"/>
      <c r="BE145" s="512"/>
      <c r="BF145" s="512"/>
      <c r="BG145" s="512"/>
      <c r="BH145" s="512"/>
      <c r="BI145" s="110">
        <f t="shared" si="45"/>
        <v>0</v>
      </c>
      <c r="BJ145" s="219">
        <f t="shared" si="46"/>
        <v>1</v>
      </c>
      <c r="BK145" s="217">
        <f t="shared" si="47"/>
        <v>0</v>
      </c>
      <c r="BL145" s="217">
        <f t="shared" si="48"/>
        <v>0</v>
      </c>
      <c r="BM145" s="217">
        <f t="shared" si="49"/>
        <v>0</v>
      </c>
      <c r="BN145" s="217">
        <f t="shared" si="50"/>
        <v>0</v>
      </c>
      <c r="BO145" s="217">
        <f t="shared" si="51"/>
        <v>0</v>
      </c>
      <c r="BP145" s="226">
        <f t="shared" si="52"/>
        <v>0</v>
      </c>
      <c r="BQ145" s="227">
        <f t="shared" si="53"/>
        <v>2</v>
      </c>
      <c r="BR145" s="25"/>
    </row>
    <row r="146" spans="1:77" ht="16" thickBot="1">
      <c r="A146" s="57"/>
      <c r="B146" s="486" t="s">
        <v>320</v>
      </c>
      <c r="C146" s="504" t="s">
        <v>598</v>
      </c>
      <c r="D146" s="512">
        <v>5</v>
      </c>
      <c r="E146" s="511" t="s">
        <v>121</v>
      </c>
      <c r="F146" s="13"/>
      <c r="G146" s="13"/>
      <c r="H146" s="13"/>
      <c r="I146" s="13"/>
      <c r="J146" s="13"/>
      <c r="K146" s="13"/>
      <c r="L146" s="13"/>
      <c r="M146" s="61">
        <f t="shared" si="39"/>
        <v>0</v>
      </c>
      <c r="N146" s="512">
        <v>1</v>
      </c>
      <c r="O146" s="512"/>
      <c r="P146" s="512"/>
      <c r="Q146" s="512"/>
      <c r="R146" s="512"/>
      <c r="S146" s="512"/>
      <c r="T146" s="512"/>
      <c r="U146" s="61">
        <f t="shared" si="40"/>
        <v>2</v>
      </c>
      <c r="V146" s="512"/>
      <c r="W146" s="512"/>
      <c r="X146" s="512"/>
      <c r="Y146" s="512"/>
      <c r="Z146" s="512"/>
      <c r="AA146" s="512"/>
      <c r="AB146" s="512"/>
      <c r="AC146" s="61">
        <f t="shared" si="41"/>
        <v>0</v>
      </c>
      <c r="AD146" s="512"/>
      <c r="AE146" s="512"/>
      <c r="AF146" s="512"/>
      <c r="AG146" s="512"/>
      <c r="AH146" s="512"/>
      <c r="AI146" s="512"/>
      <c r="AJ146" s="512"/>
      <c r="AK146" s="461">
        <f t="shared" si="42"/>
        <v>0</v>
      </c>
      <c r="AL146" s="512"/>
      <c r="AM146" s="512"/>
      <c r="AN146" s="512"/>
      <c r="AO146" s="512"/>
      <c r="AP146" s="512"/>
      <c r="AQ146" s="512"/>
      <c r="AR146" s="512"/>
      <c r="AS146" s="461">
        <f t="shared" si="43"/>
        <v>0</v>
      </c>
      <c r="AT146" s="484"/>
      <c r="AU146" s="484"/>
      <c r="AV146" s="484"/>
      <c r="AW146" s="484"/>
      <c r="AX146" s="484"/>
      <c r="AY146" s="484"/>
      <c r="AZ146" s="484"/>
      <c r="BA146" s="61">
        <f t="shared" si="44"/>
        <v>0</v>
      </c>
      <c r="BB146" s="512"/>
      <c r="BC146" s="512"/>
      <c r="BD146" s="512"/>
      <c r="BE146" s="512"/>
      <c r="BF146" s="512"/>
      <c r="BG146" s="512"/>
      <c r="BH146" s="512"/>
      <c r="BI146" s="110">
        <f t="shared" si="45"/>
        <v>0</v>
      </c>
      <c r="BJ146" s="219">
        <f t="shared" si="46"/>
        <v>1</v>
      </c>
      <c r="BK146" s="217">
        <f t="shared" si="47"/>
        <v>0</v>
      </c>
      <c r="BL146" s="217">
        <f t="shared" si="48"/>
        <v>0</v>
      </c>
      <c r="BM146" s="217">
        <f t="shared" si="49"/>
        <v>0</v>
      </c>
      <c r="BN146" s="217">
        <f t="shared" si="50"/>
        <v>0</v>
      </c>
      <c r="BO146" s="217">
        <f t="shared" si="51"/>
        <v>0</v>
      </c>
      <c r="BP146" s="226">
        <f t="shared" si="52"/>
        <v>0</v>
      </c>
      <c r="BQ146" s="227">
        <f t="shared" si="53"/>
        <v>2</v>
      </c>
    </row>
    <row r="147" spans="1:77" ht="16" thickBot="1">
      <c r="A147" s="57"/>
      <c r="B147" s="486" t="s">
        <v>344</v>
      </c>
      <c r="C147" s="504" t="s">
        <v>345</v>
      </c>
      <c r="D147" s="512">
        <v>68</v>
      </c>
      <c r="E147" s="511" t="s">
        <v>118</v>
      </c>
      <c r="F147" s="512">
        <v>1</v>
      </c>
      <c r="G147" s="512"/>
      <c r="H147" s="512"/>
      <c r="I147" s="512"/>
      <c r="J147" s="512"/>
      <c r="K147" s="512"/>
      <c r="L147" s="512"/>
      <c r="M147" s="61">
        <f t="shared" si="39"/>
        <v>2</v>
      </c>
      <c r="N147" s="512"/>
      <c r="O147" s="512"/>
      <c r="P147" s="512"/>
      <c r="Q147" s="512"/>
      <c r="R147" s="512"/>
      <c r="S147" s="512"/>
      <c r="T147" s="512"/>
      <c r="U147" s="61">
        <f t="shared" si="40"/>
        <v>0</v>
      </c>
      <c r="V147" s="512"/>
      <c r="W147" s="512"/>
      <c r="X147" s="512"/>
      <c r="Y147" s="512"/>
      <c r="Z147" s="512"/>
      <c r="AA147" s="512"/>
      <c r="AB147" s="512"/>
      <c r="AC147" s="61">
        <f t="shared" si="41"/>
        <v>0</v>
      </c>
      <c r="AD147" s="512"/>
      <c r="AE147" s="512"/>
      <c r="AF147" s="512"/>
      <c r="AG147" s="512"/>
      <c r="AH147" s="512"/>
      <c r="AI147" s="512"/>
      <c r="AJ147" s="512"/>
      <c r="AK147" s="461">
        <f t="shared" si="42"/>
        <v>0</v>
      </c>
      <c r="AL147" s="512"/>
      <c r="AM147" s="512"/>
      <c r="AN147" s="512"/>
      <c r="AO147" s="512"/>
      <c r="AP147" s="512"/>
      <c r="AQ147" s="512"/>
      <c r="AR147" s="512"/>
      <c r="AS147" s="461">
        <f t="shared" si="43"/>
        <v>0</v>
      </c>
      <c r="AT147" s="97"/>
      <c r="AU147" s="97"/>
      <c r="AV147" s="97"/>
      <c r="AW147" s="97"/>
      <c r="AX147" s="97"/>
      <c r="AY147" s="97"/>
      <c r="AZ147" s="97"/>
      <c r="BA147" s="61">
        <f t="shared" si="44"/>
        <v>0</v>
      </c>
      <c r="BB147" s="512"/>
      <c r="BC147" s="512"/>
      <c r="BD147" s="512"/>
      <c r="BE147" s="512"/>
      <c r="BF147" s="512"/>
      <c r="BG147" s="512"/>
      <c r="BH147" s="512"/>
      <c r="BI147" s="110">
        <f t="shared" si="45"/>
        <v>0</v>
      </c>
      <c r="BJ147" s="219">
        <f t="shared" si="46"/>
        <v>1</v>
      </c>
      <c r="BK147" s="217">
        <f t="shared" si="47"/>
        <v>0</v>
      </c>
      <c r="BL147" s="217">
        <f t="shared" si="48"/>
        <v>0</v>
      </c>
      <c r="BM147" s="217">
        <f t="shared" si="49"/>
        <v>0</v>
      </c>
      <c r="BN147" s="217">
        <f t="shared" si="50"/>
        <v>0</v>
      </c>
      <c r="BO147" s="217">
        <f t="shared" si="51"/>
        <v>0</v>
      </c>
      <c r="BP147" s="226">
        <f t="shared" si="52"/>
        <v>0</v>
      </c>
      <c r="BQ147" s="227">
        <f t="shared" si="53"/>
        <v>2</v>
      </c>
      <c r="BR147" s="26"/>
      <c r="BS147" s="26"/>
      <c r="BT147" s="26"/>
      <c r="BU147" s="26"/>
      <c r="BV147" s="26"/>
      <c r="BW147" s="26"/>
      <c r="BX147" s="26"/>
      <c r="BY147" s="26"/>
    </row>
    <row r="148" spans="1:77" ht="16" thickBot="1">
      <c r="A148" s="57"/>
      <c r="B148" s="486" t="s">
        <v>751</v>
      </c>
      <c r="C148" s="504" t="s">
        <v>752</v>
      </c>
      <c r="D148" s="512">
        <v>86</v>
      </c>
      <c r="E148" s="511" t="s">
        <v>121</v>
      </c>
      <c r="F148" s="13"/>
      <c r="G148" s="13"/>
      <c r="H148" s="13"/>
      <c r="I148" s="13"/>
      <c r="J148" s="13"/>
      <c r="K148" s="13"/>
      <c r="L148" s="13"/>
      <c r="M148" s="61">
        <f t="shared" si="39"/>
        <v>0</v>
      </c>
      <c r="N148" s="512">
        <v>1</v>
      </c>
      <c r="O148" s="512"/>
      <c r="P148" s="512"/>
      <c r="Q148" s="512"/>
      <c r="R148" s="512"/>
      <c r="S148" s="512"/>
      <c r="T148" s="512"/>
      <c r="U148" s="61">
        <f t="shared" si="40"/>
        <v>2</v>
      </c>
      <c r="V148" s="512"/>
      <c r="W148" s="512"/>
      <c r="X148" s="512"/>
      <c r="Y148" s="512"/>
      <c r="Z148" s="512"/>
      <c r="AA148" s="512"/>
      <c r="AB148" s="512"/>
      <c r="AC148" s="61">
        <f t="shared" si="41"/>
        <v>0</v>
      </c>
      <c r="AD148" s="512"/>
      <c r="AE148" s="512"/>
      <c r="AF148" s="512"/>
      <c r="AG148" s="512"/>
      <c r="AH148" s="512"/>
      <c r="AI148" s="512"/>
      <c r="AJ148" s="512"/>
      <c r="AK148" s="461">
        <f t="shared" si="42"/>
        <v>0</v>
      </c>
      <c r="AL148" s="512"/>
      <c r="AM148" s="512"/>
      <c r="AN148" s="512"/>
      <c r="AO148" s="512"/>
      <c r="AP148" s="512"/>
      <c r="AQ148" s="512"/>
      <c r="AR148" s="512"/>
      <c r="AS148" s="461">
        <f t="shared" si="43"/>
        <v>0</v>
      </c>
      <c r="AT148" s="512"/>
      <c r="AU148" s="512"/>
      <c r="AV148" s="512"/>
      <c r="AW148" s="512"/>
      <c r="AX148" s="512"/>
      <c r="AY148" s="512"/>
      <c r="AZ148" s="512"/>
      <c r="BA148" s="61">
        <f t="shared" si="44"/>
        <v>0</v>
      </c>
      <c r="BB148" s="512"/>
      <c r="BC148" s="512"/>
      <c r="BD148" s="512"/>
      <c r="BE148" s="512"/>
      <c r="BF148" s="512"/>
      <c r="BG148" s="512"/>
      <c r="BH148" s="512"/>
      <c r="BI148" s="110">
        <f t="shared" si="45"/>
        <v>0</v>
      </c>
      <c r="BJ148" s="219">
        <f t="shared" si="46"/>
        <v>1</v>
      </c>
      <c r="BK148" s="217">
        <f t="shared" si="47"/>
        <v>0</v>
      </c>
      <c r="BL148" s="217">
        <f t="shared" si="48"/>
        <v>0</v>
      </c>
      <c r="BM148" s="217">
        <f t="shared" si="49"/>
        <v>0</v>
      </c>
      <c r="BN148" s="217">
        <f t="shared" si="50"/>
        <v>0</v>
      </c>
      <c r="BO148" s="217">
        <f t="shared" si="51"/>
        <v>0</v>
      </c>
      <c r="BP148" s="226">
        <f t="shared" si="52"/>
        <v>0</v>
      </c>
      <c r="BQ148" s="227">
        <f t="shared" si="53"/>
        <v>2</v>
      </c>
    </row>
    <row r="149" spans="1:77" ht="16" thickBot="1">
      <c r="A149" s="57"/>
      <c r="B149" s="505" t="s">
        <v>584</v>
      </c>
      <c r="C149" s="504" t="s">
        <v>585</v>
      </c>
      <c r="D149" s="512">
        <v>80</v>
      </c>
      <c r="E149" s="511" t="s">
        <v>121</v>
      </c>
      <c r="F149" s="512">
        <v>1</v>
      </c>
      <c r="G149" s="512"/>
      <c r="H149" s="512"/>
      <c r="I149" s="512"/>
      <c r="J149" s="512"/>
      <c r="K149" s="512"/>
      <c r="L149" s="512"/>
      <c r="M149" s="61">
        <f t="shared" si="39"/>
        <v>2</v>
      </c>
      <c r="N149" s="512"/>
      <c r="O149" s="512"/>
      <c r="P149" s="512"/>
      <c r="Q149" s="512"/>
      <c r="R149" s="512"/>
      <c r="S149" s="512"/>
      <c r="T149" s="512"/>
      <c r="U149" s="61">
        <f t="shared" si="40"/>
        <v>0</v>
      </c>
      <c r="V149" s="512"/>
      <c r="W149" s="512"/>
      <c r="X149" s="512"/>
      <c r="Y149" s="512"/>
      <c r="Z149" s="512"/>
      <c r="AA149" s="512"/>
      <c r="AB149" s="512"/>
      <c r="AC149" s="61">
        <f t="shared" si="41"/>
        <v>0</v>
      </c>
      <c r="AD149" s="512"/>
      <c r="AE149" s="512"/>
      <c r="AF149" s="512"/>
      <c r="AG149" s="512"/>
      <c r="AH149" s="512"/>
      <c r="AI149" s="512"/>
      <c r="AJ149" s="512"/>
      <c r="AK149" s="461">
        <f t="shared" si="42"/>
        <v>0</v>
      </c>
      <c r="AL149" s="512"/>
      <c r="AM149" s="512"/>
      <c r="AN149" s="512"/>
      <c r="AO149" s="512"/>
      <c r="AP149" s="512"/>
      <c r="AQ149" s="512"/>
      <c r="AR149" s="512"/>
      <c r="AS149" s="461">
        <f t="shared" si="43"/>
        <v>0</v>
      </c>
      <c r="AT149" s="484"/>
      <c r="AU149" s="484"/>
      <c r="AV149" s="484"/>
      <c r="AW149" s="484"/>
      <c r="AX149" s="484"/>
      <c r="AY149" s="484"/>
      <c r="AZ149" s="484"/>
      <c r="BA149" s="61">
        <f t="shared" si="44"/>
        <v>0</v>
      </c>
      <c r="BB149" s="484"/>
      <c r="BC149" s="484"/>
      <c r="BD149" s="484"/>
      <c r="BE149" s="484"/>
      <c r="BF149" s="484"/>
      <c r="BG149" s="484"/>
      <c r="BH149" s="484"/>
      <c r="BI149" s="110">
        <f t="shared" si="45"/>
        <v>0</v>
      </c>
      <c r="BJ149" s="219">
        <f t="shared" si="46"/>
        <v>1</v>
      </c>
      <c r="BK149" s="217">
        <f t="shared" si="47"/>
        <v>0</v>
      </c>
      <c r="BL149" s="217">
        <f t="shared" si="48"/>
        <v>0</v>
      </c>
      <c r="BM149" s="217">
        <f t="shared" si="49"/>
        <v>0</v>
      </c>
      <c r="BN149" s="217">
        <f t="shared" si="50"/>
        <v>0</v>
      </c>
      <c r="BO149" s="217">
        <f t="shared" si="51"/>
        <v>0</v>
      </c>
      <c r="BP149" s="226">
        <f t="shared" si="52"/>
        <v>0</v>
      </c>
      <c r="BQ149" s="227">
        <f t="shared" si="53"/>
        <v>2</v>
      </c>
      <c r="BR149" s="111"/>
    </row>
    <row r="150" spans="1:77" ht="16" thickBot="1">
      <c r="A150" s="57"/>
      <c r="B150" s="486" t="s">
        <v>389</v>
      </c>
      <c r="C150" s="504" t="s">
        <v>390</v>
      </c>
      <c r="D150" s="512">
        <v>9</v>
      </c>
      <c r="E150" s="511" t="s">
        <v>370</v>
      </c>
      <c r="F150" s="512">
        <v>1</v>
      </c>
      <c r="G150" s="512"/>
      <c r="H150" s="512"/>
      <c r="I150" s="512"/>
      <c r="J150" s="512"/>
      <c r="K150" s="512"/>
      <c r="L150" s="512"/>
      <c r="M150" s="61">
        <f t="shared" si="39"/>
        <v>2</v>
      </c>
      <c r="N150" s="512"/>
      <c r="O150" s="512"/>
      <c r="P150" s="512"/>
      <c r="Q150" s="512"/>
      <c r="R150" s="512"/>
      <c r="S150" s="512"/>
      <c r="T150" s="512"/>
      <c r="U150" s="61">
        <f t="shared" si="40"/>
        <v>0</v>
      </c>
      <c r="V150" s="512"/>
      <c r="W150" s="512"/>
      <c r="X150" s="512"/>
      <c r="Y150" s="512"/>
      <c r="Z150" s="512"/>
      <c r="AA150" s="512"/>
      <c r="AB150" s="512"/>
      <c r="AC150" s="61">
        <f t="shared" si="41"/>
        <v>0</v>
      </c>
      <c r="AD150" s="512"/>
      <c r="AE150" s="512"/>
      <c r="AF150" s="512"/>
      <c r="AG150" s="512"/>
      <c r="AH150" s="512"/>
      <c r="AI150" s="512"/>
      <c r="AJ150" s="512"/>
      <c r="AK150" s="461">
        <f t="shared" si="42"/>
        <v>0</v>
      </c>
      <c r="AL150" s="512"/>
      <c r="AM150" s="512"/>
      <c r="AN150" s="512"/>
      <c r="AO150" s="512"/>
      <c r="AP150" s="512"/>
      <c r="AQ150" s="512"/>
      <c r="AR150" s="512"/>
      <c r="AS150" s="461">
        <f t="shared" si="43"/>
        <v>0</v>
      </c>
      <c r="AT150" s="97"/>
      <c r="AU150" s="97"/>
      <c r="AV150" s="97"/>
      <c r="AW150" s="97"/>
      <c r="AX150" s="97"/>
      <c r="AY150" s="97"/>
      <c r="AZ150" s="97"/>
      <c r="BA150" s="61">
        <f t="shared" si="44"/>
        <v>0</v>
      </c>
      <c r="BB150" s="97"/>
      <c r="BC150" s="97"/>
      <c r="BD150" s="97"/>
      <c r="BE150" s="97"/>
      <c r="BF150" s="97"/>
      <c r="BG150" s="97"/>
      <c r="BH150" s="97"/>
      <c r="BI150" s="110">
        <f t="shared" si="45"/>
        <v>0</v>
      </c>
      <c r="BJ150" s="219">
        <f t="shared" si="46"/>
        <v>1</v>
      </c>
      <c r="BK150" s="217">
        <f t="shared" si="47"/>
        <v>0</v>
      </c>
      <c r="BL150" s="217">
        <f t="shared" si="48"/>
        <v>0</v>
      </c>
      <c r="BM150" s="217">
        <f t="shared" si="49"/>
        <v>0</v>
      </c>
      <c r="BN150" s="217">
        <f t="shared" si="50"/>
        <v>0</v>
      </c>
      <c r="BO150" s="217">
        <f t="shared" si="51"/>
        <v>0</v>
      </c>
      <c r="BP150" s="226">
        <f t="shared" si="52"/>
        <v>0</v>
      </c>
      <c r="BQ150" s="227">
        <f t="shared" si="53"/>
        <v>2</v>
      </c>
      <c r="BR150" s="7"/>
      <c r="BS150" s="7"/>
      <c r="BT150" s="7"/>
      <c r="BU150" s="7"/>
      <c r="BV150" s="7"/>
      <c r="BW150" s="7"/>
      <c r="BX150" s="7"/>
    </row>
    <row r="151" spans="1:77" ht="16" thickBot="1">
      <c r="A151" s="57"/>
      <c r="B151" s="486" t="s">
        <v>718</v>
      </c>
      <c r="C151" s="504" t="s">
        <v>719</v>
      </c>
      <c r="D151" s="512">
        <v>80</v>
      </c>
      <c r="E151" s="511" t="s">
        <v>120</v>
      </c>
      <c r="F151" s="512"/>
      <c r="G151" s="512"/>
      <c r="H151" s="512"/>
      <c r="I151" s="512"/>
      <c r="J151" s="512"/>
      <c r="K151" s="512"/>
      <c r="L151" s="512"/>
      <c r="M151" s="61">
        <f t="shared" si="39"/>
        <v>0</v>
      </c>
      <c r="N151" s="512">
        <v>1</v>
      </c>
      <c r="O151" s="512"/>
      <c r="P151" s="512"/>
      <c r="Q151" s="512"/>
      <c r="R151" s="512"/>
      <c r="S151" s="512"/>
      <c r="T151" s="512"/>
      <c r="U151" s="61">
        <f t="shared" si="40"/>
        <v>2</v>
      </c>
      <c r="V151" s="512"/>
      <c r="W151" s="512"/>
      <c r="X151" s="512"/>
      <c r="Y151" s="512"/>
      <c r="Z151" s="512"/>
      <c r="AA151" s="512"/>
      <c r="AB151" s="512"/>
      <c r="AC151" s="61">
        <f t="shared" si="41"/>
        <v>0</v>
      </c>
      <c r="AD151" s="512"/>
      <c r="AE151" s="512"/>
      <c r="AF151" s="512"/>
      <c r="AG151" s="512"/>
      <c r="AH151" s="512"/>
      <c r="AI151" s="512"/>
      <c r="AJ151" s="512"/>
      <c r="AK151" s="461">
        <f t="shared" si="42"/>
        <v>0</v>
      </c>
      <c r="AL151" s="13"/>
      <c r="AM151" s="13"/>
      <c r="AN151" s="512"/>
      <c r="AO151" s="512"/>
      <c r="AP151" s="512"/>
      <c r="AQ151" s="512"/>
      <c r="AR151" s="512"/>
      <c r="AS151" s="461">
        <f t="shared" si="43"/>
        <v>0</v>
      </c>
      <c r="AT151" s="512"/>
      <c r="AU151" s="512"/>
      <c r="AV151" s="512"/>
      <c r="AW151" s="512"/>
      <c r="AX151" s="512"/>
      <c r="AY151" s="512"/>
      <c r="AZ151" s="512"/>
      <c r="BA151" s="61">
        <f t="shared" si="44"/>
        <v>0</v>
      </c>
      <c r="BB151" s="512"/>
      <c r="BC151" s="512"/>
      <c r="BD151" s="512"/>
      <c r="BE151" s="512"/>
      <c r="BF151" s="512"/>
      <c r="BG151" s="512"/>
      <c r="BH151" s="512"/>
      <c r="BI151" s="110">
        <f t="shared" si="45"/>
        <v>0</v>
      </c>
      <c r="BJ151" s="109">
        <f t="shared" si="46"/>
        <v>1</v>
      </c>
      <c r="BK151" s="108">
        <f t="shared" si="47"/>
        <v>0</v>
      </c>
      <c r="BL151" s="108">
        <f t="shared" si="48"/>
        <v>0</v>
      </c>
      <c r="BM151" s="108">
        <f t="shared" si="49"/>
        <v>0</v>
      </c>
      <c r="BN151" s="108">
        <f t="shared" si="50"/>
        <v>0</v>
      </c>
      <c r="BO151" s="108">
        <f t="shared" si="51"/>
        <v>0</v>
      </c>
      <c r="BP151" s="110">
        <f t="shared" si="52"/>
        <v>0</v>
      </c>
      <c r="BQ151" s="191">
        <f t="shared" si="53"/>
        <v>2</v>
      </c>
    </row>
    <row r="152" spans="1:77" ht="16" thickBot="1">
      <c r="A152" s="57"/>
      <c r="B152" s="486" t="s">
        <v>806</v>
      </c>
      <c r="C152" s="504" t="s">
        <v>522</v>
      </c>
      <c r="D152" s="512">
        <v>34</v>
      </c>
      <c r="E152" s="511" t="s">
        <v>121</v>
      </c>
      <c r="F152" s="13"/>
      <c r="G152" s="13"/>
      <c r="H152" s="13"/>
      <c r="I152" s="13"/>
      <c r="J152" s="13"/>
      <c r="K152" s="13"/>
      <c r="L152" s="13"/>
      <c r="M152" s="61">
        <f t="shared" si="39"/>
        <v>0</v>
      </c>
      <c r="N152" s="13"/>
      <c r="O152" s="13"/>
      <c r="P152" s="13"/>
      <c r="Q152" s="13"/>
      <c r="R152" s="13"/>
      <c r="S152" s="13"/>
      <c r="T152" s="13"/>
      <c r="U152" s="61">
        <f t="shared" si="40"/>
        <v>0</v>
      </c>
      <c r="V152" s="512">
        <v>1</v>
      </c>
      <c r="W152" s="512"/>
      <c r="X152" s="512"/>
      <c r="Y152" s="512"/>
      <c r="Z152" s="512"/>
      <c r="AA152" s="512"/>
      <c r="AB152" s="512"/>
      <c r="AC152" s="61">
        <f t="shared" si="41"/>
        <v>2</v>
      </c>
      <c r="AD152" s="512"/>
      <c r="AE152" s="512"/>
      <c r="AF152" s="512"/>
      <c r="AG152" s="512"/>
      <c r="AH152" s="512"/>
      <c r="AI152" s="512"/>
      <c r="AJ152" s="512"/>
      <c r="AK152" s="461">
        <f t="shared" si="42"/>
        <v>0</v>
      </c>
      <c r="AL152" s="512"/>
      <c r="AM152" s="512"/>
      <c r="AN152" s="512"/>
      <c r="AO152" s="512"/>
      <c r="AP152" s="512"/>
      <c r="AQ152" s="512"/>
      <c r="AR152" s="512"/>
      <c r="AS152" s="461">
        <f t="shared" si="43"/>
        <v>0</v>
      </c>
      <c r="AT152" s="42"/>
      <c r="AU152" s="42"/>
      <c r="AV152" s="42"/>
      <c r="AW152" s="42"/>
      <c r="AX152" s="42"/>
      <c r="AY152" s="42"/>
      <c r="AZ152" s="42"/>
      <c r="BA152" s="61">
        <f t="shared" si="44"/>
        <v>0</v>
      </c>
      <c r="BB152" s="512"/>
      <c r="BC152" s="512"/>
      <c r="BD152" s="512"/>
      <c r="BE152" s="512"/>
      <c r="BF152" s="512"/>
      <c r="BG152" s="512"/>
      <c r="BH152" s="512"/>
      <c r="BI152" s="110">
        <f t="shared" si="45"/>
        <v>0</v>
      </c>
      <c r="BJ152" s="219">
        <f t="shared" si="46"/>
        <v>1</v>
      </c>
      <c r="BK152" s="217">
        <f t="shared" si="47"/>
        <v>0</v>
      </c>
      <c r="BL152" s="217">
        <f t="shared" si="48"/>
        <v>0</v>
      </c>
      <c r="BM152" s="217">
        <f t="shared" si="49"/>
        <v>0</v>
      </c>
      <c r="BN152" s="217">
        <f t="shared" si="50"/>
        <v>0</v>
      </c>
      <c r="BO152" s="217">
        <f t="shared" si="51"/>
        <v>0</v>
      </c>
      <c r="BP152" s="226">
        <f t="shared" si="52"/>
        <v>0</v>
      </c>
      <c r="BQ152" s="227">
        <f t="shared" si="53"/>
        <v>2</v>
      </c>
    </row>
    <row r="153" spans="1:77" ht="16" thickBot="1">
      <c r="A153" s="57"/>
      <c r="B153" s="486" t="s">
        <v>356</v>
      </c>
      <c r="C153" s="504" t="s">
        <v>357</v>
      </c>
      <c r="D153" s="512">
        <v>89</v>
      </c>
      <c r="E153" s="511" t="s">
        <v>118</v>
      </c>
      <c r="F153" s="512"/>
      <c r="G153" s="512"/>
      <c r="H153" s="512"/>
      <c r="I153" s="512"/>
      <c r="J153" s="512"/>
      <c r="K153" s="512"/>
      <c r="L153" s="512"/>
      <c r="M153" s="61">
        <f t="shared" si="39"/>
        <v>0</v>
      </c>
      <c r="N153" s="512">
        <v>1</v>
      </c>
      <c r="O153" s="512"/>
      <c r="P153" s="512"/>
      <c r="Q153" s="512"/>
      <c r="R153" s="512"/>
      <c r="S153" s="512"/>
      <c r="T153" s="512"/>
      <c r="U153" s="61">
        <f t="shared" si="40"/>
        <v>2</v>
      </c>
      <c r="V153" s="512"/>
      <c r="W153" s="512"/>
      <c r="X153" s="512"/>
      <c r="Y153" s="512"/>
      <c r="Z153" s="512"/>
      <c r="AA153" s="512"/>
      <c r="AB153" s="512"/>
      <c r="AC153" s="61">
        <f t="shared" si="41"/>
        <v>0</v>
      </c>
      <c r="AD153" s="512"/>
      <c r="AE153" s="512"/>
      <c r="AF153" s="512"/>
      <c r="AG153" s="512"/>
      <c r="AH153" s="512"/>
      <c r="AI153" s="512"/>
      <c r="AJ153" s="512"/>
      <c r="AK153" s="61">
        <f t="shared" si="42"/>
        <v>0</v>
      </c>
      <c r="AL153" s="42"/>
      <c r="AM153" s="42"/>
      <c r="AN153" s="42"/>
      <c r="AO153" s="42"/>
      <c r="AP153" s="42"/>
      <c r="AQ153" s="42"/>
      <c r="AR153" s="42"/>
      <c r="AS153" s="61">
        <f t="shared" si="43"/>
        <v>0</v>
      </c>
      <c r="AT153" s="42"/>
      <c r="AU153" s="42"/>
      <c r="AV153" s="42"/>
      <c r="AW153" s="42"/>
      <c r="AX153" s="42"/>
      <c r="AY153" s="42"/>
      <c r="AZ153" s="42"/>
      <c r="BA153" s="61">
        <f t="shared" si="44"/>
        <v>0</v>
      </c>
      <c r="BB153" s="42"/>
      <c r="BC153" s="42"/>
      <c r="BD153" s="42"/>
      <c r="BE153" s="42"/>
      <c r="BF153" s="42"/>
      <c r="BG153" s="42"/>
      <c r="BH153" s="42"/>
      <c r="BI153" s="110">
        <f t="shared" si="45"/>
        <v>0</v>
      </c>
      <c r="BJ153" s="219">
        <f t="shared" si="46"/>
        <v>1</v>
      </c>
      <c r="BK153" s="217">
        <f t="shared" si="47"/>
        <v>0</v>
      </c>
      <c r="BL153" s="217">
        <f t="shared" si="48"/>
        <v>0</v>
      </c>
      <c r="BM153" s="217">
        <f t="shared" si="49"/>
        <v>0</v>
      </c>
      <c r="BN153" s="217">
        <f t="shared" si="50"/>
        <v>0</v>
      </c>
      <c r="BO153" s="217">
        <f t="shared" si="51"/>
        <v>0</v>
      </c>
      <c r="BP153" s="226">
        <f t="shared" si="52"/>
        <v>0</v>
      </c>
      <c r="BQ153" s="227">
        <f t="shared" si="53"/>
        <v>2</v>
      </c>
      <c r="BR153" s="7"/>
      <c r="BS153" s="7"/>
      <c r="BT153" s="7"/>
      <c r="BU153" s="7"/>
      <c r="BV153" s="7"/>
      <c r="BW153" s="7"/>
      <c r="BX153" s="7"/>
    </row>
    <row r="154" spans="1:77" ht="16" thickBot="1">
      <c r="A154" s="57"/>
      <c r="B154" s="486" t="s">
        <v>810</v>
      </c>
      <c r="C154" s="504" t="s">
        <v>811</v>
      </c>
      <c r="D154" s="512">
        <v>45</v>
      </c>
      <c r="E154" s="511" t="s">
        <v>116</v>
      </c>
      <c r="F154" s="13"/>
      <c r="G154" s="13"/>
      <c r="H154" s="13"/>
      <c r="I154" s="13"/>
      <c r="J154" s="13"/>
      <c r="K154" s="13"/>
      <c r="L154" s="13"/>
      <c r="M154" s="61">
        <f t="shared" si="39"/>
        <v>0</v>
      </c>
      <c r="N154" s="13"/>
      <c r="O154" s="13"/>
      <c r="P154" s="13"/>
      <c r="Q154" s="13"/>
      <c r="R154" s="13"/>
      <c r="S154" s="13"/>
      <c r="T154" s="13"/>
      <c r="U154" s="61">
        <f t="shared" si="40"/>
        <v>0</v>
      </c>
      <c r="V154" s="512">
        <v>0.5</v>
      </c>
      <c r="W154" s="512"/>
      <c r="X154" s="512"/>
      <c r="Y154" s="512"/>
      <c r="Z154" s="512"/>
      <c r="AA154" s="512"/>
      <c r="AB154" s="512"/>
      <c r="AC154" s="61">
        <f t="shared" si="41"/>
        <v>1</v>
      </c>
      <c r="AD154" s="512"/>
      <c r="AE154" s="512"/>
      <c r="AF154" s="512"/>
      <c r="AG154" s="512"/>
      <c r="AH154" s="512"/>
      <c r="AI154" s="512"/>
      <c r="AJ154" s="512"/>
      <c r="AK154" s="61">
        <f t="shared" si="42"/>
        <v>0</v>
      </c>
      <c r="AL154" s="42"/>
      <c r="AM154" s="42"/>
      <c r="AN154" s="42"/>
      <c r="AO154" s="42"/>
      <c r="AP154" s="42"/>
      <c r="AQ154" s="42"/>
      <c r="AR154" s="42"/>
      <c r="AS154" s="61">
        <f t="shared" si="43"/>
        <v>0</v>
      </c>
      <c r="AT154" s="42"/>
      <c r="AU154" s="42"/>
      <c r="AV154" s="42"/>
      <c r="AW154" s="42"/>
      <c r="AX154" s="42"/>
      <c r="AY154" s="42"/>
      <c r="AZ154" s="42"/>
      <c r="BA154" s="61">
        <f t="shared" si="44"/>
        <v>0</v>
      </c>
      <c r="BB154" s="42"/>
      <c r="BC154" s="42"/>
      <c r="BD154" s="42"/>
      <c r="BE154" s="42"/>
      <c r="BF154" s="42"/>
      <c r="BG154" s="42"/>
      <c r="BH154" s="42"/>
      <c r="BI154" s="110">
        <f t="shared" si="45"/>
        <v>0</v>
      </c>
      <c r="BJ154" s="219">
        <f t="shared" si="46"/>
        <v>0.5</v>
      </c>
      <c r="BK154" s="217">
        <f t="shared" si="47"/>
        <v>0</v>
      </c>
      <c r="BL154" s="217">
        <f t="shared" si="48"/>
        <v>0</v>
      </c>
      <c r="BM154" s="217">
        <f t="shared" si="49"/>
        <v>0</v>
      </c>
      <c r="BN154" s="217">
        <f t="shared" si="50"/>
        <v>0</v>
      </c>
      <c r="BO154" s="217">
        <f t="shared" si="51"/>
        <v>0</v>
      </c>
      <c r="BP154" s="226">
        <f t="shared" si="52"/>
        <v>0</v>
      </c>
      <c r="BQ154" s="227">
        <f t="shared" si="53"/>
        <v>1</v>
      </c>
      <c r="BR154" s="7"/>
      <c r="BS154" s="7"/>
      <c r="BT154" s="7"/>
      <c r="BU154" s="7"/>
      <c r="BV154" s="7"/>
      <c r="BW154" s="7"/>
      <c r="BX154" s="7"/>
    </row>
    <row r="155" spans="1:77" ht="16" thickBot="1">
      <c r="A155" s="57"/>
      <c r="B155" s="486" t="s">
        <v>321</v>
      </c>
      <c r="C155" s="504" t="s">
        <v>322</v>
      </c>
      <c r="D155" s="512">
        <v>32</v>
      </c>
      <c r="E155" s="511" t="s">
        <v>118</v>
      </c>
      <c r="F155" s="512">
        <v>0.5</v>
      </c>
      <c r="G155" s="512"/>
      <c r="H155" s="512"/>
      <c r="I155" s="512"/>
      <c r="J155" s="512"/>
      <c r="K155" s="512"/>
      <c r="L155" s="512"/>
      <c r="M155" s="61">
        <f t="shared" si="39"/>
        <v>1</v>
      </c>
      <c r="N155" s="512"/>
      <c r="O155" s="512"/>
      <c r="P155" s="512"/>
      <c r="Q155" s="512"/>
      <c r="R155" s="512"/>
      <c r="S155" s="512"/>
      <c r="T155" s="512"/>
      <c r="U155" s="61">
        <f t="shared" si="40"/>
        <v>0</v>
      </c>
      <c r="V155" s="512"/>
      <c r="W155" s="512"/>
      <c r="X155" s="512"/>
      <c r="Y155" s="512"/>
      <c r="Z155" s="512"/>
      <c r="AA155" s="512"/>
      <c r="AB155" s="512"/>
      <c r="AC155" s="61">
        <f t="shared" si="41"/>
        <v>0</v>
      </c>
      <c r="AD155" s="512"/>
      <c r="AE155" s="512"/>
      <c r="AF155" s="512"/>
      <c r="AG155" s="512"/>
      <c r="AH155" s="512"/>
      <c r="AI155" s="512"/>
      <c r="AJ155" s="512"/>
      <c r="AK155" s="61">
        <f t="shared" si="42"/>
        <v>0</v>
      </c>
      <c r="AL155" s="42"/>
      <c r="AM155" s="42"/>
      <c r="AN155" s="42"/>
      <c r="AO155" s="42"/>
      <c r="AP155" s="42"/>
      <c r="AQ155" s="42"/>
      <c r="AR155" s="42"/>
      <c r="AS155" s="61">
        <f t="shared" si="43"/>
        <v>0</v>
      </c>
      <c r="AT155" s="42"/>
      <c r="AU155" s="42"/>
      <c r="AV155" s="42"/>
      <c r="AW155" s="42"/>
      <c r="AX155" s="42"/>
      <c r="AY155" s="42"/>
      <c r="AZ155" s="42"/>
      <c r="BA155" s="61">
        <f t="shared" si="44"/>
        <v>0</v>
      </c>
      <c r="BB155" s="40"/>
      <c r="BC155" s="40"/>
      <c r="BD155" s="40"/>
      <c r="BE155" s="40"/>
      <c r="BF155" s="40"/>
      <c r="BG155" s="40"/>
      <c r="BH155" s="40"/>
      <c r="BI155" s="110">
        <f t="shared" si="45"/>
        <v>0</v>
      </c>
      <c r="BJ155" s="219">
        <f t="shared" si="46"/>
        <v>0.5</v>
      </c>
      <c r="BK155" s="217">
        <f t="shared" si="47"/>
        <v>0</v>
      </c>
      <c r="BL155" s="217">
        <f t="shared" si="48"/>
        <v>0</v>
      </c>
      <c r="BM155" s="217">
        <f t="shared" si="49"/>
        <v>0</v>
      </c>
      <c r="BN155" s="217">
        <f t="shared" si="50"/>
        <v>0</v>
      </c>
      <c r="BO155" s="217">
        <f t="shared" si="51"/>
        <v>0</v>
      </c>
      <c r="BP155" s="226">
        <f t="shared" si="52"/>
        <v>0</v>
      </c>
      <c r="BQ155" s="227">
        <f t="shared" si="53"/>
        <v>1</v>
      </c>
      <c r="BR155" s="111"/>
      <c r="BS155" s="111"/>
      <c r="BT155" s="111"/>
      <c r="BU155" s="111"/>
      <c r="BV155" s="111"/>
      <c r="BW155" s="111"/>
      <c r="BX155" s="111"/>
      <c r="BY155" s="111"/>
    </row>
    <row r="156" spans="1:77" ht="16" thickBot="1">
      <c r="A156" s="57"/>
      <c r="B156" s="486" t="s">
        <v>761</v>
      </c>
      <c r="C156" s="504" t="s">
        <v>762</v>
      </c>
      <c r="D156" s="512">
        <v>51</v>
      </c>
      <c r="E156" s="511" t="s">
        <v>116</v>
      </c>
      <c r="F156" s="13"/>
      <c r="G156" s="13"/>
      <c r="H156" s="13"/>
      <c r="I156" s="13"/>
      <c r="J156" s="13"/>
      <c r="K156" s="13"/>
      <c r="L156" s="13"/>
      <c r="M156" s="61">
        <f t="shared" ref="M156:M187" si="54">2*(F156)+5*(G156)+3*(H156)+5*(I156)+5*(J156)+5*(K156)+5*(L156)</f>
        <v>0</v>
      </c>
      <c r="N156" s="512">
        <v>0.5</v>
      </c>
      <c r="O156" s="512"/>
      <c r="P156" s="512"/>
      <c r="Q156" s="512"/>
      <c r="R156" s="512"/>
      <c r="S156" s="512"/>
      <c r="T156" s="512"/>
      <c r="U156" s="61">
        <f t="shared" ref="U156:U187" si="55">2*(N156)+5*(O156)+3*(P156)+5*(Q156)+5*(R156)+5*(S156)+5*(T156)</f>
        <v>1</v>
      </c>
      <c r="V156" s="512"/>
      <c r="W156" s="512"/>
      <c r="X156" s="512"/>
      <c r="Y156" s="512"/>
      <c r="Z156" s="512"/>
      <c r="AA156" s="512"/>
      <c r="AB156" s="512"/>
      <c r="AC156" s="61">
        <f t="shared" ref="AC156:AC187" si="56">2*(V156)+5*(W156)+3*(X156)+5*(Y156)+5*(Z156)+5*(AA156)+5*(AB156)</f>
        <v>0</v>
      </c>
      <c r="AD156" s="512"/>
      <c r="AE156" s="512"/>
      <c r="AF156" s="512"/>
      <c r="AG156" s="512"/>
      <c r="AH156" s="512"/>
      <c r="AI156" s="512"/>
      <c r="AJ156" s="512"/>
      <c r="AK156" s="61">
        <f t="shared" si="42"/>
        <v>0</v>
      </c>
      <c r="AL156" s="42"/>
      <c r="AM156" s="42"/>
      <c r="AN156" s="42"/>
      <c r="AO156" s="42"/>
      <c r="AP156" s="42"/>
      <c r="AQ156" s="42"/>
      <c r="AR156" s="42"/>
      <c r="AS156" s="61">
        <f t="shared" si="43"/>
        <v>0</v>
      </c>
      <c r="AT156" s="42"/>
      <c r="AU156" s="42"/>
      <c r="AV156" s="42"/>
      <c r="AW156" s="42"/>
      <c r="AX156" s="42"/>
      <c r="AY156" s="42"/>
      <c r="AZ156" s="42"/>
      <c r="BA156" s="61">
        <f t="shared" si="44"/>
        <v>0</v>
      </c>
      <c r="BB156" s="42"/>
      <c r="BC156" s="42"/>
      <c r="BD156" s="42"/>
      <c r="BE156" s="42"/>
      <c r="BF156" s="42"/>
      <c r="BG156" s="42"/>
      <c r="BH156" s="42"/>
      <c r="BI156" s="110">
        <f t="shared" si="45"/>
        <v>0</v>
      </c>
      <c r="BJ156" s="109">
        <f t="shared" si="46"/>
        <v>0.5</v>
      </c>
      <c r="BK156" s="108">
        <f t="shared" si="47"/>
        <v>0</v>
      </c>
      <c r="BL156" s="108">
        <f t="shared" si="48"/>
        <v>0</v>
      </c>
      <c r="BM156" s="108">
        <f t="shared" si="49"/>
        <v>0</v>
      </c>
      <c r="BN156" s="108">
        <f t="shared" si="50"/>
        <v>0</v>
      </c>
      <c r="BO156" s="108">
        <f t="shared" si="51"/>
        <v>0</v>
      </c>
      <c r="BP156" s="110">
        <f t="shared" si="52"/>
        <v>0</v>
      </c>
      <c r="BQ156" s="191">
        <f t="shared" si="53"/>
        <v>1</v>
      </c>
    </row>
    <row r="157" spans="1:77" ht="16" thickBot="1">
      <c r="A157" s="57"/>
      <c r="B157" s="486" t="s">
        <v>336</v>
      </c>
      <c r="C157" s="504" t="s">
        <v>337</v>
      </c>
      <c r="D157" s="512">
        <v>66</v>
      </c>
      <c r="E157" s="511" t="s">
        <v>338</v>
      </c>
      <c r="F157" s="512"/>
      <c r="G157" s="512"/>
      <c r="H157" s="512"/>
      <c r="I157" s="512"/>
      <c r="J157" s="512"/>
      <c r="K157" s="512"/>
      <c r="L157" s="512"/>
      <c r="M157" s="61">
        <f t="shared" si="54"/>
        <v>0</v>
      </c>
      <c r="N157" s="512"/>
      <c r="O157" s="512"/>
      <c r="P157" s="512"/>
      <c r="Q157" s="512"/>
      <c r="R157" s="512"/>
      <c r="S157" s="512"/>
      <c r="T157" s="512"/>
      <c r="U157" s="61">
        <f t="shared" si="55"/>
        <v>0</v>
      </c>
      <c r="V157" s="512"/>
      <c r="W157" s="512"/>
      <c r="X157" s="512"/>
      <c r="Y157" s="512"/>
      <c r="Z157" s="512"/>
      <c r="AA157" s="512"/>
      <c r="AB157" s="512"/>
      <c r="AC157" s="61">
        <f t="shared" si="56"/>
        <v>0</v>
      </c>
      <c r="AD157" s="512"/>
      <c r="AE157" s="512"/>
      <c r="AF157" s="512"/>
      <c r="AG157" s="512"/>
      <c r="AH157" s="512"/>
      <c r="AI157" s="512"/>
      <c r="AJ157" s="512"/>
      <c r="AK157" s="61">
        <f t="shared" si="42"/>
        <v>0</v>
      </c>
      <c r="AL157" s="42"/>
      <c r="AM157" s="42"/>
      <c r="AN157" s="42"/>
      <c r="AO157" s="42"/>
      <c r="AP157" s="42"/>
      <c r="AQ157" s="42"/>
      <c r="AR157" s="42"/>
      <c r="AS157" s="61">
        <f t="shared" si="43"/>
        <v>0</v>
      </c>
      <c r="AT157" s="42"/>
      <c r="AU157" s="42"/>
      <c r="AV157" s="42"/>
      <c r="AW157" s="42"/>
      <c r="AX157" s="42"/>
      <c r="AY157" s="42"/>
      <c r="AZ157" s="42"/>
      <c r="BA157" s="61">
        <f t="shared" si="44"/>
        <v>0</v>
      </c>
      <c r="BB157" s="42"/>
      <c r="BC157" s="42"/>
      <c r="BD157" s="42"/>
      <c r="BE157" s="42"/>
      <c r="BF157" s="42"/>
      <c r="BG157" s="42"/>
      <c r="BH157" s="42"/>
      <c r="BI157" s="110">
        <f t="shared" si="45"/>
        <v>0</v>
      </c>
      <c r="BJ157" s="109">
        <f t="shared" si="46"/>
        <v>0</v>
      </c>
      <c r="BK157" s="108">
        <f t="shared" si="47"/>
        <v>0</v>
      </c>
      <c r="BL157" s="108">
        <f t="shared" si="48"/>
        <v>0</v>
      </c>
      <c r="BM157" s="108">
        <f t="shared" si="49"/>
        <v>0</v>
      </c>
      <c r="BN157" s="108">
        <f t="shared" si="50"/>
        <v>0</v>
      </c>
      <c r="BO157" s="108">
        <f t="shared" si="51"/>
        <v>0</v>
      </c>
      <c r="BP157" s="110">
        <f t="shared" si="52"/>
        <v>0</v>
      </c>
      <c r="BQ157" s="191">
        <f t="shared" si="53"/>
        <v>0</v>
      </c>
    </row>
    <row r="158" spans="1:77" ht="16" thickBot="1">
      <c r="A158" s="57"/>
      <c r="B158" s="486" t="s">
        <v>328</v>
      </c>
      <c r="C158" s="504" t="s">
        <v>329</v>
      </c>
      <c r="D158" s="512">
        <v>42</v>
      </c>
      <c r="E158" s="511" t="s">
        <v>118</v>
      </c>
      <c r="F158" s="512"/>
      <c r="G158" s="512"/>
      <c r="H158" s="512"/>
      <c r="I158" s="512"/>
      <c r="J158" s="512"/>
      <c r="K158" s="512"/>
      <c r="L158" s="512"/>
      <c r="M158" s="61">
        <f t="shared" si="54"/>
        <v>0</v>
      </c>
      <c r="N158" s="512"/>
      <c r="O158" s="512"/>
      <c r="P158" s="512"/>
      <c r="Q158" s="512"/>
      <c r="R158" s="512"/>
      <c r="S158" s="512"/>
      <c r="T158" s="512"/>
      <c r="U158" s="61">
        <f t="shared" si="55"/>
        <v>0</v>
      </c>
      <c r="V158" s="512"/>
      <c r="W158" s="512"/>
      <c r="X158" s="512"/>
      <c r="Y158" s="512"/>
      <c r="Z158" s="512"/>
      <c r="AA158" s="512"/>
      <c r="AB158" s="512"/>
      <c r="AC158" s="61">
        <f t="shared" si="56"/>
        <v>0</v>
      </c>
      <c r="AD158" s="512"/>
      <c r="AE158" s="512"/>
      <c r="AF158" s="512"/>
      <c r="AG158" s="512"/>
      <c r="AH158" s="512"/>
      <c r="AI158" s="512"/>
      <c r="AJ158" s="512"/>
      <c r="AK158" s="461">
        <f t="shared" si="42"/>
        <v>0</v>
      </c>
      <c r="AL158" s="511"/>
      <c r="AM158" s="511"/>
      <c r="AN158" s="511"/>
      <c r="AO158" s="511"/>
      <c r="AP158" s="511"/>
      <c r="AQ158" s="511"/>
      <c r="AR158" s="511"/>
      <c r="AS158" s="461">
        <f t="shared" si="43"/>
        <v>0</v>
      </c>
      <c r="AT158" s="511"/>
      <c r="AU158" s="511"/>
      <c r="AV158" s="511"/>
      <c r="AW158" s="511"/>
      <c r="AX158" s="511"/>
      <c r="AY158" s="511"/>
      <c r="AZ158" s="511"/>
      <c r="BA158" s="61">
        <f t="shared" si="44"/>
        <v>0</v>
      </c>
      <c r="BB158" s="511"/>
      <c r="BC158" s="511"/>
      <c r="BD158" s="511"/>
      <c r="BE158" s="511"/>
      <c r="BF158" s="511"/>
      <c r="BG158" s="511"/>
      <c r="BH158" s="511"/>
      <c r="BI158" s="110">
        <f t="shared" si="45"/>
        <v>0</v>
      </c>
      <c r="BJ158" s="219">
        <f t="shared" si="46"/>
        <v>0</v>
      </c>
      <c r="BK158" s="217">
        <f t="shared" si="47"/>
        <v>0</v>
      </c>
      <c r="BL158" s="217">
        <f t="shared" si="48"/>
        <v>0</v>
      </c>
      <c r="BM158" s="217">
        <f t="shared" si="49"/>
        <v>0</v>
      </c>
      <c r="BN158" s="217">
        <f t="shared" si="50"/>
        <v>0</v>
      </c>
      <c r="BO158" s="217">
        <f t="shared" si="51"/>
        <v>0</v>
      </c>
      <c r="BP158" s="226">
        <f t="shared" si="52"/>
        <v>0</v>
      </c>
      <c r="BQ158" s="227">
        <f t="shared" si="53"/>
        <v>0</v>
      </c>
    </row>
    <row r="159" spans="1:77" ht="16" thickBot="1">
      <c r="A159" s="57"/>
      <c r="B159" s="486" t="s">
        <v>610</v>
      </c>
      <c r="C159" s="504" t="s">
        <v>611</v>
      </c>
      <c r="D159" s="512">
        <v>32</v>
      </c>
      <c r="E159" s="512" t="s">
        <v>115</v>
      </c>
      <c r="F159" s="211"/>
      <c r="G159" s="211"/>
      <c r="H159" s="211"/>
      <c r="I159" s="211"/>
      <c r="J159" s="211"/>
      <c r="K159" s="211"/>
      <c r="L159" s="211"/>
      <c r="M159" s="61">
        <f t="shared" si="54"/>
        <v>0</v>
      </c>
      <c r="N159" s="512"/>
      <c r="O159" s="512"/>
      <c r="P159" s="512"/>
      <c r="Q159" s="512"/>
      <c r="R159" s="512"/>
      <c r="S159" s="512"/>
      <c r="T159" s="512"/>
      <c r="U159" s="61">
        <f t="shared" si="55"/>
        <v>0</v>
      </c>
      <c r="V159" s="512"/>
      <c r="W159" s="512"/>
      <c r="X159" s="512"/>
      <c r="Y159" s="512"/>
      <c r="Z159" s="512"/>
      <c r="AA159" s="512"/>
      <c r="AB159" s="512"/>
      <c r="AC159" s="61">
        <f t="shared" si="56"/>
        <v>0</v>
      </c>
      <c r="AD159" s="512"/>
      <c r="AE159" s="512"/>
      <c r="AF159" s="512"/>
      <c r="AG159" s="512"/>
      <c r="AH159" s="512"/>
      <c r="AI159" s="512"/>
      <c r="AJ159" s="512"/>
      <c r="AK159" s="461">
        <f t="shared" si="42"/>
        <v>0</v>
      </c>
      <c r="AL159" s="13"/>
      <c r="AM159" s="13"/>
      <c r="AN159" s="512"/>
      <c r="AO159" s="512"/>
      <c r="AP159" s="512"/>
      <c r="AQ159" s="512"/>
      <c r="AR159" s="512"/>
      <c r="AS159" s="461">
        <f t="shared" si="43"/>
        <v>0</v>
      </c>
      <c r="AT159" s="484"/>
      <c r="AU159" s="484"/>
      <c r="AV159" s="484"/>
      <c r="AW159" s="484"/>
      <c r="AX159" s="484"/>
      <c r="AY159" s="484"/>
      <c r="AZ159" s="484"/>
      <c r="BA159" s="61">
        <f t="shared" si="44"/>
        <v>0</v>
      </c>
      <c r="BB159" s="484"/>
      <c r="BC159" s="484"/>
      <c r="BD159" s="484"/>
      <c r="BE159" s="484"/>
      <c r="BF159" s="484"/>
      <c r="BG159" s="484"/>
      <c r="BH159" s="484"/>
      <c r="BI159" s="110">
        <f t="shared" si="45"/>
        <v>0</v>
      </c>
      <c r="BJ159" s="219">
        <f t="shared" si="46"/>
        <v>0</v>
      </c>
      <c r="BK159" s="217">
        <f t="shared" si="47"/>
        <v>0</v>
      </c>
      <c r="BL159" s="217">
        <f t="shared" si="48"/>
        <v>0</v>
      </c>
      <c r="BM159" s="217">
        <f t="shared" si="49"/>
        <v>0</v>
      </c>
      <c r="BN159" s="217">
        <f t="shared" si="50"/>
        <v>0</v>
      </c>
      <c r="BO159" s="217">
        <f t="shared" si="51"/>
        <v>0</v>
      </c>
      <c r="BP159" s="226">
        <f t="shared" si="52"/>
        <v>0</v>
      </c>
      <c r="BQ159" s="227">
        <f t="shared" si="53"/>
        <v>0</v>
      </c>
    </row>
    <row r="160" spans="1:77" ht="16" thickBot="1">
      <c r="A160" s="57"/>
      <c r="B160" s="486" t="s">
        <v>325</v>
      </c>
      <c r="C160" s="504" t="s">
        <v>326</v>
      </c>
      <c r="D160" s="512">
        <v>34</v>
      </c>
      <c r="E160" s="512" t="s">
        <v>118</v>
      </c>
      <c r="F160" s="211"/>
      <c r="G160" s="211"/>
      <c r="H160" s="211"/>
      <c r="I160" s="211"/>
      <c r="J160" s="211"/>
      <c r="K160" s="211"/>
      <c r="L160" s="211"/>
      <c r="M160" s="61">
        <f t="shared" si="54"/>
        <v>0</v>
      </c>
      <c r="N160" s="512"/>
      <c r="O160" s="512"/>
      <c r="P160" s="512"/>
      <c r="Q160" s="512"/>
      <c r="R160" s="512"/>
      <c r="S160" s="512"/>
      <c r="T160" s="512"/>
      <c r="U160" s="61">
        <f t="shared" si="55"/>
        <v>0</v>
      </c>
      <c r="V160" s="512"/>
      <c r="W160" s="512"/>
      <c r="X160" s="512"/>
      <c r="Y160" s="512"/>
      <c r="Z160" s="512"/>
      <c r="AA160" s="512"/>
      <c r="AB160" s="512"/>
      <c r="AC160" s="61">
        <f t="shared" si="56"/>
        <v>0</v>
      </c>
      <c r="AD160" s="512"/>
      <c r="AE160" s="512"/>
      <c r="AF160" s="512"/>
      <c r="AG160" s="512"/>
      <c r="AH160" s="512"/>
      <c r="AI160" s="512"/>
      <c r="AJ160" s="512"/>
      <c r="AK160" s="461">
        <f t="shared" si="42"/>
        <v>0</v>
      </c>
      <c r="AL160" s="13"/>
      <c r="AM160" s="13"/>
      <c r="AN160" s="13"/>
      <c r="AO160" s="13"/>
      <c r="AP160" s="13"/>
      <c r="AQ160" s="13"/>
      <c r="AR160" s="13"/>
      <c r="AS160" s="461">
        <f t="shared" si="43"/>
        <v>0</v>
      </c>
      <c r="AT160" s="97"/>
      <c r="AU160" s="97"/>
      <c r="AV160" s="97"/>
      <c r="AW160" s="97"/>
      <c r="AX160" s="97"/>
      <c r="AY160" s="97"/>
      <c r="AZ160" s="97"/>
      <c r="BA160" s="61">
        <f t="shared" si="44"/>
        <v>0</v>
      </c>
      <c r="BB160" s="97"/>
      <c r="BC160" s="97"/>
      <c r="BD160" s="97"/>
      <c r="BE160" s="97"/>
      <c r="BF160" s="97"/>
      <c r="BG160" s="97"/>
      <c r="BH160" s="97"/>
      <c r="BI160" s="110">
        <f t="shared" si="45"/>
        <v>0</v>
      </c>
      <c r="BJ160" s="109">
        <f t="shared" si="46"/>
        <v>0</v>
      </c>
      <c r="BK160" s="108">
        <f t="shared" si="47"/>
        <v>0</v>
      </c>
      <c r="BL160" s="108">
        <f t="shared" si="48"/>
        <v>0</v>
      </c>
      <c r="BM160" s="108">
        <f t="shared" si="49"/>
        <v>0</v>
      </c>
      <c r="BN160" s="108">
        <f t="shared" si="50"/>
        <v>0</v>
      </c>
      <c r="BO160" s="108">
        <f t="shared" si="51"/>
        <v>0</v>
      </c>
      <c r="BP160" s="110">
        <f t="shared" si="52"/>
        <v>0</v>
      </c>
      <c r="BQ160" s="191">
        <f t="shared" si="53"/>
        <v>0</v>
      </c>
    </row>
    <row r="161" spans="1:77" ht="16" thickBot="1">
      <c r="A161" s="57"/>
      <c r="B161" s="486" t="s">
        <v>311</v>
      </c>
      <c r="C161" s="504" t="s">
        <v>312</v>
      </c>
      <c r="D161" s="512">
        <v>14</v>
      </c>
      <c r="E161" s="512" t="s">
        <v>118</v>
      </c>
      <c r="F161" s="211"/>
      <c r="G161" s="211"/>
      <c r="H161" s="211"/>
      <c r="I161" s="211"/>
      <c r="J161" s="211"/>
      <c r="K161" s="211"/>
      <c r="L161" s="211"/>
      <c r="M161" s="61">
        <f t="shared" si="54"/>
        <v>0</v>
      </c>
      <c r="N161" s="512"/>
      <c r="O161" s="512"/>
      <c r="P161" s="512"/>
      <c r="Q161" s="512"/>
      <c r="R161" s="512"/>
      <c r="S161" s="512"/>
      <c r="T161" s="512"/>
      <c r="U161" s="61">
        <f t="shared" si="55"/>
        <v>0</v>
      </c>
      <c r="V161" s="512"/>
      <c r="W161" s="512"/>
      <c r="X161" s="512"/>
      <c r="Y161" s="512"/>
      <c r="Z161" s="512"/>
      <c r="AA161" s="512"/>
      <c r="AB161" s="512"/>
      <c r="AC161" s="61">
        <f t="shared" si="56"/>
        <v>0</v>
      </c>
      <c r="AD161" s="512"/>
      <c r="AE161" s="512"/>
      <c r="AF161" s="512"/>
      <c r="AG161" s="512"/>
      <c r="AH161" s="512"/>
      <c r="AI161" s="512"/>
      <c r="AJ161" s="512"/>
      <c r="AK161" s="461">
        <f t="shared" si="42"/>
        <v>0</v>
      </c>
      <c r="AL161" s="512"/>
      <c r="AM161" s="512"/>
      <c r="AN161" s="512"/>
      <c r="AO161" s="512"/>
      <c r="AP161" s="512"/>
      <c r="AQ161" s="512"/>
      <c r="AR161" s="512"/>
      <c r="AS161" s="461">
        <f t="shared" si="43"/>
        <v>0</v>
      </c>
      <c r="AT161" s="97"/>
      <c r="AU161" s="97"/>
      <c r="AV161" s="97"/>
      <c r="AW161" s="97"/>
      <c r="AX161" s="97"/>
      <c r="AY161" s="97"/>
      <c r="AZ161" s="97"/>
      <c r="BA161" s="61">
        <f t="shared" si="44"/>
        <v>0</v>
      </c>
      <c r="BB161" s="97"/>
      <c r="BC161" s="97"/>
      <c r="BD161" s="97"/>
      <c r="BE161" s="97"/>
      <c r="BF161" s="97"/>
      <c r="BG161" s="97"/>
      <c r="BH161" s="97"/>
      <c r="BI161" s="110">
        <f t="shared" si="45"/>
        <v>0</v>
      </c>
      <c r="BJ161" s="219">
        <f t="shared" si="46"/>
        <v>0</v>
      </c>
      <c r="BK161" s="217">
        <f t="shared" si="47"/>
        <v>0</v>
      </c>
      <c r="BL161" s="217">
        <f t="shared" si="48"/>
        <v>0</v>
      </c>
      <c r="BM161" s="217">
        <f t="shared" si="49"/>
        <v>0</v>
      </c>
      <c r="BN161" s="217">
        <f t="shared" si="50"/>
        <v>0</v>
      </c>
      <c r="BO161" s="217">
        <f t="shared" si="51"/>
        <v>0</v>
      </c>
      <c r="BP161" s="226">
        <f t="shared" si="52"/>
        <v>0</v>
      </c>
      <c r="BQ161" s="227">
        <f t="shared" si="53"/>
        <v>0</v>
      </c>
    </row>
    <row r="162" spans="1:77" ht="16" thickBot="1">
      <c r="A162" s="57"/>
      <c r="B162" s="486" t="s">
        <v>309</v>
      </c>
      <c r="C162" s="504" t="s">
        <v>310</v>
      </c>
      <c r="D162" s="512">
        <v>12</v>
      </c>
      <c r="E162" s="512" t="s">
        <v>118</v>
      </c>
      <c r="F162" s="211"/>
      <c r="G162" s="211"/>
      <c r="H162" s="211"/>
      <c r="I162" s="211"/>
      <c r="J162" s="211"/>
      <c r="K162" s="211"/>
      <c r="L162" s="211"/>
      <c r="M162" s="61">
        <f t="shared" si="54"/>
        <v>0</v>
      </c>
      <c r="N162" s="211"/>
      <c r="O162" s="211"/>
      <c r="P162" s="211"/>
      <c r="Q162" s="211"/>
      <c r="R162" s="211"/>
      <c r="S162" s="211"/>
      <c r="T162" s="211"/>
      <c r="U162" s="61">
        <f t="shared" si="55"/>
        <v>0</v>
      </c>
      <c r="V162" s="512"/>
      <c r="W162" s="512"/>
      <c r="X162" s="512"/>
      <c r="Y162" s="512"/>
      <c r="Z162" s="512"/>
      <c r="AA162" s="512"/>
      <c r="AB162" s="512"/>
      <c r="AC162" s="61">
        <f t="shared" si="56"/>
        <v>0</v>
      </c>
      <c r="AD162" s="512"/>
      <c r="AE162" s="512"/>
      <c r="AF162" s="512"/>
      <c r="AG162" s="512"/>
      <c r="AH162" s="512"/>
      <c r="AI162" s="512"/>
      <c r="AJ162" s="512"/>
      <c r="AK162" s="461">
        <f t="shared" si="42"/>
        <v>0</v>
      </c>
      <c r="AL162" s="512"/>
      <c r="AM162" s="512"/>
      <c r="AN162" s="512"/>
      <c r="AO162" s="512"/>
      <c r="AP162" s="512"/>
      <c r="AQ162" s="512"/>
      <c r="AR162" s="512"/>
      <c r="AS162" s="461">
        <f t="shared" si="43"/>
        <v>0</v>
      </c>
      <c r="AT162" s="97"/>
      <c r="AU162" s="97"/>
      <c r="AV162" s="97"/>
      <c r="AW162" s="97"/>
      <c r="AX162" s="97"/>
      <c r="AY162" s="97"/>
      <c r="AZ162" s="97"/>
      <c r="BA162" s="61">
        <f t="shared" si="44"/>
        <v>0</v>
      </c>
      <c r="BB162" s="97"/>
      <c r="BC162" s="97"/>
      <c r="BD162" s="97"/>
      <c r="BE162" s="97"/>
      <c r="BF162" s="97"/>
      <c r="BG162" s="97"/>
      <c r="BH162" s="97"/>
      <c r="BI162" s="110">
        <f t="shared" si="45"/>
        <v>0</v>
      </c>
      <c r="BJ162" s="219">
        <f t="shared" si="46"/>
        <v>0</v>
      </c>
      <c r="BK162" s="217">
        <f t="shared" si="47"/>
        <v>0</v>
      </c>
      <c r="BL162" s="217">
        <f t="shared" si="48"/>
        <v>0</v>
      </c>
      <c r="BM162" s="217">
        <f t="shared" si="49"/>
        <v>0</v>
      </c>
      <c r="BN162" s="217">
        <f t="shared" si="50"/>
        <v>0</v>
      </c>
      <c r="BO162" s="217">
        <f t="shared" si="51"/>
        <v>0</v>
      </c>
      <c r="BP162" s="226">
        <f t="shared" si="52"/>
        <v>0</v>
      </c>
      <c r="BQ162" s="227">
        <f t="shared" si="53"/>
        <v>0</v>
      </c>
      <c r="BR162" s="111"/>
      <c r="BS162" s="111"/>
      <c r="BT162" s="111"/>
      <c r="BU162" s="111"/>
      <c r="BV162" s="111"/>
      <c r="BW162" s="111"/>
      <c r="BX162" s="111"/>
      <c r="BY162" s="111"/>
    </row>
    <row r="163" spans="1:77" ht="16" thickBot="1">
      <c r="A163" s="57"/>
      <c r="B163" s="486" t="s">
        <v>571</v>
      </c>
      <c r="C163" s="504" t="s">
        <v>572</v>
      </c>
      <c r="D163" s="512">
        <v>9</v>
      </c>
      <c r="E163" s="512" t="s">
        <v>121</v>
      </c>
      <c r="F163" s="211"/>
      <c r="G163" s="211"/>
      <c r="H163" s="211"/>
      <c r="I163" s="211"/>
      <c r="J163" s="211"/>
      <c r="K163" s="211"/>
      <c r="L163" s="211"/>
      <c r="M163" s="61">
        <f t="shared" si="54"/>
        <v>0</v>
      </c>
      <c r="N163" s="211"/>
      <c r="O163" s="211"/>
      <c r="P163" s="211"/>
      <c r="Q163" s="211"/>
      <c r="R163" s="211"/>
      <c r="S163" s="211"/>
      <c r="T163" s="211"/>
      <c r="U163" s="61">
        <f t="shared" si="55"/>
        <v>0</v>
      </c>
      <c r="V163" s="512"/>
      <c r="W163" s="512"/>
      <c r="X163" s="512"/>
      <c r="Y163" s="512"/>
      <c r="Z163" s="512"/>
      <c r="AA163" s="512"/>
      <c r="AB163" s="512"/>
      <c r="AC163" s="61">
        <f t="shared" si="56"/>
        <v>0</v>
      </c>
      <c r="AD163" s="512"/>
      <c r="AE163" s="512"/>
      <c r="AF163" s="512"/>
      <c r="AG163" s="512"/>
      <c r="AH163" s="512"/>
      <c r="AI163" s="512"/>
      <c r="AJ163" s="512"/>
      <c r="AK163" s="461">
        <f t="shared" si="42"/>
        <v>0</v>
      </c>
      <c r="AL163" s="13"/>
      <c r="AM163" s="13"/>
      <c r="AN163" s="13"/>
      <c r="AO163" s="13"/>
      <c r="AP163" s="13"/>
      <c r="AQ163" s="13"/>
      <c r="AR163" s="13"/>
      <c r="AS163" s="461">
        <f t="shared" si="43"/>
        <v>0</v>
      </c>
      <c r="AT163" s="512"/>
      <c r="AU163" s="512"/>
      <c r="AV163" s="512"/>
      <c r="AW163" s="512"/>
      <c r="AX163" s="512"/>
      <c r="AY163" s="512"/>
      <c r="AZ163" s="512"/>
      <c r="BA163" s="61">
        <f t="shared" si="44"/>
        <v>0</v>
      </c>
      <c r="BB163" s="512"/>
      <c r="BC163" s="512"/>
      <c r="BD163" s="512"/>
      <c r="BE163" s="512"/>
      <c r="BF163" s="512"/>
      <c r="BG163" s="512"/>
      <c r="BH163" s="512"/>
      <c r="BI163" s="110">
        <f t="shared" si="45"/>
        <v>0</v>
      </c>
      <c r="BJ163" s="219">
        <f t="shared" si="46"/>
        <v>0</v>
      </c>
      <c r="BK163" s="217">
        <f t="shared" si="47"/>
        <v>0</v>
      </c>
      <c r="BL163" s="217">
        <f t="shared" si="48"/>
        <v>0</v>
      </c>
      <c r="BM163" s="217">
        <f t="shared" si="49"/>
        <v>0</v>
      </c>
      <c r="BN163" s="217">
        <f t="shared" si="50"/>
        <v>0</v>
      </c>
      <c r="BO163" s="217">
        <f t="shared" si="51"/>
        <v>0</v>
      </c>
      <c r="BP163" s="226">
        <f t="shared" si="52"/>
        <v>0</v>
      </c>
      <c r="BQ163" s="227">
        <f t="shared" si="53"/>
        <v>0</v>
      </c>
      <c r="BR163" s="26"/>
      <c r="BS163" s="26"/>
      <c r="BT163" s="26"/>
      <c r="BU163" s="26"/>
      <c r="BV163" s="26"/>
      <c r="BW163" s="26"/>
      <c r="BX163" s="26"/>
      <c r="BY163" s="26"/>
    </row>
    <row r="164" spans="1:77" ht="16" thickBot="1">
      <c r="A164" s="57"/>
      <c r="B164" s="486" t="s">
        <v>832</v>
      </c>
      <c r="C164" s="504"/>
      <c r="D164" s="512">
        <v>46</v>
      </c>
      <c r="E164" s="512" t="s">
        <v>121</v>
      </c>
      <c r="F164" s="114"/>
      <c r="G164" s="114"/>
      <c r="H164" s="114"/>
      <c r="I164" s="114"/>
      <c r="J164" s="114"/>
      <c r="K164" s="114"/>
      <c r="L164" s="114"/>
      <c r="M164" s="61">
        <f t="shared" si="54"/>
        <v>0</v>
      </c>
      <c r="N164" s="114"/>
      <c r="O164" s="114"/>
      <c r="P164" s="114"/>
      <c r="Q164" s="114"/>
      <c r="R164" s="114"/>
      <c r="S164" s="114"/>
      <c r="T164" s="114"/>
      <c r="U164" s="61">
        <f t="shared" si="55"/>
        <v>0</v>
      </c>
      <c r="V164" s="114"/>
      <c r="W164" s="114"/>
      <c r="X164" s="114"/>
      <c r="Y164" s="114"/>
      <c r="Z164" s="114"/>
      <c r="AA164" s="114"/>
      <c r="AB164" s="114"/>
      <c r="AC164" s="61">
        <f t="shared" si="56"/>
        <v>0</v>
      </c>
      <c r="AD164" s="512"/>
      <c r="AE164" s="512"/>
      <c r="AF164" s="512"/>
      <c r="AG164" s="512"/>
      <c r="AH164" s="512"/>
      <c r="AI164" s="512"/>
      <c r="AJ164" s="512"/>
      <c r="AK164" s="461">
        <f t="shared" si="42"/>
        <v>0</v>
      </c>
      <c r="AL164" s="13"/>
      <c r="AM164" s="13"/>
      <c r="AN164" s="512"/>
      <c r="AO164" s="512"/>
      <c r="AP164" s="512"/>
      <c r="AQ164" s="512"/>
      <c r="AR164" s="512"/>
      <c r="AS164" s="461">
        <f t="shared" si="43"/>
        <v>0</v>
      </c>
      <c r="AT164" s="512"/>
      <c r="AU164" s="512"/>
      <c r="AV164" s="512"/>
      <c r="AW164" s="512"/>
      <c r="AX164" s="512"/>
      <c r="AY164" s="512"/>
      <c r="AZ164" s="512"/>
      <c r="BA164" s="61">
        <f t="shared" si="44"/>
        <v>0</v>
      </c>
      <c r="BB164" s="512"/>
      <c r="BC164" s="512"/>
      <c r="BD164" s="512"/>
      <c r="BE164" s="512"/>
      <c r="BF164" s="512"/>
      <c r="BG164" s="512"/>
      <c r="BH164" s="512"/>
      <c r="BI164" s="110">
        <f t="shared" si="45"/>
        <v>0</v>
      </c>
      <c r="BJ164" s="109">
        <f t="shared" si="46"/>
        <v>0</v>
      </c>
      <c r="BK164" s="108">
        <f t="shared" si="47"/>
        <v>0</v>
      </c>
      <c r="BL164" s="108">
        <f t="shared" si="48"/>
        <v>0</v>
      </c>
      <c r="BM164" s="108">
        <f t="shared" si="49"/>
        <v>0</v>
      </c>
      <c r="BN164" s="108">
        <f t="shared" si="50"/>
        <v>0</v>
      </c>
      <c r="BO164" s="108">
        <f t="shared" si="51"/>
        <v>0</v>
      </c>
      <c r="BP164" s="110">
        <f t="shared" si="52"/>
        <v>0</v>
      </c>
      <c r="BQ164" s="191">
        <f t="shared" si="53"/>
        <v>0</v>
      </c>
      <c r="BR164" s="26"/>
      <c r="BS164" s="26"/>
      <c r="BT164" s="26"/>
      <c r="BU164" s="26"/>
      <c r="BV164" s="26"/>
      <c r="BW164" s="26"/>
      <c r="BX164" s="26"/>
      <c r="BY164" s="26"/>
    </row>
    <row r="165" spans="1:77" ht="16" thickBot="1">
      <c r="A165" s="57"/>
      <c r="B165" s="486" t="s">
        <v>314</v>
      </c>
      <c r="C165" s="504" t="s">
        <v>290</v>
      </c>
      <c r="D165" s="512">
        <v>16</v>
      </c>
      <c r="E165" s="512" t="s">
        <v>118</v>
      </c>
      <c r="F165" s="211"/>
      <c r="G165" s="211"/>
      <c r="H165" s="211"/>
      <c r="I165" s="211"/>
      <c r="J165" s="211"/>
      <c r="K165" s="211"/>
      <c r="L165" s="211"/>
      <c r="M165" s="61">
        <f t="shared" si="54"/>
        <v>0</v>
      </c>
      <c r="N165" s="211"/>
      <c r="O165" s="211"/>
      <c r="P165" s="211"/>
      <c r="Q165" s="211"/>
      <c r="R165" s="211"/>
      <c r="S165" s="211"/>
      <c r="T165" s="211"/>
      <c r="U165" s="61">
        <f t="shared" si="55"/>
        <v>0</v>
      </c>
      <c r="V165" s="211"/>
      <c r="W165" s="211"/>
      <c r="X165" s="211"/>
      <c r="Y165" s="211"/>
      <c r="Z165" s="211"/>
      <c r="AA165" s="211"/>
      <c r="AB165" s="211"/>
      <c r="AC165" s="61">
        <f t="shared" si="56"/>
        <v>0</v>
      </c>
      <c r="AD165" s="512"/>
      <c r="AE165" s="512"/>
      <c r="AF165" s="512"/>
      <c r="AG165" s="512"/>
      <c r="AH165" s="512"/>
      <c r="AI165" s="512"/>
      <c r="AJ165" s="512"/>
      <c r="AK165" s="461">
        <f t="shared" si="42"/>
        <v>0</v>
      </c>
      <c r="AL165" s="13"/>
      <c r="AM165" s="13"/>
      <c r="AN165" s="13"/>
      <c r="AO165" s="13"/>
      <c r="AP165" s="13"/>
      <c r="AQ165" s="13"/>
      <c r="AR165" s="13"/>
      <c r="AS165" s="461">
        <f t="shared" si="43"/>
        <v>0</v>
      </c>
      <c r="AT165" s="512"/>
      <c r="AU165" s="512"/>
      <c r="AV165" s="512"/>
      <c r="AW165" s="512"/>
      <c r="AX165" s="512"/>
      <c r="AY165" s="512"/>
      <c r="AZ165" s="512"/>
      <c r="BA165" s="61">
        <f t="shared" si="44"/>
        <v>0</v>
      </c>
      <c r="BB165" s="512"/>
      <c r="BC165" s="512"/>
      <c r="BD165" s="512"/>
      <c r="BE165" s="512"/>
      <c r="BF165" s="512"/>
      <c r="BG165" s="512"/>
      <c r="BH165" s="512"/>
      <c r="BI165" s="110">
        <f t="shared" si="45"/>
        <v>0</v>
      </c>
      <c r="BJ165" s="109">
        <f t="shared" si="46"/>
        <v>0</v>
      </c>
      <c r="BK165" s="108">
        <f t="shared" si="47"/>
        <v>0</v>
      </c>
      <c r="BL165" s="108">
        <f t="shared" si="48"/>
        <v>0</v>
      </c>
      <c r="BM165" s="108">
        <f t="shared" si="49"/>
        <v>0</v>
      </c>
      <c r="BN165" s="108">
        <f t="shared" si="50"/>
        <v>0</v>
      </c>
      <c r="BO165" s="108">
        <f t="shared" si="51"/>
        <v>0</v>
      </c>
      <c r="BP165" s="110">
        <f t="shared" si="52"/>
        <v>0</v>
      </c>
      <c r="BQ165" s="191">
        <f t="shared" si="53"/>
        <v>0</v>
      </c>
    </row>
    <row r="166" spans="1:77" ht="16" thickBot="1">
      <c r="A166" s="57"/>
      <c r="B166" s="394" t="s">
        <v>339</v>
      </c>
      <c r="C166" s="397" t="s">
        <v>340</v>
      </c>
      <c r="D166" s="211">
        <v>74</v>
      </c>
      <c r="E166" s="211" t="s">
        <v>118</v>
      </c>
      <c r="F166" s="211"/>
      <c r="G166" s="211"/>
      <c r="H166" s="211"/>
      <c r="I166" s="211"/>
      <c r="J166" s="211"/>
      <c r="K166" s="211"/>
      <c r="L166" s="211"/>
      <c r="M166" s="61">
        <f t="shared" si="54"/>
        <v>0</v>
      </c>
      <c r="N166" s="211"/>
      <c r="O166" s="211"/>
      <c r="P166" s="211"/>
      <c r="Q166" s="211"/>
      <c r="R166" s="211"/>
      <c r="S166" s="211"/>
      <c r="T166" s="211"/>
      <c r="U166" s="61">
        <f t="shared" si="55"/>
        <v>0</v>
      </c>
      <c r="V166" s="211"/>
      <c r="W166" s="211"/>
      <c r="X166" s="211"/>
      <c r="Y166" s="211"/>
      <c r="Z166" s="211"/>
      <c r="AA166" s="211"/>
      <c r="AB166" s="211"/>
      <c r="AC166" s="61">
        <f t="shared" si="56"/>
        <v>0</v>
      </c>
      <c r="AD166" s="211"/>
      <c r="AE166" s="211"/>
      <c r="AF166" s="211"/>
      <c r="AG166" s="211"/>
      <c r="AH166" s="211"/>
      <c r="AI166" s="211"/>
      <c r="AJ166" s="211"/>
      <c r="AK166" s="461">
        <f t="shared" si="42"/>
        <v>0</v>
      </c>
      <c r="AL166" s="512"/>
      <c r="AM166" s="512"/>
      <c r="AN166" s="512"/>
      <c r="AO166" s="512"/>
      <c r="AP166" s="512"/>
      <c r="AQ166" s="512"/>
      <c r="AR166" s="512"/>
      <c r="AS166" s="461">
        <f t="shared" si="43"/>
        <v>0</v>
      </c>
      <c r="AT166" s="97"/>
      <c r="AU166" s="97"/>
      <c r="AV166" s="97"/>
      <c r="AW166" s="97"/>
      <c r="AX166" s="97"/>
      <c r="AY166" s="97"/>
      <c r="AZ166" s="97"/>
      <c r="BA166" s="61">
        <f t="shared" si="44"/>
        <v>0</v>
      </c>
      <c r="BB166" s="512"/>
      <c r="BC166" s="512"/>
      <c r="BD166" s="512"/>
      <c r="BE166" s="512"/>
      <c r="BF166" s="512"/>
      <c r="BG166" s="512"/>
      <c r="BH166" s="512"/>
      <c r="BI166" s="110">
        <f t="shared" si="45"/>
        <v>0</v>
      </c>
      <c r="BJ166" s="219">
        <f t="shared" si="46"/>
        <v>0</v>
      </c>
      <c r="BK166" s="217">
        <f t="shared" si="47"/>
        <v>0</v>
      </c>
      <c r="BL166" s="217">
        <f t="shared" si="48"/>
        <v>0</v>
      </c>
      <c r="BM166" s="217">
        <f t="shared" si="49"/>
        <v>0</v>
      </c>
      <c r="BN166" s="217">
        <f t="shared" si="50"/>
        <v>0</v>
      </c>
      <c r="BO166" s="217">
        <f t="shared" si="51"/>
        <v>0</v>
      </c>
      <c r="BP166" s="226">
        <f t="shared" si="52"/>
        <v>0</v>
      </c>
      <c r="BQ166" s="227">
        <f t="shared" si="53"/>
        <v>0</v>
      </c>
    </row>
    <row r="167" spans="1:77" ht="16" thickBot="1">
      <c r="A167" s="57"/>
      <c r="B167" s="394" t="s">
        <v>301</v>
      </c>
      <c r="C167" s="397" t="s">
        <v>302</v>
      </c>
      <c r="D167" s="211">
        <v>4</v>
      </c>
      <c r="E167" s="211" t="s">
        <v>118</v>
      </c>
      <c r="F167" s="211"/>
      <c r="G167" s="211"/>
      <c r="H167" s="211"/>
      <c r="I167" s="211"/>
      <c r="J167" s="211"/>
      <c r="K167" s="211"/>
      <c r="L167" s="211"/>
      <c r="M167" s="61">
        <f t="shared" si="54"/>
        <v>0</v>
      </c>
      <c r="N167" s="211"/>
      <c r="O167" s="211"/>
      <c r="P167" s="211"/>
      <c r="Q167" s="211"/>
      <c r="R167" s="211"/>
      <c r="S167" s="211"/>
      <c r="T167" s="211"/>
      <c r="U167" s="61">
        <f t="shared" si="55"/>
        <v>0</v>
      </c>
      <c r="V167" s="211"/>
      <c r="W167" s="211"/>
      <c r="X167" s="211"/>
      <c r="Y167" s="211"/>
      <c r="Z167" s="211"/>
      <c r="AA167" s="211"/>
      <c r="AB167" s="211"/>
      <c r="AC167" s="61">
        <f t="shared" si="56"/>
        <v>0</v>
      </c>
      <c r="AD167" s="211"/>
      <c r="AE167" s="211"/>
      <c r="AF167" s="211"/>
      <c r="AG167" s="211"/>
      <c r="AH167" s="211"/>
      <c r="AI167" s="211"/>
      <c r="AJ167" s="211"/>
      <c r="AK167" s="461">
        <f t="shared" si="42"/>
        <v>0</v>
      </c>
      <c r="AL167" s="97"/>
      <c r="AM167" s="97"/>
      <c r="AN167" s="97"/>
      <c r="AO167" s="97"/>
      <c r="AP167" s="97"/>
      <c r="AQ167" s="97"/>
      <c r="AR167" s="97"/>
      <c r="AS167" s="461">
        <f t="shared" si="43"/>
        <v>0</v>
      </c>
      <c r="AT167" s="97"/>
      <c r="AU167" s="97"/>
      <c r="AV167" s="97"/>
      <c r="AW167" s="97"/>
      <c r="AX167" s="97"/>
      <c r="AY167" s="97"/>
      <c r="AZ167" s="97"/>
      <c r="BA167" s="61">
        <f t="shared" si="44"/>
        <v>0</v>
      </c>
      <c r="BB167" s="13"/>
      <c r="BC167" s="13"/>
      <c r="BD167" s="13"/>
      <c r="BE167" s="13"/>
      <c r="BF167" s="13"/>
      <c r="BG167" s="13"/>
      <c r="BH167" s="13"/>
      <c r="BI167" s="110">
        <f t="shared" si="45"/>
        <v>0</v>
      </c>
      <c r="BJ167" s="219">
        <f t="shared" si="46"/>
        <v>0</v>
      </c>
      <c r="BK167" s="217">
        <f t="shared" si="47"/>
        <v>0</v>
      </c>
      <c r="BL167" s="217">
        <f t="shared" si="48"/>
        <v>0</v>
      </c>
      <c r="BM167" s="217">
        <f t="shared" si="49"/>
        <v>0</v>
      </c>
      <c r="BN167" s="217">
        <f t="shared" si="50"/>
        <v>0</v>
      </c>
      <c r="BO167" s="217">
        <f t="shared" si="51"/>
        <v>0</v>
      </c>
      <c r="BP167" s="226">
        <f t="shared" si="52"/>
        <v>0</v>
      </c>
      <c r="BQ167" s="227">
        <f t="shared" si="53"/>
        <v>0</v>
      </c>
    </row>
    <row r="168" spans="1:77" ht="16" thickBot="1">
      <c r="A168" s="57"/>
      <c r="B168" s="394" t="s">
        <v>592</v>
      </c>
      <c r="C168" s="397" t="s">
        <v>593</v>
      </c>
      <c r="D168" s="211">
        <v>58</v>
      </c>
      <c r="E168" s="211" t="s">
        <v>121</v>
      </c>
      <c r="F168" s="211"/>
      <c r="G168" s="211"/>
      <c r="H168" s="211"/>
      <c r="I168" s="211"/>
      <c r="J168" s="211"/>
      <c r="K168" s="211"/>
      <c r="L168" s="211"/>
      <c r="M168" s="61">
        <f t="shared" si="54"/>
        <v>0</v>
      </c>
      <c r="N168" s="211"/>
      <c r="O168" s="211"/>
      <c r="P168" s="211"/>
      <c r="Q168" s="211"/>
      <c r="R168" s="211"/>
      <c r="S168" s="211"/>
      <c r="T168" s="211"/>
      <c r="U168" s="61">
        <f t="shared" si="55"/>
        <v>0</v>
      </c>
      <c r="V168" s="211"/>
      <c r="W168" s="211"/>
      <c r="X168" s="211"/>
      <c r="Y168" s="211"/>
      <c r="Z168" s="211"/>
      <c r="AA168" s="211"/>
      <c r="AB168" s="211"/>
      <c r="AC168" s="61">
        <f t="shared" si="56"/>
        <v>0</v>
      </c>
      <c r="AD168" s="211"/>
      <c r="AE168" s="211"/>
      <c r="AF168" s="211"/>
      <c r="AG168" s="211"/>
      <c r="AH168" s="211"/>
      <c r="AI168" s="211"/>
      <c r="AJ168" s="211"/>
      <c r="AK168" s="461">
        <f t="shared" si="42"/>
        <v>0</v>
      </c>
      <c r="AL168" s="512"/>
      <c r="AM168" s="512"/>
      <c r="AN168" s="512"/>
      <c r="AO168" s="512"/>
      <c r="AP168" s="512"/>
      <c r="AQ168" s="512"/>
      <c r="AR168" s="512"/>
      <c r="AS168" s="461">
        <f t="shared" si="43"/>
        <v>0</v>
      </c>
      <c r="AT168" s="512"/>
      <c r="AU168" s="512"/>
      <c r="AV168" s="512"/>
      <c r="AW168" s="512"/>
      <c r="AX168" s="512"/>
      <c r="AY168" s="512"/>
      <c r="AZ168" s="512"/>
      <c r="BA168" s="61">
        <f t="shared" si="44"/>
        <v>0</v>
      </c>
      <c r="BB168" s="512"/>
      <c r="BC168" s="512"/>
      <c r="BD168" s="512"/>
      <c r="BE168" s="512"/>
      <c r="BF168" s="512"/>
      <c r="BG168" s="512"/>
      <c r="BH168" s="512"/>
      <c r="BI168" s="110">
        <f t="shared" si="45"/>
        <v>0</v>
      </c>
      <c r="BJ168" s="219">
        <f t="shared" si="46"/>
        <v>0</v>
      </c>
      <c r="BK168" s="217">
        <f t="shared" si="47"/>
        <v>0</v>
      </c>
      <c r="BL168" s="217">
        <f t="shared" si="48"/>
        <v>0</v>
      </c>
      <c r="BM168" s="217">
        <f t="shared" si="49"/>
        <v>0</v>
      </c>
      <c r="BN168" s="217">
        <f t="shared" si="50"/>
        <v>0</v>
      </c>
      <c r="BO168" s="217">
        <f t="shared" si="51"/>
        <v>0</v>
      </c>
      <c r="BP168" s="226">
        <f t="shared" si="52"/>
        <v>0</v>
      </c>
      <c r="BQ168" s="227">
        <f t="shared" si="53"/>
        <v>0</v>
      </c>
    </row>
    <row r="169" spans="1:77" ht="16" thickBot="1">
      <c r="A169" s="57"/>
      <c r="B169" s="394"/>
      <c r="C169" s="397"/>
      <c r="D169" s="211"/>
      <c r="E169" s="211"/>
      <c r="F169" s="211"/>
      <c r="G169" s="211"/>
      <c r="H169" s="211"/>
      <c r="I169" s="211"/>
      <c r="J169" s="211"/>
      <c r="K169" s="211"/>
      <c r="L169" s="211"/>
      <c r="M169" s="61">
        <f t="shared" si="54"/>
        <v>0</v>
      </c>
      <c r="N169" s="211"/>
      <c r="O169" s="211"/>
      <c r="P169" s="211"/>
      <c r="Q169" s="211"/>
      <c r="R169" s="211"/>
      <c r="S169" s="211"/>
      <c r="T169" s="211"/>
      <c r="U169" s="61">
        <f t="shared" si="55"/>
        <v>0</v>
      </c>
      <c r="V169" s="211"/>
      <c r="W169" s="211"/>
      <c r="X169" s="211"/>
      <c r="Y169" s="211"/>
      <c r="Z169" s="211"/>
      <c r="AA169" s="211"/>
      <c r="AB169" s="211"/>
      <c r="AC169" s="61">
        <f t="shared" si="56"/>
        <v>0</v>
      </c>
      <c r="AD169" s="211"/>
      <c r="AE169" s="211"/>
      <c r="AF169" s="211"/>
      <c r="AG169" s="211"/>
      <c r="AH169" s="211"/>
      <c r="AI169" s="211"/>
      <c r="AJ169" s="211"/>
      <c r="AK169" s="461">
        <f t="shared" si="42"/>
        <v>0</v>
      </c>
      <c r="AL169" s="512"/>
      <c r="AM169" s="512"/>
      <c r="AN169" s="512"/>
      <c r="AO169" s="512"/>
      <c r="AP169" s="512"/>
      <c r="AQ169" s="512"/>
      <c r="AR169" s="512"/>
      <c r="AS169" s="461">
        <f t="shared" si="43"/>
        <v>0</v>
      </c>
      <c r="AT169" s="97"/>
      <c r="AU169" s="97"/>
      <c r="AV169" s="97"/>
      <c r="AW169" s="97"/>
      <c r="AX169" s="97"/>
      <c r="AY169" s="97"/>
      <c r="AZ169" s="97"/>
      <c r="BA169" s="61">
        <f t="shared" si="44"/>
        <v>0</v>
      </c>
      <c r="BB169" s="97"/>
      <c r="BC169" s="97"/>
      <c r="BD169" s="97"/>
      <c r="BE169" s="97"/>
      <c r="BF169" s="97"/>
      <c r="BG169" s="97"/>
      <c r="BH169" s="97"/>
      <c r="BI169" s="110">
        <f t="shared" si="45"/>
        <v>0</v>
      </c>
      <c r="BJ169" s="219">
        <f t="shared" si="46"/>
        <v>0</v>
      </c>
      <c r="BK169" s="217">
        <f t="shared" si="47"/>
        <v>0</v>
      </c>
      <c r="BL169" s="217">
        <f t="shared" si="48"/>
        <v>0</v>
      </c>
      <c r="BM169" s="217">
        <f t="shared" si="49"/>
        <v>0</v>
      </c>
      <c r="BN169" s="217">
        <f t="shared" si="50"/>
        <v>0</v>
      </c>
      <c r="BO169" s="217">
        <f t="shared" si="51"/>
        <v>0</v>
      </c>
      <c r="BP169" s="226">
        <f t="shared" si="52"/>
        <v>0</v>
      </c>
      <c r="BQ169" s="227">
        <f t="shared" si="53"/>
        <v>0</v>
      </c>
      <c r="BR169" s="25"/>
    </row>
    <row r="170" spans="1:77" ht="16" thickBot="1">
      <c r="A170" s="57"/>
      <c r="B170" s="394"/>
      <c r="C170" s="397"/>
      <c r="D170" s="211"/>
      <c r="E170" s="211" t="s">
        <v>119</v>
      </c>
      <c r="F170" s="211"/>
      <c r="G170" s="211"/>
      <c r="H170" s="211"/>
      <c r="I170" s="211"/>
      <c r="J170" s="211"/>
      <c r="K170" s="211"/>
      <c r="L170" s="211"/>
      <c r="M170" s="61">
        <f t="shared" si="54"/>
        <v>0</v>
      </c>
      <c r="N170" s="211"/>
      <c r="O170" s="211"/>
      <c r="P170" s="211"/>
      <c r="Q170" s="211"/>
      <c r="R170" s="211"/>
      <c r="S170" s="211"/>
      <c r="T170" s="211"/>
      <c r="U170" s="61">
        <f t="shared" si="55"/>
        <v>0</v>
      </c>
      <c r="V170" s="211"/>
      <c r="W170" s="211"/>
      <c r="X170" s="211"/>
      <c r="Y170" s="211"/>
      <c r="Z170" s="211"/>
      <c r="AA170" s="211"/>
      <c r="AB170" s="211"/>
      <c r="AC170" s="61">
        <f t="shared" si="56"/>
        <v>0</v>
      </c>
      <c r="AD170" s="211"/>
      <c r="AE170" s="211"/>
      <c r="AF170" s="211"/>
      <c r="AG170" s="211"/>
      <c r="AH170" s="211"/>
      <c r="AI170" s="211"/>
      <c r="AJ170" s="211"/>
      <c r="AK170" s="461">
        <f t="shared" si="42"/>
        <v>0</v>
      </c>
      <c r="AL170" s="512"/>
      <c r="AM170" s="512"/>
      <c r="AN170" s="512"/>
      <c r="AO170" s="512"/>
      <c r="AP170" s="512"/>
      <c r="AQ170" s="512"/>
      <c r="AR170" s="512"/>
      <c r="AS170" s="461">
        <f t="shared" si="43"/>
        <v>0</v>
      </c>
      <c r="AT170" s="512"/>
      <c r="AU170" s="512"/>
      <c r="AV170" s="512"/>
      <c r="AW170" s="512"/>
      <c r="AX170" s="512"/>
      <c r="AY170" s="512"/>
      <c r="AZ170" s="512"/>
      <c r="BA170" s="61">
        <f t="shared" si="44"/>
        <v>0</v>
      </c>
      <c r="BB170" s="512"/>
      <c r="BC170" s="512"/>
      <c r="BD170" s="512"/>
      <c r="BE170" s="512"/>
      <c r="BF170" s="512"/>
      <c r="BG170" s="512"/>
      <c r="BH170" s="512"/>
      <c r="BI170" s="110">
        <f t="shared" si="45"/>
        <v>0</v>
      </c>
      <c r="BJ170" s="219">
        <f t="shared" si="46"/>
        <v>0</v>
      </c>
      <c r="BK170" s="217">
        <f t="shared" si="47"/>
        <v>0</v>
      </c>
      <c r="BL170" s="217">
        <f t="shared" si="48"/>
        <v>0</v>
      </c>
      <c r="BM170" s="217">
        <f t="shared" si="49"/>
        <v>0</v>
      </c>
      <c r="BN170" s="217">
        <f t="shared" si="50"/>
        <v>0</v>
      </c>
      <c r="BO170" s="217">
        <f t="shared" si="51"/>
        <v>0</v>
      </c>
      <c r="BP170" s="226">
        <f t="shared" si="52"/>
        <v>0</v>
      </c>
      <c r="BQ170" s="227">
        <f t="shared" si="53"/>
        <v>0</v>
      </c>
    </row>
    <row r="171" spans="1:77" ht="16" thickBot="1">
      <c r="A171" s="57"/>
      <c r="B171" s="394"/>
      <c r="C171" s="397"/>
      <c r="D171" s="211"/>
      <c r="E171" s="211" t="s">
        <v>119</v>
      </c>
      <c r="F171" s="211"/>
      <c r="G171" s="211"/>
      <c r="H171" s="211"/>
      <c r="I171" s="211"/>
      <c r="J171" s="211"/>
      <c r="K171" s="211"/>
      <c r="L171" s="211"/>
      <c r="M171" s="61">
        <f t="shared" si="54"/>
        <v>0</v>
      </c>
      <c r="N171" s="211"/>
      <c r="O171" s="211"/>
      <c r="P171" s="211"/>
      <c r="Q171" s="211"/>
      <c r="R171" s="211"/>
      <c r="S171" s="211"/>
      <c r="T171" s="211"/>
      <c r="U171" s="61">
        <f t="shared" si="55"/>
        <v>0</v>
      </c>
      <c r="V171" s="211"/>
      <c r="W171" s="211"/>
      <c r="X171" s="211"/>
      <c r="Y171" s="211"/>
      <c r="Z171" s="211"/>
      <c r="AA171" s="211"/>
      <c r="AB171" s="211"/>
      <c r="AC171" s="61">
        <f t="shared" si="56"/>
        <v>0</v>
      </c>
      <c r="AD171" s="211"/>
      <c r="AE171" s="211"/>
      <c r="AF171" s="211"/>
      <c r="AG171" s="211"/>
      <c r="AH171" s="211"/>
      <c r="AI171" s="211"/>
      <c r="AJ171" s="211"/>
      <c r="AK171" s="461">
        <f t="shared" si="42"/>
        <v>0</v>
      </c>
      <c r="AL171" s="13"/>
      <c r="AM171" s="13"/>
      <c r="AN171" s="13"/>
      <c r="AO171" s="13"/>
      <c r="AP171" s="13"/>
      <c r="AQ171" s="13"/>
      <c r="AR171" s="13"/>
      <c r="AS171" s="461">
        <f t="shared" si="43"/>
        <v>0</v>
      </c>
      <c r="AT171" s="512"/>
      <c r="AU171" s="512"/>
      <c r="AV171" s="512"/>
      <c r="AW171" s="512"/>
      <c r="AX171" s="512"/>
      <c r="AY171" s="512"/>
      <c r="AZ171" s="512"/>
      <c r="BA171" s="61">
        <f t="shared" si="44"/>
        <v>0</v>
      </c>
      <c r="BB171" s="512"/>
      <c r="BC171" s="512"/>
      <c r="BD171" s="512"/>
      <c r="BE171" s="512"/>
      <c r="BF171" s="512"/>
      <c r="BG171" s="512"/>
      <c r="BH171" s="512"/>
      <c r="BI171" s="110">
        <f t="shared" si="45"/>
        <v>0</v>
      </c>
      <c r="BJ171" s="219">
        <f t="shared" si="46"/>
        <v>0</v>
      </c>
      <c r="BK171" s="217">
        <f t="shared" si="47"/>
        <v>0</v>
      </c>
      <c r="BL171" s="217">
        <f t="shared" si="48"/>
        <v>0</v>
      </c>
      <c r="BM171" s="217">
        <f t="shared" si="49"/>
        <v>0</v>
      </c>
      <c r="BN171" s="217">
        <f t="shared" si="50"/>
        <v>0</v>
      </c>
      <c r="BO171" s="217">
        <f t="shared" si="51"/>
        <v>0</v>
      </c>
      <c r="BP171" s="226">
        <f t="shared" si="52"/>
        <v>0</v>
      </c>
      <c r="BQ171" s="227">
        <f t="shared" si="53"/>
        <v>0</v>
      </c>
      <c r="BR171" s="7"/>
      <c r="BS171" s="7"/>
      <c r="BT171" s="7"/>
      <c r="BU171" s="7"/>
      <c r="BV171" s="7"/>
      <c r="BW171" s="7"/>
      <c r="BX171" s="7"/>
    </row>
    <row r="172" spans="1:77" ht="16" thickBot="1">
      <c r="A172" s="57"/>
      <c r="B172" s="394"/>
      <c r="C172" s="397"/>
      <c r="D172" s="211"/>
      <c r="E172" s="211" t="s">
        <v>119</v>
      </c>
      <c r="F172" s="211"/>
      <c r="G172" s="211"/>
      <c r="H172" s="211"/>
      <c r="I172" s="211"/>
      <c r="J172" s="211"/>
      <c r="K172" s="211"/>
      <c r="L172" s="211"/>
      <c r="M172" s="61">
        <f t="shared" si="54"/>
        <v>0</v>
      </c>
      <c r="N172" s="211"/>
      <c r="O172" s="211"/>
      <c r="P172" s="211"/>
      <c r="Q172" s="211"/>
      <c r="R172" s="211"/>
      <c r="S172" s="211"/>
      <c r="T172" s="211"/>
      <c r="U172" s="61">
        <f t="shared" si="55"/>
        <v>0</v>
      </c>
      <c r="V172" s="211"/>
      <c r="W172" s="211"/>
      <c r="X172" s="211"/>
      <c r="Y172" s="211"/>
      <c r="Z172" s="211"/>
      <c r="AA172" s="211"/>
      <c r="AB172" s="211"/>
      <c r="AC172" s="61">
        <f t="shared" si="56"/>
        <v>0</v>
      </c>
      <c r="AD172" s="211"/>
      <c r="AE172" s="211"/>
      <c r="AF172" s="211"/>
      <c r="AG172" s="211"/>
      <c r="AH172" s="211"/>
      <c r="AI172" s="211"/>
      <c r="AJ172" s="211"/>
      <c r="AK172" s="461">
        <f t="shared" si="42"/>
        <v>0</v>
      </c>
      <c r="AL172" s="512"/>
      <c r="AM172" s="512"/>
      <c r="AN172" s="512"/>
      <c r="AO172" s="512"/>
      <c r="AP172" s="512"/>
      <c r="AQ172" s="512"/>
      <c r="AR172" s="512"/>
      <c r="AS172" s="461">
        <f t="shared" si="43"/>
        <v>0</v>
      </c>
      <c r="AT172" s="97"/>
      <c r="AU172" s="97"/>
      <c r="AV172" s="97"/>
      <c r="AW172" s="97"/>
      <c r="AX172" s="97"/>
      <c r="AY172" s="97"/>
      <c r="AZ172" s="97"/>
      <c r="BA172" s="61">
        <f t="shared" si="44"/>
        <v>0</v>
      </c>
      <c r="BB172" s="484"/>
      <c r="BC172" s="484"/>
      <c r="BD172" s="484"/>
      <c r="BE172" s="484"/>
      <c r="BF172" s="484"/>
      <c r="BG172" s="484"/>
      <c r="BH172" s="484"/>
      <c r="BI172" s="110">
        <f t="shared" si="45"/>
        <v>0</v>
      </c>
      <c r="BJ172" s="219">
        <f t="shared" si="46"/>
        <v>0</v>
      </c>
      <c r="BK172" s="217">
        <f t="shared" si="47"/>
        <v>0</v>
      </c>
      <c r="BL172" s="217">
        <f t="shared" si="48"/>
        <v>0</v>
      </c>
      <c r="BM172" s="217">
        <f t="shared" si="49"/>
        <v>0</v>
      </c>
      <c r="BN172" s="217">
        <f t="shared" si="50"/>
        <v>0</v>
      </c>
      <c r="BO172" s="217">
        <f t="shared" si="51"/>
        <v>0</v>
      </c>
      <c r="BP172" s="226">
        <f t="shared" si="52"/>
        <v>0</v>
      </c>
      <c r="BQ172" s="227">
        <f t="shared" si="53"/>
        <v>0</v>
      </c>
      <c r="BR172" s="25"/>
    </row>
    <row r="173" spans="1:77" ht="16" thickBot="1">
      <c r="A173" s="57"/>
      <c r="B173" s="394"/>
      <c r="C173" s="397"/>
      <c r="D173" s="211"/>
      <c r="E173" s="211" t="s">
        <v>119</v>
      </c>
      <c r="F173" s="211"/>
      <c r="G173" s="211"/>
      <c r="H173" s="211"/>
      <c r="I173" s="211"/>
      <c r="J173" s="211"/>
      <c r="K173" s="211"/>
      <c r="L173" s="211"/>
      <c r="M173" s="61">
        <f t="shared" si="54"/>
        <v>0</v>
      </c>
      <c r="N173" s="211"/>
      <c r="O173" s="211"/>
      <c r="P173" s="211"/>
      <c r="Q173" s="211"/>
      <c r="R173" s="211"/>
      <c r="S173" s="211"/>
      <c r="T173" s="211"/>
      <c r="U173" s="61">
        <f t="shared" si="55"/>
        <v>0</v>
      </c>
      <c r="V173" s="211"/>
      <c r="W173" s="211"/>
      <c r="X173" s="211"/>
      <c r="Y173" s="211"/>
      <c r="Z173" s="211"/>
      <c r="AA173" s="211"/>
      <c r="AB173" s="211"/>
      <c r="AC173" s="61">
        <f t="shared" si="56"/>
        <v>0</v>
      </c>
      <c r="AD173" s="211"/>
      <c r="AE173" s="211"/>
      <c r="AF173" s="211"/>
      <c r="AG173" s="211"/>
      <c r="AH173" s="211"/>
      <c r="AI173" s="211"/>
      <c r="AJ173" s="211"/>
      <c r="AK173" s="461">
        <f t="shared" si="42"/>
        <v>0</v>
      </c>
      <c r="AL173" s="512"/>
      <c r="AM173" s="512"/>
      <c r="AN173" s="512"/>
      <c r="AO173" s="512"/>
      <c r="AP173" s="512"/>
      <c r="AQ173" s="512"/>
      <c r="AR173" s="512"/>
      <c r="AS173" s="461">
        <f t="shared" si="43"/>
        <v>0</v>
      </c>
      <c r="AT173" s="512"/>
      <c r="AU173" s="512"/>
      <c r="AV173" s="512"/>
      <c r="AW173" s="512"/>
      <c r="AX173" s="512"/>
      <c r="AY173" s="512"/>
      <c r="AZ173" s="512"/>
      <c r="BA173" s="61">
        <f t="shared" si="44"/>
        <v>0</v>
      </c>
      <c r="BB173" s="512"/>
      <c r="BC173" s="512"/>
      <c r="BD173" s="512"/>
      <c r="BE173" s="512"/>
      <c r="BF173" s="512"/>
      <c r="BG173" s="512"/>
      <c r="BH173" s="512"/>
      <c r="BI173" s="110">
        <f t="shared" si="45"/>
        <v>0</v>
      </c>
      <c r="BJ173" s="219">
        <f t="shared" si="46"/>
        <v>0</v>
      </c>
      <c r="BK173" s="217">
        <f t="shared" si="47"/>
        <v>0</v>
      </c>
      <c r="BL173" s="217">
        <f t="shared" si="48"/>
        <v>0</v>
      </c>
      <c r="BM173" s="217">
        <f t="shared" si="49"/>
        <v>0</v>
      </c>
      <c r="BN173" s="217">
        <f t="shared" si="50"/>
        <v>0</v>
      </c>
      <c r="BO173" s="217">
        <f t="shared" si="51"/>
        <v>0</v>
      </c>
      <c r="BP173" s="226">
        <f t="shared" si="52"/>
        <v>0</v>
      </c>
      <c r="BQ173" s="227">
        <f t="shared" si="53"/>
        <v>0</v>
      </c>
    </row>
    <row r="174" spans="1:77" ht="16" thickBot="1">
      <c r="A174" s="57"/>
      <c r="B174" s="465"/>
      <c r="C174" s="463"/>
      <c r="D174" s="511"/>
      <c r="E174" s="511" t="s">
        <v>119</v>
      </c>
      <c r="F174" s="511"/>
      <c r="G174" s="511"/>
      <c r="H174" s="511"/>
      <c r="I174" s="511"/>
      <c r="J174" s="511"/>
      <c r="K174" s="511"/>
      <c r="L174" s="511"/>
      <c r="M174" s="61">
        <f t="shared" si="54"/>
        <v>0</v>
      </c>
      <c r="N174" s="511"/>
      <c r="O174" s="511"/>
      <c r="P174" s="511"/>
      <c r="Q174" s="511"/>
      <c r="R174" s="511"/>
      <c r="S174" s="511"/>
      <c r="T174" s="511"/>
      <c r="U174" s="61">
        <f t="shared" si="55"/>
        <v>0</v>
      </c>
      <c r="V174" s="511"/>
      <c r="W174" s="511"/>
      <c r="X174" s="511"/>
      <c r="Y174" s="511"/>
      <c r="Z174" s="511"/>
      <c r="AA174" s="511"/>
      <c r="AB174" s="511"/>
      <c r="AC174" s="61">
        <f t="shared" si="56"/>
        <v>0</v>
      </c>
      <c r="AD174" s="511"/>
      <c r="AE174" s="511"/>
      <c r="AF174" s="511"/>
      <c r="AG174" s="511"/>
      <c r="AH174" s="511"/>
      <c r="AI174" s="511"/>
      <c r="AJ174" s="511"/>
      <c r="AK174" s="461">
        <f t="shared" si="42"/>
        <v>0</v>
      </c>
      <c r="AL174" s="512"/>
      <c r="AM174" s="512"/>
      <c r="AN174" s="512"/>
      <c r="AO174" s="512"/>
      <c r="AP174" s="512"/>
      <c r="AQ174" s="512"/>
      <c r="AR174" s="512"/>
      <c r="AS174" s="461">
        <f t="shared" si="43"/>
        <v>0</v>
      </c>
      <c r="AT174" s="484"/>
      <c r="AU174" s="484"/>
      <c r="AV174" s="484"/>
      <c r="AW174" s="484"/>
      <c r="AX174" s="484"/>
      <c r="AY174" s="484"/>
      <c r="AZ174" s="484"/>
      <c r="BA174" s="61">
        <f t="shared" si="44"/>
        <v>0</v>
      </c>
      <c r="BB174" s="97"/>
      <c r="BC174" s="97"/>
      <c r="BD174" s="97"/>
      <c r="BE174" s="97"/>
      <c r="BF174" s="97"/>
      <c r="BG174" s="97"/>
      <c r="BH174" s="97"/>
      <c r="BI174" s="110">
        <f t="shared" si="45"/>
        <v>0</v>
      </c>
      <c r="BJ174" s="219">
        <f t="shared" si="46"/>
        <v>0</v>
      </c>
      <c r="BK174" s="217">
        <f t="shared" si="47"/>
        <v>0</v>
      </c>
      <c r="BL174" s="217">
        <f t="shared" si="48"/>
        <v>0</v>
      </c>
      <c r="BM174" s="217">
        <f t="shared" si="49"/>
        <v>0</v>
      </c>
      <c r="BN174" s="217">
        <f t="shared" si="50"/>
        <v>0</v>
      </c>
      <c r="BO174" s="217">
        <f t="shared" si="51"/>
        <v>0</v>
      </c>
      <c r="BP174" s="226">
        <f t="shared" si="52"/>
        <v>0</v>
      </c>
      <c r="BQ174" s="227">
        <f t="shared" si="53"/>
        <v>0</v>
      </c>
    </row>
    <row r="175" spans="1:77" ht="16" thickBot="1">
      <c r="A175" s="57"/>
      <c r="B175" s="486"/>
      <c r="C175" s="504"/>
      <c r="D175" s="512"/>
      <c r="E175" s="511"/>
      <c r="F175" s="512"/>
      <c r="G175" s="512"/>
      <c r="H175" s="512"/>
      <c r="I175" s="512"/>
      <c r="J175" s="512"/>
      <c r="K175" s="512"/>
      <c r="L175" s="512"/>
      <c r="M175" s="61">
        <f t="shared" si="54"/>
        <v>0</v>
      </c>
      <c r="N175" s="512"/>
      <c r="O175" s="512"/>
      <c r="P175" s="512"/>
      <c r="Q175" s="512"/>
      <c r="R175" s="512"/>
      <c r="S175" s="512"/>
      <c r="T175" s="512"/>
      <c r="U175" s="61">
        <f t="shared" si="55"/>
        <v>0</v>
      </c>
      <c r="V175" s="512"/>
      <c r="W175" s="512"/>
      <c r="X175" s="512"/>
      <c r="Y175" s="512"/>
      <c r="Z175" s="512"/>
      <c r="AA175" s="512"/>
      <c r="AB175" s="512"/>
      <c r="AC175" s="61">
        <f t="shared" si="56"/>
        <v>0</v>
      </c>
      <c r="AD175" s="512"/>
      <c r="AE175" s="512"/>
      <c r="AF175" s="512"/>
      <c r="AG175" s="512"/>
      <c r="AH175" s="512"/>
      <c r="AI175" s="512"/>
      <c r="AJ175" s="512"/>
      <c r="AK175" s="461">
        <f t="shared" si="42"/>
        <v>0</v>
      </c>
      <c r="AL175" s="484"/>
      <c r="AM175" s="484"/>
      <c r="AN175" s="484"/>
      <c r="AO175" s="484"/>
      <c r="AP175" s="484"/>
      <c r="AQ175" s="484"/>
      <c r="AR175" s="484"/>
      <c r="AS175" s="461">
        <f t="shared" si="43"/>
        <v>0</v>
      </c>
      <c r="AT175" s="484"/>
      <c r="AU175" s="484"/>
      <c r="AV175" s="484"/>
      <c r="AW175" s="484"/>
      <c r="AX175" s="484"/>
      <c r="AY175" s="484"/>
      <c r="AZ175" s="484"/>
      <c r="BA175" s="61">
        <f t="shared" si="44"/>
        <v>0</v>
      </c>
      <c r="BB175" s="13"/>
      <c r="BC175" s="13"/>
      <c r="BD175" s="13"/>
      <c r="BE175" s="13"/>
      <c r="BF175" s="13"/>
      <c r="BG175" s="13"/>
      <c r="BH175" s="13"/>
      <c r="BI175" s="110">
        <f t="shared" si="45"/>
        <v>0</v>
      </c>
      <c r="BJ175" s="219">
        <f t="shared" si="46"/>
        <v>0</v>
      </c>
      <c r="BK175" s="217">
        <f t="shared" si="47"/>
        <v>0</v>
      </c>
      <c r="BL175" s="217">
        <f t="shared" si="48"/>
        <v>0</v>
      </c>
      <c r="BM175" s="217">
        <f t="shared" si="49"/>
        <v>0</v>
      </c>
      <c r="BN175" s="217">
        <f t="shared" si="50"/>
        <v>0</v>
      </c>
      <c r="BO175" s="217">
        <f t="shared" si="51"/>
        <v>0</v>
      </c>
      <c r="BP175" s="226">
        <f t="shared" si="52"/>
        <v>0</v>
      </c>
      <c r="BQ175" s="227">
        <f t="shared" si="53"/>
        <v>0</v>
      </c>
    </row>
    <row r="176" spans="1:77" ht="16" thickBot="1">
      <c r="A176" s="57"/>
      <c r="B176" s="486"/>
      <c r="C176" s="504"/>
      <c r="D176" s="512"/>
      <c r="E176" s="511"/>
      <c r="F176" s="512"/>
      <c r="G176" s="512"/>
      <c r="H176" s="512"/>
      <c r="I176" s="512"/>
      <c r="J176" s="512"/>
      <c r="K176" s="512"/>
      <c r="L176" s="512"/>
      <c r="M176" s="61">
        <f t="shared" si="54"/>
        <v>0</v>
      </c>
      <c r="N176" s="512"/>
      <c r="O176" s="512"/>
      <c r="P176" s="512"/>
      <c r="Q176" s="512"/>
      <c r="R176" s="512"/>
      <c r="S176" s="512"/>
      <c r="T176" s="512"/>
      <c r="U176" s="61">
        <f t="shared" si="55"/>
        <v>0</v>
      </c>
      <c r="V176" s="512"/>
      <c r="W176" s="512"/>
      <c r="X176" s="512"/>
      <c r="Y176" s="512"/>
      <c r="Z176" s="512"/>
      <c r="AA176" s="512"/>
      <c r="AB176" s="512"/>
      <c r="AC176" s="61">
        <f t="shared" si="56"/>
        <v>0</v>
      </c>
      <c r="AD176" s="512"/>
      <c r="AE176" s="512"/>
      <c r="AF176" s="512"/>
      <c r="AG176" s="512"/>
      <c r="AH176" s="512"/>
      <c r="AI176" s="512"/>
      <c r="AJ176" s="512"/>
      <c r="AK176" s="461">
        <f t="shared" si="42"/>
        <v>0</v>
      </c>
      <c r="AL176" s="484"/>
      <c r="AM176" s="484"/>
      <c r="AN176" s="484"/>
      <c r="AO176" s="484"/>
      <c r="AP176" s="484"/>
      <c r="AQ176" s="484"/>
      <c r="AR176" s="484"/>
      <c r="AS176" s="461">
        <f t="shared" si="43"/>
        <v>0</v>
      </c>
      <c r="AT176" s="484"/>
      <c r="AU176" s="484"/>
      <c r="AV176" s="484"/>
      <c r="AW176" s="484"/>
      <c r="AX176" s="484"/>
      <c r="AY176" s="484"/>
      <c r="AZ176" s="484"/>
      <c r="BA176" s="61">
        <f t="shared" si="44"/>
        <v>0</v>
      </c>
      <c r="BB176" s="13"/>
      <c r="BC176" s="13"/>
      <c r="BD176" s="13"/>
      <c r="BE176" s="13"/>
      <c r="BF176" s="13"/>
      <c r="BG176" s="13"/>
      <c r="BH176" s="13"/>
      <c r="BI176" s="110">
        <f t="shared" si="45"/>
        <v>0</v>
      </c>
      <c r="BJ176" s="219">
        <f t="shared" si="46"/>
        <v>0</v>
      </c>
      <c r="BK176" s="217">
        <f t="shared" si="47"/>
        <v>0</v>
      </c>
      <c r="BL176" s="217">
        <f t="shared" si="48"/>
        <v>0</v>
      </c>
      <c r="BM176" s="217">
        <f t="shared" si="49"/>
        <v>0</v>
      </c>
      <c r="BN176" s="217">
        <f t="shared" si="50"/>
        <v>0</v>
      </c>
      <c r="BO176" s="217">
        <f t="shared" si="51"/>
        <v>0</v>
      </c>
      <c r="BP176" s="226">
        <f t="shared" si="52"/>
        <v>0</v>
      </c>
      <c r="BQ176" s="227">
        <f t="shared" si="53"/>
        <v>0</v>
      </c>
    </row>
    <row r="177" spans="1:77" ht="16" thickBot="1">
      <c r="A177" s="57"/>
      <c r="B177" s="486"/>
      <c r="C177" s="504"/>
      <c r="D177" s="512"/>
      <c r="E177" s="511" t="s">
        <v>120</v>
      </c>
      <c r="F177" s="512"/>
      <c r="G177" s="512"/>
      <c r="H177" s="512"/>
      <c r="I177" s="512"/>
      <c r="J177" s="512"/>
      <c r="K177" s="512"/>
      <c r="L177" s="512"/>
      <c r="M177" s="61">
        <f t="shared" si="54"/>
        <v>0</v>
      </c>
      <c r="N177" s="512"/>
      <c r="O177" s="512"/>
      <c r="P177" s="512"/>
      <c r="Q177" s="512"/>
      <c r="R177" s="512"/>
      <c r="S177" s="512"/>
      <c r="T177" s="512"/>
      <c r="U177" s="61">
        <f t="shared" si="55"/>
        <v>0</v>
      </c>
      <c r="V177" s="512"/>
      <c r="W177" s="512"/>
      <c r="X177" s="512"/>
      <c r="Y177" s="512"/>
      <c r="Z177" s="512"/>
      <c r="AA177" s="512"/>
      <c r="AB177" s="512"/>
      <c r="AC177" s="61">
        <f t="shared" si="56"/>
        <v>0</v>
      </c>
      <c r="AD177" s="512"/>
      <c r="AE177" s="512"/>
      <c r="AF177" s="512"/>
      <c r="AG177" s="512"/>
      <c r="AH177" s="512"/>
      <c r="AI177" s="512"/>
      <c r="AJ177" s="512"/>
      <c r="AK177" s="461">
        <f t="shared" si="42"/>
        <v>0</v>
      </c>
      <c r="AL177" s="512"/>
      <c r="AM177" s="512"/>
      <c r="AN177" s="97"/>
      <c r="AO177" s="97"/>
      <c r="AP177" s="97"/>
      <c r="AQ177" s="97"/>
      <c r="AR177" s="97"/>
      <c r="AS177" s="461">
        <f t="shared" si="43"/>
        <v>0</v>
      </c>
      <c r="AT177" s="97"/>
      <c r="AU177" s="97"/>
      <c r="AV177" s="97"/>
      <c r="AW177" s="97"/>
      <c r="AX177" s="97"/>
      <c r="AY177" s="97"/>
      <c r="AZ177" s="97"/>
      <c r="BA177" s="61">
        <f t="shared" si="44"/>
        <v>0</v>
      </c>
      <c r="BB177" s="97"/>
      <c r="BC177" s="97"/>
      <c r="BD177" s="97"/>
      <c r="BE177" s="97"/>
      <c r="BF177" s="97"/>
      <c r="BG177" s="97"/>
      <c r="BH177" s="97"/>
      <c r="BI177" s="110">
        <f t="shared" si="45"/>
        <v>0</v>
      </c>
      <c r="BJ177" s="219">
        <f t="shared" si="46"/>
        <v>0</v>
      </c>
      <c r="BK177" s="217">
        <f t="shared" si="47"/>
        <v>0</v>
      </c>
      <c r="BL177" s="217">
        <f t="shared" si="48"/>
        <v>0</v>
      </c>
      <c r="BM177" s="217">
        <f t="shared" si="49"/>
        <v>0</v>
      </c>
      <c r="BN177" s="217">
        <f t="shared" si="50"/>
        <v>0</v>
      </c>
      <c r="BO177" s="217">
        <f t="shared" si="51"/>
        <v>0</v>
      </c>
      <c r="BP177" s="226">
        <f t="shared" si="52"/>
        <v>0</v>
      </c>
      <c r="BQ177" s="227">
        <f t="shared" si="53"/>
        <v>0</v>
      </c>
      <c r="BR177" s="7"/>
      <c r="BS177" s="7"/>
      <c r="BT177" s="7"/>
      <c r="BU177" s="7"/>
      <c r="BV177" s="7"/>
      <c r="BW177" s="7"/>
      <c r="BX177" s="7"/>
    </row>
    <row r="178" spans="1:77" ht="16" thickBot="1">
      <c r="A178" s="57"/>
      <c r="B178" s="486"/>
      <c r="C178" s="504"/>
      <c r="D178" s="512"/>
      <c r="E178" s="511" t="s">
        <v>120</v>
      </c>
      <c r="F178" s="512"/>
      <c r="G178" s="512"/>
      <c r="H178" s="512"/>
      <c r="I178" s="512"/>
      <c r="J178" s="512"/>
      <c r="K178" s="512"/>
      <c r="L178" s="512"/>
      <c r="M178" s="61">
        <f t="shared" si="54"/>
        <v>0</v>
      </c>
      <c r="N178" s="512"/>
      <c r="O178" s="512"/>
      <c r="P178" s="512"/>
      <c r="Q178" s="512"/>
      <c r="R178" s="512"/>
      <c r="S178" s="512"/>
      <c r="T178" s="512"/>
      <c r="U178" s="61">
        <f t="shared" si="55"/>
        <v>0</v>
      </c>
      <c r="V178" s="512"/>
      <c r="W178" s="512"/>
      <c r="X178" s="512"/>
      <c r="Y178" s="512"/>
      <c r="Z178" s="512"/>
      <c r="AA178" s="512"/>
      <c r="AB178" s="512"/>
      <c r="AC178" s="61">
        <f t="shared" si="56"/>
        <v>0</v>
      </c>
      <c r="AD178" s="512"/>
      <c r="AE178" s="512"/>
      <c r="AF178" s="512"/>
      <c r="AG178" s="512"/>
      <c r="AH178" s="512"/>
      <c r="AI178" s="512"/>
      <c r="AJ178" s="512"/>
      <c r="AK178" s="461">
        <f t="shared" si="42"/>
        <v>0</v>
      </c>
      <c r="AL178" s="512"/>
      <c r="AM178" s="512"/>
      <c r="AN178" s="512"/>
      <c r="AO178" s="512"/>
      <c r="AP178" s="512"/>
      <c r="AQ178" s="512"/>
      <c r="AR178" s="512"/>
      <c r="AS178" s="461">
        <f t="shared" si="43"/>
        <v>0</v>
      </c>
      <c r="AT178" s="512"/>
      <c r="AU178" s="512"/>
      <c r="AV178" s="512"/>
      <c r="AW178" s="512"/>
      <c r="AX178" s="512"/>
      <c r="AY178" s="512"/>
      <c r="AZ178" s="512"/>
      <c r="BA178" s="61">
        <f t="shared" si="44"/>
        <v>0</v>
      </c>
      <c r="BB178" s="97"/>
      <c r="BC178" s="97"/>
      <c r="BD178" s="97"/>
      <c r="BE178" s="97"/>
      <c r="BF178" s="97"/>
      <c r="BG178" s="97"/>
      <c r="BH178" s="97"/>
      <c r="BI178" s="110">
        <f t="shared" si="45"/>
        <v>0</v>
      </c>
      <c r="BJ178" s="219">
        <f t="shared" si="46"/>
        <v>0</v>
      </c>
      <c r="BK178" s="217">
        <f t="shared" si="47"/>
        <v>0</v>
      </c>
      <c r="BL178" s="217">
        <f t="shared" si="48"/>
        <v>0</v>
      </c>
      <c r="BM178" s="217">
        <f t="shared" si="49"/>
        <v>0</v>
      </c>
      <c r="BN178" s="217">
        <f t="shared" si="50"/>
        <v>0</v>
      </c>
      <c r="BO178" s="217">
        <f t="shared" si="51"/>
        <v>0</v>
      </c>
      <c r="BP178" s="226">
        <f t="shared" si="52"/>
        <v>0</v>
      </c>
      <c r="BQ178" s="227">
        <f t="shared" si="53"/>
        <v>0</v>
      </c>
    </row>
    <row r="179" spans="1:77" ht="16" thickBot="1">
      <c r="A179" s="57"/>
      <c r="B179" s="486"/>
      <c r="C179" s="504"/>
      <c r="D179" s="512"/>
      <c r="E179" s="511" t="s">
        <v>120</v>
      </c>
      <c r="F179" s="512"/>
      <c r="G179" s="512"/>
      <c r="H179" s="512"/>
      <c r="I179" s="512"/>
      <c r="J179" s="512"/>
      <c r="K179" s="512"/>
      <c r="L179" s="512"/>
      <c r="M179" s="61">
        <f t="shared" si="54"/>
        <v>0</v>
      </c>
      <c r="N179" s="512"/>
      <c r="O179" s="512"/>
      <c r="P179" s="512"/>
      <c r="Q179" s="512"/>
      <c r="R179" s="512"/>
      <c r="S179" s="512"/>
      <c r="T179" s="512"/>
      <c r="U179" s="61">
        <f t="shared" si="55"/>
        <v>0</v>
      </c>
      <c r="V179" s="512"/>
      <c r="W179" s="512"/>
      <c r="X179" s="512"/>
      <c r="Y179" s="512"/>
      <c r="Z179" s="512"/>
      <c r="AA179" s="512"/>
      <c r="AB179" s="512"/>
      <c r="AC179" s="61">
        <f t="shared" si="56"/>
        <v>0</v>
      </c>
      <c r="AD179" s="512"/>
      <c r="AE179" s="512"/>
      <c r="AF179" s="512"/>
      <c r="AG179" s="512"/>
      <c r="AH179" s="512"/>
      <c r="AI179" s="512"/>
      <c r="AJ179" s="512"/>
      <c r="AK179" s="461">
        <f t="shared" si="42"/>
        <v>0</v>
      </c>
      <c r="AL179" s="512"/>
      <c r="AM179" s="512"/>
      <c r="AN179" s="512"/>
      <c r="AO179" s="512"/>
      <c r="AP179" s="512"/>
      <c r="AQ179" s="512"/>
      <c r="AR179" s="512"/>
      <c r="AS179" s="461">
        <f t="shared" si="43"/>
        <v>0</v>
      </c>
      <c r="AT179" s="512"/>
      <c r="AU179" s="512"/>
      <c r="AV179" s="512"/>
      <c r="AW179" s="512"/>
      <c r="AX179" s="512"/>
      <c r="AY179" s="512"/>
      <c r="AZ179" s="512"/>
      <c r="BA179" s="61">
        <f t="shared" si="44"/>
        <v>0</v>
      </c>
      <c r="BB179" s="512"/>
      <c r="BC179" s="512"/>
      <c r="BD179" s="512"/>
      <c r="BE179" s="512"/>
      <c r="BF179" s="512"/>
      <c r="BG179" s="512"/>
      <c r="BH179" s="512"/>
      <c r="BI179" s="110">
        <f t="shared" si="45"/>
        <v>0</v>
      </c>
      <c r="BJ179" s="109">
        <f t="shared" si="46"/>
        <v>0</v>
      </c>
      <c r="BK179" s="108">
        <f t="shared" si="47"/>
        <v>0</v>
      </c>
      <c r="BL179" s="108">
        <f t="shared" si="48"/>
        <v>0</v>
      </c>
      <c r="BM179" s="108">
        <f t="shared" si="49"/>
        <v>0</v>
      </c>
      <c r="BN179" s="108">
        <f t="shared" si="50"/>
        <v>0</v>
      </c>
      <c r="BO179" s="108">
        <f t="shared" si="51"/>
        <v>0</v>
      </c>
      <c r="BP179" s="110">
        <f t="shared" si="52"/>
        <v>0</v>
      </c>
      <c r="BQ179" s="191">
        <f t="shared" si="53"/>
        <v>0</v>
      </c>
      <c r="BR179" s="26"/>
      <c r="BS179" s="26"/>
      <c r="BT179" s="26"/>
      <c r="BU179" s="26"/>
      <c r="BV179" s="26"/>
      <c r="BW179" s="26"/>
      <c r="BX179" s="26"/>
      <c r="BY179" s="26"/>
    </row>
    <row r="180" spans="1:77" ht="16" thickBot="1">
      <c r="A180" s="57"/>
      <c r="B180" s="486"/>
      <c r="C180" s="504"/>
      <c r="D180" s="512"/>
      <c r="E180" s="511"/>
      <c r="F180" s="512"/>
      <c r="G180" s="512"/>
      <c r="H180" s="512"/>
      <c r="I180" s="512"/>
      <c r="J180" s="512"/>
      <c r="K180" s="512"/>
      <c r="L180" s="512"/>
      <c r="M180" s="61">
        <f t="shared" si="54"/>
        <v>0</v>
      </c>
      <c r="N180" s="512"/>
      <c r="O180" s="512"/>
      <c r="P180" s="512"/>
      <c r="Q180" s="512"/>
      <c r="R180" s="512"/>
      <c r="S180" s="512"/>
      <c r="T180" s="512"/>
      <c r="U180" s="61">
        <f t="shared" si="55"/>
        <v>0</v>
      </c>
      <c r="V180" s="512"/>
      <c r="W180" s="512"/>
      <c r="X180" s="512"/>
      <c r="Y180" s="512"/>
      <c r="Z180" s="512"/>
      <c r="AA180" s="512"/>
      <c r="AB180" s="512"/>
      <c r="AC180" s="61">
        <f t="shared" si="56"/>
        <v>0</v>
      </c>
      <c r="AD180" s="512"/>
      <c r="AE180" s="512"/>
      <c r="AF180" s="512"/>
      <c r="AG180" s="512"/>
      <c r="AH180" s="512"/>
      <c r="AI180" s="512"/>
      <c r="AJ180" s="512"/>
      <c r="AK180" s="461">
        <f t="shared" si="42"/>
        <v>0</v>
      </c>
      <c r="AL180" s="512"/>
      <c r="AM180" s="512"/>
      <c r="AN180" s="512"/>
      <c r="AO180" s="512"/>
      <c r="AP180" s="512"/>
      <c r="AQ180" s="512"/>
      <c r="AR180" s="512"/>
      <c r="AS180" s="461">
        <f t="shared" si="43"/>
        <v>0</v>
      </c>
      <c r="AT180" s="512"/>
      <c r="AU180" s="512"/>
      <c r="AV180" s="512"/>
      <c r="AW180" s="512"/>
      <c r="AX180" s="512"/>
      <c r="AY180" s="512"/>
      <c r="AZ180" s="512"/>
      <c r="BA180" s="61">
        <f t="shared" si="44"/>
        <v>0</v>
      </c>
      <c r="BB180" s="512"/>
      <c r="BC180" s="512"/>
      <c r="BD180" s="512"/>
      <c r="BE180" s="512"/>
      <c r="BF180" s="512"/>
      <c r="BG180" s="512"/>
      <c r="BH180" s="512"/>
      <c r="BI180" s="110">
        <f t="shared" si="45"/>
        <v>0</v>
      </c>
      <c r="BJ180" s="219">
        <f t="shared" si="46"/>
        <v>0</v>
      </c>
      <c r="BK180" s="217">
        <f t="shared" si="47"/>
        <v>0</v>
      </c>
      <c r="BL180" s="217">
        <f t="shared" si="48"/>
        <v>0</v>
      </c>
      <c r="BM180" s="217">
        <f t="shared" si="49"/>
        <v>0</v>
      </c>
      <c r="BN180" s="217">
        <f t="shared" si="50"/>
        <v>0</v>
      </c>
      <c r="BO180" s="217">
        <f t="shared" si="51"/>
        <v>0</v>
      </c>
      <c r="BP180" s="226">
        <f t="shared" si="52"/>
        <v>0</v>
      </c>
      <c r="BQ180" s="227">
        <f t="shared" si="53"/>
        <v>0</v>
      </c>
    </row>
    <row r="181" spans="1:77" ht="16" thickBot="1">
      <c r="A181" s="57"/>
      <c r="B181" s="486"/>
      <c r="C181" s="504"/>
      <c r="D181" s="512"/>
      <c r="E181" s="511"/>
      <c r="F181" s="512"/>
      <c r="G181" s="512"/>
      <c r="H181" s="512"/>
      <c r="I181" s="512"/>
      <c r="J181" s="512"/>
      <c r="K181" s="512"/>
      <c r="L181" s="512"/>
      <c r="M181" s="61">
        <f t="shared" si="54"/>
        <v>0</v>
      </c>
      <c r="N181" s="512"/>
      <c r="O181" s="512"/>
      <c r="P181" s="512"/>
      <c r="Q181" s="512"/>
      <c r="R181" s="512"/>
      <c r="S181" s="512"/>
      <c r="T181" s="512"/>
      <c r="U181" s="61">
        <f t="shared" si="55"/>
        <v>0</v>
      </c>
      <c r="V181" s="512"/>
      <c r="W181" s="512"/>
      <c r="X181" s="512"/>
      <c r="Y181" s="512"/>
      <c r="Z181" s="512"/>
      <c r="AA181" s="512"/>
      <c r="AB181" s="512"/>
      <c r="AC181" s="61">
        <f t="shared" si="56"/>
        <v>0</v>
      </c>
      <c r="AD181" s="512"/>
      <c r="AE181" s="512"/>
      <c r="AF181" s="512"/>
      <c r="AG181" s="512"/>
      <c r="AH181" s="512"/>
      <c r="AI181" s="512"/>
      <c r="AJ181" s="512"/>
      <c r="AK181" s="173">
        <f t="shared" si="42"/>
        <v>0</v>
      </c>
      <c r="AL181" s="512"/>
      <c r="AM181" s="512"/>
      <c r="AN181" s="512"/>
      <c r="AO181" s="512"/>
      <c r="AP181" s="512"/>
      <c r="AQ181" s="512"/>
      <c r="AR181" s="512"/>
      <c r="AS181" s="173">
        <f t="shared" si="43"/>
        <v>0</v>
      </c>
      <c r="AT181" s="512"/>
      <c r="AU181" s="512"/>
      <c r="AV181" s="512"/>
      <c r="AW181" s="512"/>
      <c r="AX181" s="512"/>
      <c r="AY181" s="512"/>
      <c r="AZ181" s="512"/>
      <c r="BA181" s="61">
        <f t="shared" si="44"/>
        <v>0</v>
      </c>
      <c r="BB181" s="512"/>
      <c r="BC181" s="512"/>
      <c r="BD181" s="512"/>
      <c r="BE181" s="512"/>
      <c r="BF181" s="512"/>
      <c r="BG181" s="512"/>
      <c r="BH181" s="512"/>
      <c r="BI181" s="110">
        <f t="shared" si="45"/>
        <v>0</v>
      </c>
      <c r="BJ181" s="109">
        <f t="shared" si="46"/>
        <v>0</v>
      </c>
      <c r="BK181" s="108">
        <f t="shared" si="47"/>
        <v>0</v>
      </c>
      <c r="BL181" s="108">
        <f t="shared" si="48"/>
        <v>0</v>
      </c>
      <c r="BM181" s="108">
        <f t="shared" si="49"/>
        <v>0</v>
      </c>
      <c r="BN181" s="108">
        <f t="shared" si="50"/>
        <v>0</v>
      </c>
      <c r="BO181" s="108">
        <f t="shared" si="51"/>
        <v>0</v>
      </c>
      <c r="BP181" s="110">
        <f t="shared" si="52"/>
        <v>0</v>
      </c>
      <c r="BQ181" s="191">
        <f t="shared" si="53"/>
        <v>0</v>
      </c>
    </row>
    <row r="182" spans="1:77" ht="16" thickBot="1">
      <c r="A182" s="57"/>
      <c r="B182" s="486"/>
      <c r="C182" s="504"/>
      <c r="D182" s="512"/>
      <c r="E182" s="511" t="s">
        <v>115</v>
      </c>
      <c r="F182" s="512"/>
      <c r="G182" s="512"/>
      <c r="H182" s="512"/>
      <c r="I182" s="512"/>
      <c r="J182" s="512"/>
      <c r="K182" s="512"/>
      <c r="L182" s="512"/>
      <c r="M182" s="61">
        <f t="shared" si="54"/>
        <v>0</v>
      </c>
      <c r="N182" s="512"/>
      <c r="O182" s="512"/>
      <c r="P182" s="512"/>
      <c r="Q182" s="512"/>
      <c r="R182" s="512"/>
      <c r="S182" s="512"/>
      <c r="T182" s="512"/>
      <c r="U182" s="61">
        <f t="shared" si="55"/>
        <v>0</v>
      </c>
      <c r="V182" s="512"/>
      <c r="W182" s="512"/>
      <c r="X182" s="512"/>
      <c r="Y182" s="512"/>
      <c r="Z182" s="512"/>
      <c r="AA182" s="512"/>
      <c r="AB182" s="512"/>
      <c r="AC182" s="61">
        <f t="shared" si="56"/>
        <v>0</v>
      </c>
      <c r="AD182" s="512"/>
      <c r="AE182" s="512"/>
      <c r="AF182" s="512"/>
      <c r="AG182" s="512"/>
      <c r="AH182" s="512"/>
      <c r="AI182" s="512"/>
      <c r="AJ182" s="512"/>
      <c r="AK182" s="461">
        <f t="shared" si="42"/>
        <v>0</v>
      </c>
      <c r="AL182" s="512"/>
      <c r="AM182" s="512"/>
      <c r="AN182" s="512"/>
      <c r="AO182" s="512"/>
      <c r="AP182" s="512"/>
      <c r="AQ182" s="512"/>
      <c r="AR182" s="512"/>
      <c r="AS182" s="461">
        <f t="shared" si="43"/>
        <v>0</v>
      </c>
      <c r="AT182" s="512"/>
      <c r="AU182" s="512"/>
      <c r="AV182" s="512"/>
      <c r="AW182" s="512"/>
      <c r="AX182" s="512"/>
      <c r="AY182" s="512"/>
      <c r="AZ182" s="512"/>
      <c r="BA182" s="61">
        <f t="shared" si="44"/>
        <v>0</v>
      </c>
      <c r="BB182" s="512"/>
      <c r="BC182" s="512"/>
      <c r="BD182" s="512"/>
      <c r="BE182" s="512"/>
      <c r="BF182" s="512"/>
      <c r="BG182" s="512"/>
      <c r="BH182" s="512"/>
      <c r="BI182" s="110">
        <f t="shared" si="45"/>
        <v>0</v>
      </c>
      <c r="BJ182" s="219">
        <f t="shared" si="46"/>
        <v>0</v>
      </c>
      <c r="BK182" s="217">
        <f t="shared" si="47"/>
        <v>0</v>
      </c>
      <c r="BL182" s="217">
        <f t="shared" si="48"/>
        <v>0</v>
      </c>
      <c r="BM182" s="217">
        <f t="shared" si="49"/>
        <v>0</v>
      </c>
      <c r="BN182" s="217">
        <f t="shared" si="50"/>
        <v>0</v>
      </c>
      <c r="BO182" s="217">
        <f t="shared" si="51"/>
        <v>0</v>
      </c>
      <c r="BP182" s="226">
        <f t="shared" si="52"/>
        <v>0</v>
      </c>
      <c r="BQ182" s="227">
        <f t="shared" si="53"/>
        <v>0</v>
      </c>
      <c r="BR182" s="26"/>
      <c r="BS182" s="26"/>
      <c r="BT182" s="26"/>
      <c r="BU182" s="26"/>
      <c r="BV182" s="26"/>
      <c r="BW182" s="26"/>
      <c r="BX182" s="26"/>
      <c r="BY182" s="26"/>
    </row>
    <row r="183" spans="1:77" ht="16" thickBot="1">
      <c r="A183" s="57"/>
      <c r="B183" s="486"/>
      <c r="C183" s="504"/>
      <c r="D183" s="512"/>
      <c r="E183" s="511" t="s">
        <v>115</v>
      </c>
      <c r="F183" s="512"/>
      <c r="G183" s="512"/>
      <c r="H183" s="512"/>
      <c r="I183" s="512"/>
      <c r="J183" s="512"/>
      <c r="K183" s="512"/>
      <c r="L183" s="512"/>
      <c r="M183" s="61">
        <f t="shared" si="54"/>
        <v>0</v>
      </c>
      <c r="N183" s="512"/>
      <c r="O183" s="512"/>
      <c r="P183" s="512"/>
      <c r="Q183" s="512"/>
      <c r="R183" s="512"/>
      <c r="S183" s="512"/>
      <c r="T183" s="512"/>
      <c r="U183" s="61">
        <f t="shared" si="55"/>
        <v>0</v>
      </c>
      <c r="V183" s="512"/>
      <c r="W183" s="512"/>
      <c r="X183" s="512"/>
      <c r="Y183" s="512"/>
      <c r="Z183" s="512"/>
      <c r="AA183" s="512"/>
      <c r="AB183" s="512"/>
      <c r="AC183" s="61">
        <f t="shared" si="56"/>
        <v>0</v>
      </c>
      <c r="AD183" s="512"/>
      <c r="AE183" s="512"/>
      <c r="AF183" s="512"/>
      <c r="AG183" s="512"/>
      <c r="AH183" s="512"/>
      <c r="AI183" s="512"/>
      <c r="AJ183" s="512"/>
      <c r="AK183" s="461">
        <f t="shared" si="42"/>
        <v>0</v>
      </c>
      <c r="AL183" s="97"/>
      <c r="AM183" s="97"/>
      <c r="AN183" s="97"/>
      <c r="AO183" s="97"/>
      <c r="AP183" s="97"/>
      <c r="AQ183" s="97"/>
      <c r="AR183" s="97"/>
      <c r="AS183" s="461">
        <f t="shared" si="43"/>
        <v>0</v>
      </c>
      <c r="AT183" s="512"/>
      <c r="AU183" s="512"/>
      <c r="AV183" s="512"/>
      <c r="AW183" s="512"/>
      <c r="AX183" s="512"/>
      <c r="AY183" s="512"/>
      <c r="AZ183" s="512"/>
      <c r="BA183" s="61">
        <f t="shared" si="44"/>
        <v>0</v>
      </c>
      <c r="BB183" s="13"/>
      <c r="BC183" s="13"/>
      <c r="BD183" s="13"/>
      <c r="BE183" s="13"/>
      <c r="BF183" s="13"/>
      <c r="BG183" s="13"/>
      <c r="BH183" s="13"/>
      <c r="BI183" s="110">
        <f t="shared" si="45"/>
        <v>0</v>
      </c>
      <c r="BJ183" s="219">
        <f t="shared" si="46"/>
        <v>0</v>
      </c>
      <c r="BK183" s="217">
        <f t="shared" si="47"/>
        <v>0</v>
      </c>
      <c r="BL183" s="217">
        <f t="shared" si="48"/>
        <v>0</v>
      </c>
      <c r="BM183" s="217">
        <f t="shared" si="49"/>
        <v>0</v>
      </c>
      <c r="BN183" s="217">
        <f t="shared" si="50"/>
        <v>0</v>
      </c>
      <c r="BO183" s="217">
        <f t="shared" si="51"/>
        <v>0</v>
      </c>
      <c r="BP183" s="226">
        <f t="shared" si="52"/>
        <v>0</v>
      </c>
      <c r="BQ183" s="227">
        <f t="shared" si="53"/>
        <v>0</v>
      </c>
    </row>
    <row r="184" spans="1:77" ht="16" thickBot="1">
      <c r="A184" s="57"/>
      <c r="B184" s="486"/>
      <c r="C184" s="504"/>
      <c r="D184" s="512"/>
      <c r="E184" s="511" t="s">
        <v>115</v>
      </c>
      <c r="F184" s="512"/>
      <c r="G184" s="512"/>
      <c r="H184" s="512"/>
      <c r="I184" s="512"/>
      <c r="J184" s="512"/>
      <c r="K184" s="512"/>
      <c r="L184" s="512"/>
      <c r="M184" s="61">
        <f t="shared" si="54"/>
        <v>0</v>
      </c>
      <c r="N184" s="512"/>
      <c r="O184" s="512"/>
      <c r="P184" s="512"/>
      <c r="Q184" s="512"/>
      <c r="R184" s="512"/>
      <c r="S184" s="512"/>
      <c r="T184" s="512"/>
      <c r="U184" s="61">
        <f t="shared" si="55"/>
        <v>0</v>
      </c>
      <c r="V184" s="512"/>
      <c r="W184" s="512"/>
      <c r="X184" s="512"/>
      <c r="Y184" s="512"/>
      <c r="Z184" s="512"/>
      <c r="AA184" s="512"/>
      <c r="AB184" s="512"/>
      <c r="AC184" s="61">
        <f t="shared" si="56"/>
        <v>0</v>
      </c>
      <c r="AD184" s="512"/>
      <c r="AE184" s="512"/>
      <c r="AF184" s="512"/>
      <c r="AG184" s="512"/>
      <c r="AH184" s="512"/>
      <c r="AI184" s="512"/>
      <c r="AJ184" s="512"/>
      <c r="AK184" s="461">
        <f t="shared" si="42"/>
        <v>0</v>
      </c>
      <c r="AL184" s="512"/>
      <c r="AM184" s="512"/>
      <c r="AN184" s="512"/>
      <c r="AO184" s="512"/>
      <c r="AP184" s="512"/>
      <c r="AQ184" s="512"/>
      <c r="AR184" s="512"/>
      <c r="AS184" s="461">
        <f t="shared" si="43"/>
        <v>0</v>
      </c>
      <c r="AT184" s="512"/>
      <c r="AU184" s="512"/>
      <c r="AV184" s="512"/>
      <c r="AW184" s="512"/>
      <c r="AX184" s="512"/>
      <c r="AY184" s="512"/>
      <c r="AZ184" s="512"/>
      <c r="BA184" s="61">
        <f t="shared" si="44"/>
        <v>0</v>
      </c>
      <c r="BB184" s="97"/>
      <c r="BC184" s="97"/>
      <c r="BD184" s="97"/>
      <c r="BE184" s="97"/>
      <c r="BF184" s="97"/>
      <c r="BG184" s="97"/>
      <c r="BH184" s="97"/>
      <c r="BI184" s="110">
        <f t="shared" si="45"/>
        <v>0</v>
      </c>
      <c r="BJ184" s="219">
        <f t="shared" si="46"/>
        <v>0</v>
      </c>
      <c r="BK184" s="217">
        <f t="shared" si="47"/>
        <v>0</v>
      </c>
      <c r="BL184" s="217">
        <f t="shared" si="48"/>
        <v>0</v>
      </c>
      <c r="BM184" s="217">
        <f t="shared" si="49"/>
        <v>0</v>
      </c>
      <c r="BN184" s="217">
        <f t="shared" si="50"/>
        <v>0</v>
      </c>
      <c r="BO184" s="217">
        <f t="shared" si="51"/>
        <v>0</v>
      </c>
      <c r="BP184" s="226">
        <f t="shared" si="52"/>
        <v>0</v>
      </c>
      <c r="BQ184" s="227">
        <f t="shared" si="53"/>
        <v>0</v>
      </c>
    </row>
    <row r="185" spans="1:77" ht="16" thickBot="1">
      <c r="A185" s="57"/>
      <c r="B185" s="486"/>
      <c r="C185" s="504"/>
      <c r="D185" s="512"/>
      <c r="E185" s="511" t="s">
        <v>115</v>
      </c>
      <c r="F185" s="512"/>
      <c r="G185" s="512"/>
      <c r="H185" s="512"/>
      <c r="I185" s="512"/>
      <c r="J185" s="512"/>
      <c r="K185" s="512"/>
      <c r="L185" s="512"/>
      <c r="M185" s="61">
        <f t="shared" si="54"/>
        <v>0</v>
      </c>
      <c r="N185" s="512"/>
      <c r="O185" s="512"/>
      <c r="P185" s="512"/>
      <c r="Q185" s="512"/>
      <c r="R185" s="512"/>
      <c r="S185" s="512"/>
      <c r="T185" s="512"/>
      <c r="U185" s="61">
        <f t="shared" si="55"/>
        <v>0</v>
      </c>
      <c r="V185" s="512"/>
      <c r="W185" s="512"/>
      <c r="X185" s="512"/>
      <c r="Y185" s="512"/>
      <c r="Z185" s="512"/>
      <c r="AA185" s="512"/>
      <c r="AB185" s="512"/>
      <c r="AC185" s="61">
        <f t="shared" si="56"/>
        <v>0</v>
      </c>
      <c r="AD185" s="512"/>
      <c r="AE185" s="512"/>
      <c r="AF185" s="512"/>
      <c r="AG185" s="512"/>
      <c r="AH185" s="512"/>
      <c r="AI185" s="512"/>
      <c r="AJ185" s="512"/>
      <c r="AK185" s="461">
        <f t="shared" si="42"/>
        <v>0</v>
      </c>
      <c r="AL185" s="512"/>
      <c r="AM185" s="512"/>
      <c r="AN185" s="512"/>
      <c r="AO185" s="512"/>
      <c r="AP185" s="512"/>
      <c r="AQ185" s="512"/>
      <c r="AR185" s="512"/>
      <c r="AS185" s="461">
        <f t="shared" si="43"/>
        <v>0</v>
      </c>
      <c r="AT185" s="512"/>
      <c r="AU185" s="512"/>
      <c r="AV185" s="512"/>
      <c r="AW185" s="512"/>
      <c r="AX185" s="512"/>
      <c r="AY185" s="512"/>
      <c r="AZ185" s="512"/>
      <c r="BA185" s="61">
        <f t="shared" si="44"/>
        <v>0</v>
      </c>
      <c r="BB185" s="512"/>
      <c r="BC185" s="512"/>
      <c r="BD185" s="512"/>
      <c r="BE185" s="512"/>
      <c r="BF185" s="512"/>
      <c r="BG185" s="512"/>
      <c r="BH185" s="512"/>
      <c r="BI185" s="110">
        <f t="shared" si="45"/>
        <v>0</v>
      </c>
      <c r="BJ185" s="219">
        <f t="shared" si="46"/>
        <v>0</v>
      </c>
      <c r="BK185" s="217">
        <f t="shared" si="47"/>
        <v>0</v>
      </c>
      <c r="BL185" s="217">
        <f t="shared" si="48"/>
        <v>0</v>
      </c>
      <c r="BM185" s="217">
        <f t="shared" si="49"/>
        <v>0</v>
      </c>
      <c r="BN185" s="217">
        <f t="shared" si="50"/>
        <v>0</v>
      </c>
      <c r="BO185" s="217">
        <f t="shared" si="51"/>
        <v>0</v>
      </c>
      <c r="BP185" s="226">
        <f t="shared" si="52"/>
        <v>0</v>
      </c>
      <c r="BQ185" s="227">
        <f t="shared" si="53"/>
        <v>0</v>
      </c>
      <c r="BR185" s="26"/>
      <c r="BS185" s="26"/>
      <c r="BT185" s="26"/>
      <c r="BU185" s="26"/>
      <c r="BV185" s="26"/>
      <c r="BW185" s="26"/>
      <c r="BX185" s="26"/>
      <c r="BY185" s="26"/>
    </row>
    <row r="186" spans="1:77" ht="16" thickBot="1">
      <c r="A186" s="57"/>
      <c r="B186" s="486"/>
      <c r="C186" s="504"/>
      <c r="D186" s="512"/>
      <c r="E186" s="511" t="s">
        <v>115</v>
      </c>
      <c r="F186" s="512"/>
      <c r="G186" s="512"/>
      <c r="H186" s="512"/>
      <c r="I186" s="512"/>
      <c r="J186" s="512"/>
      <c r="K186" s="512"/>
      <c r="L186" s="512"/>
      <c r="M186" s="61">
        <f t="shared" si="54"/>
        <v>0</v>
      </c>
      <c r="N186" s="512"/>
      <c r="O186" s="512"/>
      <c r="P186" s="512"/>
      <c r="Q186" s="512"/>
      <c r="R186" s="512"/>
      <c r="S186" s="512"/>
      <c r="T186" s="512"/>
      <c r="U186" s="61">
        <f t="shared" si="55"/>
        <v>0</v>
      </c>
      <c r="V186" s="512"/>
      <c r="W186" s="512"/>
      <c r="X186" s="512"/>
      <c r="Y186" s="512"/>
      <c r="Z186" s="512"/>
      <c r="AA186" s="512"/>
      <c r="AB186" s="512"/>
      <c r="AC186" s="61">
        <f t="shared" si="56"/>
        <v>0</v>
      </c>
      <c r="AD186" s="512"/>
      <c r="AE186" s="512"/>
      <c r="AF186" s="512"/>
      <c r="AG186" s="512"/>
      <c r="AH186" s="512"/>
      <c r="AI186" s="512"/>
      <c r="AJ186" s="512"/>
      <c r="AK186" s="173">
        <f t="shared" si="42"/>
        <v>0</v>
      </c>
      <c r="AL186" s="512"/>
      <c r="AM186" s="512"/>
      <c r="AN186" s="512"/>
      <c r="AO186" s="512"/>
      <c r="AP186" s="512"/>
      <c r="AQ186" s="512"/>
      <c r="AR186" s="512"/>
      <c r="AS186" s="173">
        <f t="shared" si="43"/>
        <v>0</v>
      </c>
      <c r="AT186" s="512"/>
      <c r="AU186" s="512"/>
      <c r="AV186" s="512"/>
      <c r="AW186" s="512"/>
      <c r="AX186" s="512"/>
      <c r="AY186" s="512"/>
      <c r="AZ186" s="512"/>
      <c r="BA186" s="61">
        <f t="shared" si="44"/>
        <v>0</v>
      </c>
      <c r="BB186" s="512"/>
      <c r="BC186" s="512"/>
      <c r="BD186" s="512"/>
      <c r="BE186" s="512"/>
      <c r="BF186" s="512"/>
      <c r="BG186" s="512"/>
      <c r="BH186" s="512"/>
      <c r="BI186" s="110">
        <f t="shared" si="45"/>
        <v>0</v>
      </c>
      <c r="BJ186" s="219">
        <f t="shared" si="46"/>
        <v>0</v>
      </c>
      <c r="BK186" s="217">
        <f t="shared" si="47"/>
        <v>0</v>
      </c>
      <c r="BL186" s="217">
        <f t="shared" si="48"/>
        <v>0</v>
      </c>
      <c r="BM186" s="217">
        <f t="shared" si="49"/>
        <v>0</v>
      </c>
      <c r="BN186" s="217">
        <f t="shared" si="50"/>
        <v>0</v>
      </c>
      <c r="BO186" s="217">
        <f t="shared" si="51"/>
        <v>0</v>
      </c>
      <c r="BP186" s="226">
        <f t="shared" si="52"/>
        <v>0</v>
      </c>
      <c r="BQ186" s="227">
        <f t="shared" si="53"/>
        <v>0</v>
      </c>
    </row>
    <row r="187" spans="1:77" ht="16" thickBot="1">
      <c r="A187" s="57"/>
      <c r="B187" s="486"/>
      <c r="C187" s="504"/>
      <c r="D187" s="512"/>
      <c r="E187" s="511" t="s">
        <v>115</v>
      </c>
      <c r="F187" s="512"/>
      <c r="G187" s="512"/>
      <c r="H187" s="512"/>
      <c r="I187" s="512"/>
      <c r="J187" s="512"/>
      <c r="K187" s="512"/>
      <c r="L187" s="512"/>
      <c r="M187" s="61">
        <f t="shared" si="54"/>
        <v>0</v>
      </c>
      <c r="N187" s="512"/>
      <c r="O187" s="512"/>
      <c r="P187" s="512"/>
      <c r="Q187" s="512"/>
      <c r="R187" s="512"/>
      <c r="S187" s="512"/>
      <c r="T187" s="512"/>
      <c r="U187" s="61">
        <f t="shared" si="55"/>
        <v>0</v>
      </c>
      <c r="V187" s="512"/>
      <c r="W187" s="512"/>
      <c r="X187" s="512"/>
      <c r="Y187" s="512"/>
      <c r="Z187" s="512"/>
      <c r="AA187" s="512"/>
      <c r="AB187" s="512"/>
      <c r="AC187" s="61">
        <f t="shared" si="56"/>
        <v>0</v>
      </c>
      <c r="AD187" s="512"/>
      <c r="AE187" s="512"/>
      <c r="AF187" s="512"/>
      <c r="AG187" s="512"/>
      <c r="AH187" s="512"/>
      <c r="AI187" s="512"/>
      <c r="AJ187" s="512"/>
      <c r="AK187" s="173">
        <f t="shared" si="42"/>
        <v>0</v>
      </c>
      <c r="AL187" s="512"/>
      <c r="AM187" s="512"/>
      <c r="AN187" s="512"/>
      <c r="AO187" s="512"/>
      <c r="AP187" s="512"/>
      <c r="AQ187" s="512"/>
      <c r="AR187" s="512"/>
      <c r="AS187" s="173">
        <f t="shared" si="43"/>
        <v>0</v>
      </c>
      <c r="AT187" s="97"/>
      <c r="AU187" s="97"/>
      <c r="AV187" s="97"/>
      <c r="AW187" s="97"/>
      <c r="AX187" s="97"/>
      <c r="AY187" s="97"/>
      <c r="AZ187" s="97"/>
      <c r="BA187" s="61">
        <f t="shared" si="44"/>
        <v>0</v>
      </c>
      <c r="BB187" s="512"/>
      <c r="BC187" s="512"/>
      <c r="BD187" s="512"/>
      <c r="BE187" s="512"/>
      <c r="BF187" s="512"/>
      <c r="BG187" s="512"/>
      <c r="BH187" s="512"/>
      <c r="BI187" s="110">
        <f t="shared" si="45"/>
        <v>0</v>
      </c>
      <c r="BJ187" s="219">
        <f t="shared" si="46"/>
        <v>0</v>
      </c>
      <c r="BK187" s="217">
        <f t="shared" si="47"/>
        <v>0</v>
      </c>
      <c r="BL187" s="217">
        <f t="shared" si="48"/>
        <v>0</v>
      </c>
      <c r="BM187" s="217">
        <f t="shared" si="49"/>
        <v>0</v>
      </c>
      <c r="BN187" s="217">
        <f t="shared" si="50"/>
        <v>0</v>
      </c>
      <c r="BO187" s="217">
        <f t="shared" si="51"/>
        <v>0</v>
      </c>
      <c r="BP187" s="226">
        <f t="shared" si="52"/>
        <v>0</v>
      </c>
      <c r="BQ187" s="227">
        <f t="shared" si="53"/>
        <v>0</v>
      </c>
      <c r="BR187" s="26"/>
      <c r="BS187" s="26"/>
      <c r="BT187" s="26"/>
      <c r="BU187" s="26"/>
      <c r="BV187" s="26"/>
      <c r="BW187" s="26"/>
      <c r="BX187" s="26"/>
      <c r="BY187" s="26"/>
    </row>
    <row r="188" spans="1:77" ht="16" thickBot="1">
      <c r="A188" s="57"/>
      <c r="B188" s="486"/>
      <c r="C188" s="504"/>
      <c r="D188" s="512"/>
      <c r="E188" s="511" t="s">
        <v>115</v>
      </c>
      <c r="F188" s="512"/>
      <c r="G188" s="512"/>
      <c r="H188" s="512"/>
      <c r="I188" s="512"/>
      <c r="J188" s="512"/>
      <c r="K188" s="512"/>
      <c r="L188" s="512"/>
      <c r="M188" s="61">
        <f t="shared" ref="M188:M208" si="57">2*(F188)+5*(G188)+3*(H188)+5*(I188)+5*(J188)+5*(K188)+5*(L188)</f>
        <v>0</v>
      </c>
      <c r="N188" s="512"/>
      <c r="O188" s="512"/>
      <c r="P188" s="512"/>
      <c r="Q188" s="512"/>
      <c r="R188" s="512"/>
      <c r="S188" s="512"/>
      <c r="T188" s="512"/>
      <c r="U188" s="61">
        <f t="shared" ref="U188:U208" si="58">2*(N188)+5*(O188)+3*(P188)+5*(Q188)+5*(R188)+5*(S188)+5*(T188)</f>
        <v>0</v>
      </c>
      <c r="V188" s="512"/>
      <c r="W188" s="512"/>
      <c r="X188" s="512"/>
      <c r="Y188" s="512"/>
      <c r="Z188" s="512"/>
      <c r="AA188" s="512"/>
      <c r="AB188" s="512"/>
      <c r="AC188" s="61">
        <f t="shared" ref="AC188:AC208" si="59">2*(V188)+5*(W188)+3*(X188)+5*(Y188)+5*(Z188)+5*(AA188)+5*(AB188)</f>
        <v>0</v>
      </c>
      <c r="AD188" s="512"/>
      <c r="AE188" s="512"/>
      <c r="AF188" s="512"/>
      <c r="AG188" s="512"/>
      <c r="AH188" s="512"/>
      <c r="AI188" s="512"/>
      <c r="AJ188" s="512"/>
      <c r="AK188" s="173">
        <f t="shared" si="42"/>
        <v>0</v>
      </c>
      <c r="AL188" s="13"/>
      <c r="AM188" s="13"/>
      <c r="AN188" s="13"/>
      <c r="AO188" s="13"/>
      <c r="AP188" s="13"/>
      <c r="AQ188" s="13"/>
      <c r="AR188" s="13"/>
      <c r="AS188" s="173">
        <f t="shared" si="43"/>
        <v>0</v>
      </c>
      <c r="AT188" s="97"/>
      <c r="AU188" s="97"/>
      <c r="AV188" s="97"/>
      <c r="AW188" s="97"/>
      <c r="AX188" s="97"/>
      <c r="AY188" s="97"/>
      <c r="AZ188" s="97"/>
      <c r="BA188" s="61">
        <f t="shared" si="44"/>
        <v>0</v>
      </c>
      <c r="BB188" s="97"/>
      <c r="BC188" s="97"/>
      <c r="BD188" s="97"/>
      <c r="BE188" s="97"/>
      <c r="BF188" s="97"/>
      <c r="BG188" s="97"/>
      <c r="BH188" s="97"/>
      <c r="BI188" s="110">
        <f t="shared" si="45"/>
        <v>0</v>
      </c>
      <c r="BJ188" s="219">
        <f t="shared" si="46"/>
        <v>0</v>
      </c>
      <c r="BK188" s="217">
        <f t="shared" si="47"/>
        <v>0</v>
      </c>
      <c r="BL188" s="217">
        <f t="shared" si="48"/>
        <v>0</v>
      </c>
      <c r="BM188" s="217">
        <f t="shared" si="49"/>
        <v>0</v>
      </c>
      <c r="BN188" s="217">
        <f t="shared" si="50"/>
        <v>0</v>
      </c>
      <c r="BO188" s="217">
        <f t="shared" si="51"/>
        <v>0</v>
      </c>
      <c r="BP188" s="226">
        <f t="shared" si="52"/>
        <v>0</v>
      </c>
      <c r="BQ188" s="227">
        <f t="shared" si="53"/>
        <v>0</v>
      </c>
      <c r="BR188" s="25"/>
      <c r="BS188" s="111"/>
      <c r="BT188" s="111"/>
      <c r="BU188" s="111"/>
      <c r="BV188" s="111"/>
      <c r="BW188" s="111"/>
      <c r="BX188" s="111"/>
      <c r="BY188" s="111"/>
    </row>
    <row r="189" spans="1:77" ht="16" thickBot="1">
      <c r="A189" s="57"/>
      <c r="B189" s="486"/>
      <c r="C189" s="504"/>
      <c r="D189" s="512"/>
      <c r="E189" s="511" t="s">
        <v>115</v>
      </c>
      <c r="F189" s="512"/>
      <c r="G189" s="512"/>
      <c r="H189" s="512"/>
      <c r="I189" s="512"/>
      <c r="J189" s="512"/>
      <c r="K189" s="512"/>
      <c r="L189" s="512"/>
      <c r="M189" s="61">
        <f t="shared" si="57"/>
        <v>0</v>
      </c>
      <c r="N189" s="512"/>
      <c r="O189" s="512"/>
      <c r="P189" s="512"/>
      <c r="Q189" s="512"/>
      <c r="R189" s="512"/>
      <c r="S189" s="512"/>
      <c r="T189" s="512"/>
      <c r="U189" s="61">
        <f t="shared" si="58"/>
        <v>0</v>
      </c>
      <c r="V189" s="512"/>
      <c r="W189" s="512"/>
      <c r="X189" s="512"/>
      <c r="Y189" s="512"/>
      <c r="Z189" s="512"/>
      <c r="AA189" s="512"/>
      <c r="AB189" s="512"/>
      <c r="AC189" s="61">
        <f t="shared" si="59"/>
        <v>0</v>
      </c>
      <c r="AD189" s="512"/>
      <c r="AE189" s="512"/>
      <c r="AF189" s="512"/>
      <c r="AG189" s="512"/>
      <c r="AH189" s="512"/>
      <c r="AI189" s="512"/>
      <c r="AJ189" s="512"/>
      <c r="AK189" s="61">
        <f t="shared" si="42"/>
        <v>0</v>
      </c>
      <c r="AL189" s="511"/>
      <c r="AM189" s="511"/>
      <c r="AN189" s="511"/>
      <c r="AO189" s="511"/>
      <c r="AP189" s="511"/>
      <c r="AQ189" s="511"/>
      <c r="AR189" s="511"/>
      <c r="AS189" s="61">
        <f t="shared" si="43"/>
        <v>0</v>
      </c>
      <c r="AT189" s="511"/>
      <c r="AU189" s="511"/>
      <c r="AV189" s="511"/>
      <c r="AW189" s="511"/>
      <c r="AX189" s="511"/>
      <c r="AY189" s="511"/>
      <c r="AZ189" s="511"/>
      <c r="BA189" s="61">
        <f t="shared" si="44"/>
        <v>0</v>
      </c>
      <c r="BB189" s="42"/>
      <c r="BC189" s="42"/>
      <c r="BD189" s="42"/>
      <c r="BE189" s="42"/>
      <c r="BF189" s="42"/>
      <c r="BG189" s="42"/>
      <c r="BH189" s="42"/>
      <c r="BI189" s="110">
        <f t="shared" si="45"/>
        <v>0</v>
      </c>
      <c r="BJ189" s="219">
        <f t="shared" si="46"/>
        <v>0</v>
      </c>
      <c r="BK189" s="217">
        <f t="shared" si="47"/>
        <v>0</v>
      </c>
      <c r="BL189" s="217">
        <f t="shared" si="48"/>
        <v>0</v>
      </c>
      <c r="BM189" s="217">
        <f t="shared" si="49"/>
        <v>0</v>
      </c>
      <c r="BN189" s="217">
        <f t="shared" si="50"/>
        <v>0</v>
      </c>
      <c r="BO189" s="217">
        <f t="shared" si="51"/>
        <v>0</v>
      </c>
      <c r="BP189" s="226">
        <f t="shared" si="52"/>
        <v>0</v>
      </c>
      <c r="BQ189" s="227">
        <f t="shared" si="53"/>
        <v>0</v>
      </c>
      <c r="BR189" s="111"/>
      <c r="BS189" s="111"/>
      <c r="BT189" s="111"/>
      <c r="BU189" s="111"/>
      <c r="BV189" s="111"/>
      <c r="BW189" s="111"/>
      <c r="BX189" s="111"/>
      <c r="BY189" s="111"/>
    </row>
    <row r="190" spans="1:77" ht="16" thickBot="1">
      <c r="A190" s="57"/>
      <c r="B190" s="486"/>
      <c r="C190" s="504"/>
      <c r="D190" s="512"/>
      <c r="E190" s="511" t="s">
        <v>115</v>
      </c>
      <c r="F190" s="512"/>
      <c r="G190" s="512"/>
      <c r="H190" s="512"/>
      <c r="I190" s="512"/>
      <c r="J190" s="512"/>
      <c r="K190" s="512"/>
      <c r="L190" s="512"/>
      <c r="M190" s="61">
        <f t="shared" si="57"/>
        <v>0</v>
      </c>
      <c r="N190" s="512"/>
      <c r="O190" s="512"/>
      <c r="P190" s="512"/>
      <c r="Q190" s="512"/>
      <c r="R190" s="512"/>
      <c r="S190" s="512"/>
      <c r="T190" s="512"/>
      <c r="U190" s="61">
        <f t="shared" si="58"/>
        <v>0</v>
      </c>
      <c r="V190" s="512"/>
      <c r="W190" s="512"/>
      <c r="X190" s="512"/>
      <c r="Y190" s="512"/>
      <c r="Z190" s="512"/>
      <c r="AA190" s="512"/>
      <c r="AB190" s="512"/>
      <c r="AC190" s="61">
        <f t="shared" si="59"/>
        <v>0</v>
      </c>
      <c r="AD190" s="512"/>
      <c r="AE190" s="512"/>
      <c r="AF190" s="512"/>
      <c r="AG190" s="512"/>
      <c r="AH190" s="512"/>
      <c r="AI190" s="512"/>
      <c r="AJ190" s="512"/>
      <c r="AK190" s="61">
        <f t="shared" si="42"/>
        <v>0</v>
      </c>
      <c r="AL190" s="511"/>
      <c r="AM190" s="511"/>
      <c r="AN190" s="511"/>
      <c r="AO190" s="511"/>
      <c r="AP190" s="511"/>
      <c r="AQ190" s="511"/>
      <c r="AR190" s="511"/>
      <c r="AS190" s="61">
        <f t="shared" si="43"/>
        <v>0</v>
      </c>
      <c r="AT190" s="511"/>
      <c r="AU190" s="511"/>
      <c r="AV190" s="511"/>
      <c r="AW190" s="511"/>
      <c r="AX190" s="511"/>
      <c r="AY190" s="511"/>
      <c r="AZ190" s="511"/>
      <c r="BA190" s="61">
        <f t="shared" si="44"/>
        <v>0</v>
      </c>
      <c r="BB190" s="42"/>
      <c r="BC190" s="42"/>
      <c r="BD190" s="42"/>
      <c r="BE190" s="42"/>
      <c r="BF190" s="42"/>
      <c r="BG190" s="42"/>
      <c r="BH190" s="42"/>
      <c r="BI190" s="110">
        <f t="shared" si="45"/>
        <v>0</v>
      </c>
      <c r="BJ190" s="109">
        <f t="shared" si="46"/>
        <v>0</v>
      </c>
      <c r="BK190" s="108">
        <f t="shared" si="47"/>
        <v>0</v>
      </c>
      <c r="BL190" s="108">
        <f t="shared" si="48"/>
        <v>0</v>
      </c>
      <c r="BM190" s="108">
        <f t="shared" si="49"/>
        <v>0</v>
      </c>
      <c r="BN190" s="108">
        <f t="shared" si="50"/>
        <v>0</v>
      </c>
      <c r="BO190" s="108">
        <f t="shared" si="51"/>
        <v>0</v>
      </c>
      <c r="BP190" s="110">
        <f t="shared" si="52"/>
        <v>0</v>
      </c>
      <c r="BQ190" s="191">
        <f t="shared" si="53"/>
        <v>0</v>
      </c>
      <c r="BR190" s="111"/>
      <c r="BS190" s="111"/>
      <c r="BT190" s="111"/>
      <c r="BU190" s="111"/>
      <c r="BV190" s="111"/>
      <c r="BW190" s="111"/>
      <c r="BX190" s="111"/>
      <c r="BY190" s="111"/>
    </row>
    <row r="191" spans="1:77" ht="16" thickBot="1">
      <c r="A191" s="57"/>
      <c r="B191" s="505"/>
      <c r="C191" s="504"/>
      <c r="D191" s="512"/>
      <c r="E191" s="511" t="s">
        <v>115</v>
      </c>
      <c r="F191" s="512"/>
      <c r="G191" s="512"/>
      <c r="H191" s="512"/>
      <c r="I191" s="512"/>
      <c r="J191" s="512"/>
      <c r="K191" s="512"/>
      <c r="L191" s="512"/>
      <c r="M191" s="61">
        <f t="shared" si="57"/>
        <v>0</v>
      </c>
      <c r="N191" s="13"/>
      <c r="O191" s="13"/>
      <c r="P191" s="13"/>
      <c r="Q191" s="13"/>
      <c r="R191" s="13"/>
      <c r="S191" s="13"/>
      <c r="T191" s="13"/>
      <c r="U191" s="61">
        <f t="shared" si="58"/>
        <v>0</v>
      </c>
      <c r="V191" s="512"/>
      <c r="W191" s="512"/>
      <c r="X191" s="512"/>
      <c r="Y191" s="512"/>
      <c r="Z191" s="512"/>
      <c r="AA191" s="512"/>
      <c r="AB191" s="512"/>
      <c r="AC191" s="61">
        <f t="shared" si="59"/>
        <v>0</v>
      </c>
      <c r="AD191" s="512"/>
      <c r="AE191" s="512"/>
      <c r="AF191" s="512"/>
      <c r="AG191" s="512"/>
      <c r="AH191" s="512"/>
      <c r="AI191" s="512"/>
      <c r="AJ191" s="512"/>
      <c r="AK191" s="61">
        <f t="shared" si="42"/>
        <v>0</v>
      </c>
      <c r="AL191" s="512"/>
      <c r="AM191" s="512"/>
      <c r="AN191" s="512"/>
      <c r="AO191" s="512"/>
      <c r="AP191" s="512"/>
      <c r="AQ191" s="512"/>
      <c r="AR191" s="512"/>
      <c r="AS191" s="61">
        <f t="shared" si="43"/>
        <v>0</v>
      </c>
      <c r="AT191" s="97"/>
      <c r="AU191" s="97"/>
      <c r="AV191" s="97"/>
      <c r="AW191" s="97"/>
      <c r="AX191" s="97"/>
      <c r="AY191" s="97"/>
      <c r="AZ191" s="97"/>
      <c r="BA191" s="61">
        <f t="shared" si="44"/>
        <v>0</v>
      </c>
      <c r="BB191" s="40"/>
      <c r="BC191" s="40"/>
      <c r="BD191" s="40"/>
      <c r="BE191" s="40"/>
      <c r="BF191" s="40"/>
      <c r="BG191" s="40"/>
      <c r="BH191" s="40"/>
      <c r="BI191" s="110">
        <f t="shared" si="45"/>
        <v>0</v>
      </c>
      <c r="BJ191" s="219">
        <f t="shared" si="46"/>
        <v>0</v>
      </c>
      <c r="BK191" s="217">
        <f t="shared" si="47"/>
        <v>0</v>
      </c>
      <c r="BL191" s="217">
        <f t="shared" si="48"/>
        <v>0</v>
      </c>
      <c r="BM191" s="217">
        <f t="shared" si="49"/>
        <v>0</v>
      </c>
      <c r="BN191" s="217">
        <f t="shared" si="50"/>
        <v>0</v>
      </c>
      <c r="BO191" s="217">
        <f t="shared" si="51"/>
        <v>0</v>
      </c>
      <c r="BP191" s="226">
        <f t="shared" si="52"/>
        <v>0</v>
      </c>
      <c r="BQ191" s="227">
        <f t="shared" si="53"/>
        <v>0</v>
      </c>
      <c r="BR191" s="111"/>
      <c r="BS191" s="111"/>
      <c r="BT191" s="111"/>
      <c r="BU191" s="111"/>
      <c r="BV191" s="111"/>
      <c r="BW191" s="111"/>
      <c r="BX191" s="111"/>
      <c r="BY191" s="111"/>
    </row>
    <row r="192" spans="1:77" ht="16" thickBot="1">
      <c r="A192" s="57"/>
      <c r="B192" s="505"/>
      <c r="C192" s="504"/>
      <c r="D192" s="512"/>
      <c r="E192" s="511" t="s">
        <v>115</v>
      </c>
      <c r="F192" s="13"/>
      <c r="G192" s="13"/>
      <c r="H192" s="13"/>
      <c r="I192" s="13"/>
      <c r="J192" s="13"/>
      <c r="K192" s="13"/>
      <c r="L192" s="13"/>
      <c r="M192" s="61">
        <f t="shared" si="57"/>
        <v>0</v>
      </c>
      <c r="N192" s="13"/>
      <c r="O192" s="13"/>
      <c r="P192" s="13"/>
      <c r="Q192" s="13"/>
      <c r="R192" s="13"/>
      <c r="S192" s="13"/>
      <c r="T192" s="13"/>
      <c r="U192" s="61">
        <f t="shared" si="58"/>
        <v>0</v>
      </c>
      <c r="V192" s="512"/>
      <c r="W192" s="512"/>
      <c r="X192" s="512"/>
      <c r="Y192" s="512"/>
      <c r="Z192" s="512"/>
      <c r="AA192" s="512"/>
      <c r="AB192" s="512"/>
      <c r="AC192" s="61">
        <f t="shared" si="59"/>
        <v>0</v>
      </c>
      <c r="AD192" s="512"/>
      <c r="AE192" s="512"/>
      <c r="AF192" s="512"/>
      <c r="AG192" s="512"/>
      <c r="AH192" s="512"/>
      <c r="AI192" s="512"/>
      <c r="AJ192" s="512"/>
      <c r="AK192" s="61">
        <f t="shared" si="42"/>
        <v>0</v>
      </c>
      <c r="AL192" s="97"/>
      <c r="AM192" s="97"/>
      <c r="AN192" s="97"/>
      <c r="AO192" s="97"/>
      <c r="AP192" s="97"/>
      <c r="AQ192" s="97"/>
      <c r="AR192" s="97"/>
      <c r="AS192" s="61">
        <f t="shared" si="43"/>
        <v>0</v>
      </c>
      <c r="AT192" s="97"/>
      <c r="AU192" s="97"/>
      <c r="AV192" s="97"/>
      <c r="AW192" s="97"/>
      <c r="AX192" s="97"/>
      <c r="AY192" s="97"/>
      <c r="AZ192" s="97"/>
      <c r="BA192" s="61">
        <f t="shared" si="44"/>
        <v>0</v>
      </c>
      <c r="BB192" s="42"/>
      <c r="BC192" s="42"/>
      <c r="BD192" s="42"/>
      <c r="BE192" s="42"/>
      <c r="BF192" s="42"/>
      <c r="BG192" s="42"/>
      <c r="BH192" s="42"/>
      <c r="BI192" s="110">
        <f t="shared" si="45"/>
        <v>0</v>
      </c>
      <c r="BJ192" s="109">
        <f t="shared" si="46"/>
        <v>0</v>
      </c>
      <c r="BK192" s="108">
        <f t="shared" si="47"/>
        <v>0</v>
      </c>
      <c r="BL192" s="108">
        <f t="shared" si="48"/>
        <v>0</v>
      </c>
      <c r="BM192" s="108">
        <f t="shared" si="49"/>
        <v>0</v>
      </c>
      <c r="BN192" s="108">
        <f t="shared" si="50"/>
        <v>0</v>
      </c>
      <c r="BO192" s="108">
        <f t="shared" si="51"/>
        <v>0</v>
      </c>
      <c r="BP192" s="110">
        <f t="shared" si="52"/>
        <v>0</v>
      </c>
      <c r="BQ192" s="191">
        <f t="shared" si="53"/>
        <v>0</v>
      </c>
    </row>
    <row r="193" spans="1:77" ht="16" thickBot="1">
      <c r="A193" s="57"/>
      <c r="B193" s="505"/>
      <c r="C193" s="504"/>
      <c r="D193" s="512"/>
      <c r="E193" s="511" t="s">
        <v>115</v>
      </c>
      <c r="F193" s="114"/>
      <c r="G193" s="114"/>
      <c r="H193" s="114"/>
      <c r="I193" s="114"/>
      <c r="J193" s="114"/>
      <c r="K193" s="114"/>
      <c r="L193" s="114"/>
      <c r="M193" s="61">
        <f t="shared" si="57"/>
        <v>0</v>
      </c>
      <c r="N193" s="13"/>
      <c r="O193" s="13"/>
      <c r="P193" s="13"/>
      <c r="Q193" s="13"/>
      <c r="R193" s="13"/>
      <c r="S193" s="13"/>
      <c r="T193" s="13"/>
      <c r="U193" s="61">
        <f t="shared" si="58"/>
        <v>0</v>
      </c>
      <c r="V193" s="512"/>
      <c r="W193" s="512"/>
      <c r="X193" s="512"/>
      <c r="Y193" s="512"/>
      <c r="Z193" s="512"/>
      <c r="AA193" s="512"/>
      <c r="AB193" s="512"/>
      <c r="AC193" s="61">
        <f t="shared" si="59"/>
        <v>0</v>
      </c>
      <c r="AD193" s="512"/>
      <c r="AE193" s="512"/>
      <c r="AF193" s="512"/>
      <c r="AG193" s="512"/>
      <c r="AH193" s="512"/>
      <c r="AI193" s="512"/>
      <c r="AJ193" s="512"/>
      <c r="AK193" s="61">
        <f t="shared" si="42"/>
        <v>0</v>
      </c>
      <c r="AL193" s="512"/>
      <c r="AM193" s="512"/>
      <c r="AN193" s="512"/>
      <c r="AO193" s="512"/>
      <c r="AP193" s="512"/>
      <c r="AQ193" s="512"/>
      <c r="AR193" s="512"/>
      <c r="AS193" s="61">
        <f t="shared" si="43"/>
        <v>0</v>
      </c>
      <c r="AT193" s="97"/>
      <c r="AU193" s="97"/>
      <c r="AV193" s="97"/>
      <c r="AW193" s="97"/>
      <c r="AX193" s="97"/>
      <c r="AY193" s="97"/>
      <c r="AZ193" s="97"/>
      <c r="BA193" s="61">
        <f t="shared" si="44"/>
        <v>0</v>
      </c>
      <c r="BB193" s="42"/>
      <c r="BC193" s="42"/>
      <c r="BD193" s="42"/>
      <c r="BE193" s="42"/>
      <c r="BF193" s="42"/>
      <c r="BG193" s="42"/>
      <c r="BH193" s="42"/>
      <c r="BI193" s="110">
        <f t="shared" si="45"/>
        <v>0</v>
      </c>
      <c r="BJ193" s="219">
        <f t="shared" si="46"/>
        <v>0</v>
      </c>
      <c r="BK193" s="217">
        <f t="shared" si="47"/>
        <v>0</v>
      </c>
      <c r="BL193" s="217">
        <f t="shared" si="48"/>
        <v>0</v>
      </c>
      <c r="BM193" s="217">
        <f t="shared" si="49"/>
        <v>0</v>
      </c>
      <c r="BN193" s="217">
        <f t="shared" si="50"/>
        <v>0</v>
      </c>
      <c r="BO193" s="217">
        <f t="shared" si="51"/>
        <v>0</v>
      </c>
      <c r="BP193" s="226">
        <f t="shared" si="52"/>
        <v>0</v>
      </c>
      <c r="BQ193" s="227">
        <f t="shared" si="53"/>
        <v>0</v>
      </c>
    </row>
    <row r="194" spans="1:77" ht="16" thickBot="1">
      <c r="A194" s="57"/>
      <c r="B194" s="505"/>
      <c r="C194" s="504"/>
      <c r="D194" s="512"/>
      <c r="E194" s="511" t="s">
        <v>115</v>
      </c>
      <c r="F194" s="114"/>
      <c r="G194" s="114"/>
      <c r="H194" s="114"/>
      <c r="I194" s="114"/>
      <c r="J194" s="114"/>
      <c r="K194" s="114"/>
      <c r="L194" s="114"/>
      <c r="M194" s="61">
        <f t="shared" si="57"/>
        <v>0</v>
      </c>
      <c r="N194" s="13"/>
      <c r="O194" s="13"/>
      <c r="P194" s="13"/>
      <c r="Q194" s="13"/>
      <c r="R194" s="13"/>
      <c r="S194" s="13"/>
      <c r="T194" s="13"/>
      <c r="U194" s="61">
        <f t="shared" si="58"/>
        <v>0</v>
      </c>
      <c r="V194" s="13"/>
      <c r="W194" s="13"/>
      <c r="X194" s="13"/>
      <c r="Y194" s="13"/>
      <c r="Z194" s="13"/>
      <c r="AA194" s="13"/>
      <c r="AB194" s="13"/>
      <c r="AC194" s="61">
        <f t="shared" si="59"/>
        <v>0</v>
      </c>
      <c r="AD194" s="512"/>
      <c r="AE194" s="512"/>
      <c r="AF194" s="512"/>
      <c r="AG194" s="512"/>
      <c r="AH194" s="512"/>
      <c r="AI194" s="512"/>
      <c r="AJ194" s="512"/>
      <c r="AK194" s="61">
        <f t="shared" si="42"/>
        <v>0</v>
      </c>
      <c r="AL194" s="512"/>
      <c r="AM194" s="512"/>
      <c r="AN194" s="512"/>
      <c r="AO194" s="512"/>
      <c r="AP194" s="512"/>
      <c r="AQ194" s="512"/>
      <c r="AR194" s="512"/>
      <c r="AS194" s="61">
        <f t="shared" si="43"/>
        <v>0</v>
      </c>
      <c r="AT194" s="97"/>
      <c r="AU194" s="97"/>
      <c r="AV194" s="97"/>
      <c r="AW194" s="97"/>
      <c r="AX194" s="97"/>
      <c r="AY194" s="97"/>
      <c r="AZ194" s="97"/>
      <c r="BA194" s="61">
        <f t="shared" si="44"/>
        <v>0</v>
      </c>
      <c r="BB194" s="42"/>
      <c r="BC194" s="42"/>
      <c r="BD194" s="42"/>
      <c r="BE194" s="42"/>
      <c r="BF194" s="42"/>
      <c r="BG194" s="42"/>
      <c r="BH194" s="42"/>
      <c r="BI194" s="110">
        <f t="shared" si="45"/>
        <v>0</v>
      </c>
      <c r="BJ194" s="219">
        <f t="shared" si="46"/>
        <v>0</v>
      </c>
      <c r="BK194" s="217">
        <f t="shared" si="47"/>
        <v>0</v>
      </c>
      <c r="BL194" s="217">
        <f t="shared" si="48"/>
        <v>0</v>
      </c>
      <c r="BM194" s="217">
        <f t="shared" si="49"/>
        <v>0</v>
      </c>
      <c r="BN194" s="217">
        <f t="shared" si="50"/>
        <v>0</v>
      </c>
      <c r="BO194" s="217">
        <f t="shared" si="51"/>
        <v>0</v>
      </c>
      <c r="BP194" s="226">
        <f t="shared" si="52"/>
        <v>0</v>
      </c>
      <c r="BQ194" s="227">
        <f t="shared" si="53"/>
        <v>0</v>
      </c>
    </row>
    <row r="195" spans="1:77" ht="16" thickBot="1">
      <c r="A195" s="57"/>
      <c r="B195" s="505"/>
      <c r="C195" s="504"/>
      <c r="D195" s="512"/>
      <c r="E195" s="511" t="s">
        <v>115</v>
      </c>
      <c r="F195" s="114"/>
      <c r="G195" s="114"/>
      <c r="H195" s="114"/>
      <c r="I195" s="114"/>
      <c r="J195" s="114"/>
      <c r="K195" s="114"/>
      <c r="L195" s="114"/>
      <c r="M195" s="61">
        <f t="shared" si="57"/>
        <v>0</v>
      </c>
      <c r="N195" s="13"/>
      <c r="O195" s="13"/>
      <c r="P195" s="13"/>
      <c r="Q195" s="13"/>
      <c r="R195" s="13"/>
      <c r="S195" s="13"/>
      <c r="T195" s="13"/>
      <c r="U195" s="61">
        <f t="shared" si="58"/>
        <v>0</v>
      </c>
      <c r="V195" s="13"/>
      <c r="W195" s="13"/>
      <c r="X195" s="13"/>
      <c r="Y195" s="13"/>
      <c r="Z195" s="13"/>
      <c r="AA195" s="13"/>
      <c r="AB195" s="13"/>
      <c r="AC195" s="61">
        <f t="shared" si="59"/>
        <v>0</v>
      </c>
      <c r="AD195" s="13"/>
      <c r="AE195" s="13"/>
      <c r="AF195" s="13"/>
      <c r="AG195" s="13"/>
      <c r="AH195" s="13"/>
      <c r="AI195" s="13"/>
      <c r="AJ195" s="13"/>
      <c r="AK195" s="61">
        <f t="shared" ref="AK195:AK208" si="60">2*(AD195)+5*(AE195)+3*(AF195)+5*(AG195)+5*(AH195)+5*(AI195)+5*(AJ195)</f>
        <v>0</v>
      </c>
      <c r="AL195" s="13"/>
      <c r="AM195" s="13"/>
      <c r="AN195" s="13"/>
      <c r="AO195" s="13"/>
      <c r="AP195" s="13"/>
      <c r="AQ195" s="13"/>
      <c r="AR195" s="13"/>
      <c r="AS195" s="61">
        <f t="shared" ref="AS195:AS208" si="61">2*(AL195)+5*(AM195)+3*(AN195)+5*(AO195)+5*(AP195)+5*(AQ195)+5*(AR195)</f>
        <v>0</v>
      </c>
      <c r="AT195" s="484"/>
      <c r="AU195" s="484"/>
      <c r="AV195" s="484"/>
      <c r="AW195" s="484"/>
      <c r="AX195" s="484"/>
      <c r="AY195" s="484"/>
      <c r="AZ195" s="484"/>
      <c r="BA195" s="61">
        <f t="shared" ref="BA195:BA208" si="62">2*(AT195)+5*(AU195)+3*(AV195)+5*(AW195)+5*(AX195)+5*(AY195)+5*(AZ195)</f>
        <v>0</v>
      </c>
      <c r="BB195" s="42"/>
      <c r="BC195" s="42"/>
      <c r="BD195" s="42"/>
      <c r="BE195" s="42"/>
      <c r="BF195" s="42"/>
      <c r="BG195" s="42"/>
      <c r="BH195" s="42"/>
      <c r="BI195" s="110">
        <f t="shared" ref="BI195:BI208" si="63">2*BB195+5*BC195+3*BD195+5*BE195+5*BF195+5*BG195+5*BH195</f>
        <v>0</v>
      </c>
      <c r="BJ195" s="219">
        <f t="shared" ref="BJ195:BJ208" si="64">F195+N195+V195+AD195+AL195+AT195+BB195</f>
        <v>0</v>
      </c>
      <c r="BK195" s="217">
        <f t="shared" ref="BK195:BK208" si="65">G195+O195+W195+AE195+AM195+AU195+BC195</f>
        <v>0</v>
      </c>
      <c r="BL195" s="217">
        <f t="shared" ref="BL195:BL208" si="66">H195+P195+X195+AF195+AN195+AV195+BD195</f>
        <v>0</v>
      </c>
      <c r="BM195" s="217">
        <f t="shared" ref="BM195:BM208" si="67">I195+Q195+Y195+AG195+AO195+AW195+BE195</f>
        <v>0</v>
      </c>
      <c r="BN195" s="217">
        <f t="shared" ref="BN195:BN208" si="68">J195+R195+Z195+AH195+AP195+AX195+BF195</f>
        <v>0</v>
      </c>
      <c r="BO195" s="217">
        <f t="shared" ref="BO195:BO208" si="69">K195+S195+AA195+AI195+AQ195+AY195+BG195</f>
        <v>0</v>
      </c>
      <c r="BP195" s="226">
        <f t="shared" ref="BP195:BP208" si="70">L195+T195+AB195+AJ195+AR195+AZ195+BH195</f>
        <v>0</v>
      </c>
      <c r="BQ195" s="227">
        <f t="shared" ref="BQ195:BQ208" si="71">M195+U195+AC195+AK195+AS195+BA195+BI195</f>
        <v>0</v>
      </c>
    </row>
    <row r="196" spans="1:77" ht="16" thickBot="1">
      <c r="A196" s="57"/>
      <c r="B196" s="505"/>
      <c r="C196" s="504"/>
      <c r="D196" s="512"/>
      <c r="E196" s="511"/>
      <c r="F196" s="114"/>
      <c r="G196" s="114"/>
      <c r="H196" s="114"/>
      <c r="I196" s="114"/>
      <c r="J196" s="114"/>
      <c r="K196" s="114"/>
      <c r="L196" s="114"/>
      <c r="M196" s="61">
        <f t="shared" si="57"/>
        <v>0</v>
      </c>
      <c r="N196" s="13"/>
      <c r="O196" s="13"/>
      <c r="P196" s="13"/>
      <c r="Q196" s="13"/>
      <c r="R196" s="13"/>
      <c r="S196" s="13"/>
      <c r="T196" s="13"/>
      <c r="U196" s="61">
        <f t="shared" si="58"/>
        <v>0</v>
      </c>
      <c r="V196" s="13"/>
      <c r="W196" s="13"/>
      <c r="X196" s="13"/>
      <c r="Y196" s="13"/>
      <c r="Z196" s="13"/>
      <c r="AA196" s="13"/>
      <c r="AB196" s="13"/>
      <c r="AC196" s="61">
        <f t="shared" si="59"/>
        <v>0</v>
      </c>
      <c r="AD196" s="13"/>
      <c r="AE196" s="13"/>
      <c r="AF196" s="13"/>
      <c r="AG196" s="13"/>
      <c r="AH196" s="13"/>
      <c r="AI196" s="13"/>
      <c r="AJ196" s="13"/>
      <c r="AK196" s="61">
        <f t="shared" si="60"/>
        <v>0</v>
      </c>
      <c r="AL196" s="512"/>
      <c r="AM196" s="512"/>
      <c r="AN196" s="512"/>
      <c r="AO196" s="512"/>
      <c r="AP196" s="512"/>
      <c r="AQ196" s="512"/>
      <c r="AR196" s="512"/>
      <c r="AS196" s="61">
        <f t="shared" si="61"/>
        <v>0</v>
      </c>
      <c r="AT196" s="484"/>
      <c r="AU196" s="484"/>
      <c r="AV196" s="484"/>
      <c r="AW196" s="484"/>
      <c r="AX196" s="484"/>
      <c r="AY196" s="484"/>
      <c r="AZ196" s="484"/>
      <c r="BA196" s="61">
        <f t="shared" si="62"/>
        <v>0</v>
      </c>
      <c r="BB196" s="42"/>
      <c r="BC196" s="42"/>
      <c r="BD196" s="42"/>
      <c r="BE196" s="42"/>
      <c r="BF196" s="42"/>
      <c r="BG196" s="42"/>
      <c r="BH196" s="42"/>
      <c r="BI196" s="110">
        <f t="shared" si="63"/>
        <v>0</v>
      </c>
      <c r="BJ196" s="219">
        <f t="shared" si="64"/>
        <v>0</v>
      </c>
      <c r="BK196" s="217">
        <f t="shared" si="65"/>
        <v>0</v>
      </c>
      <c r="BL196" s="217">
        <f t="shared" si="66"/>
        <v>0</v>
      </c>
      <c r="BM196" s="217">
        <f t="shared" si="67"/>
        <v>0</v>
      </c>
      <c r="BN196" s="217">
        <f t="shared" si="68"/>
        <v>0</v>
      </c>
      <c r="BO196" s="217">
        <f t="shared" si="69"/>
        <v>0</v>
      </c>
      <c r="BP196" s="226">
        <f t="shared" si="70"/>
        <v>0</v>
      </c>
      <c r="BQ196" s="227">
        <f t="shared" si="71"/>
        <v>0</v>
      </c>
    </row>
    <row r="197" spans="1:77" ht="16" thickBot="1">
      <c r="A197" s="57"/>
      <c r="B197" s="501"/>
      <c r="C197" s="396"/>
      <c r="D197" s="13"/>
      <c r="E197" s="140"/>
      <c r="F197" s="114"/>
      <c r="G197" s="114"/>
      <c r="H197" s="114"/>
      <c r="I197" s="114"/>
      <c r="J197" s="114"/>
      <c r="K197" s="114"/>
      <c r="L197" s="114"/>
      <c r="M197" s="61">
        <f t="shared" si="57"/>
        <v>0</v>
      </c>
      <c r="N197" s="13"/>
      <c r="O197" s="13"/>
      <c r="P197" s="13"/>
      <c r="Q197" s="13"/>
      <c r="R197" s="13"/>
      <c r="S197" s="13"/>
      <c r="T197" s="13"/>
      <c r="U197" s="61">
        <f t="shared" si="58"/>
        <v>0</v>
      </c>
      <c r="V197" s="13"/>
      <c r="W197" s="13"/>
      <c r="X197" s="13"/>
      <c r="Y197" s="13"/>
      <c r="Z197" s="13"/>
      <c r="AA197" s="13"/>
      <c r="AB197" s="13"/>
      <c r="AC197" s="61">
        <f t="shared" si="59"/>
        <v>0</v>
      </c>
      <c r="AD197" s="13"/>
      <c r="AE197" s="13"/>
      <c r="AF197" s="13"/>
      <c r="AG197" s="13"/>
      <c r="AH197" s="13"/>
      <c r="AI197" s="13"/>
      <c r="AJ197" s="13"/>
      <c r="AK197" s="61">
        <f t="shared" si="60"/>
        <v>0</v>
      </c>
      <c r="AL197" s="484"/>
      <c r="AM197" s="484"/>
      <c r="AN197" s="484"/>
      <c r="AO197" s="484"/>
      <c r="AP197" s="484"/>
      <c r="AQ197" s="484"/>
      <c r="AR197" s="484"/>
      <c r="AS197" s="61">
        <f t="shared" si="61"/>
        <v>0</v>
      </c>
      <c r="AT197" s="484"/>
      <c r="AU197" s="484"/>
      <c r="AV197" s="484"/>
      <c r="AW197" s="484"/>
      <c r="AX197" s="484"/>
      <c r="AY197" s="484"/>
      <c r="AZ197" s="484"/>
      <c r="BA197" s="61">
        <f t="shared" si="62"/>
        <v>0</v>
      </c>
      <c r="BB197" s="42"/>
      <c r="BC197" s="42"/>
      <c r="BD197" s="42"/>
      <c r="BE197" s="42"/>
      <c r="BF197" s="42"/>
      <c r="BG197" s="42"/>
      <c r="BH197" s="42"/>
      <c r="BI197" s="110">
        <f t="shared" si="63"/>
        <v>0</v>
      </c>
      <c r="BJ197" s="219">
        <f t="shared" si="64"/>
        <v>0</v>
      </c>
      <c r="BK197" s="217">
        <f t="shared" si="65"/>
        <v>0</v>
      </c>
      <c r="BL197" s="217">
        <f t="shared" si="66"/>
        <v>0</v>
      </c>
      <c r="BM197" s="217">
        <f t="shared" si="67"/>
        <v>0</v>
      </c>
      <c r="BN197" s="217">
        <f t="shared" si="68"/>
        <v>0</v>
      </c>
      <c r="BO197" s="217">
        <f t="shared" si="69"/>
        <v>0</v>
      </c>
      <c r="BP197" s="226">
        <f t="shared" si="70"/>
        <v>0</v>
      </c>
      <c r="BQ197" s="227">
        <f t="shared" si="71"/>
        <v>0</v>
      </c>
    </row>
    <row r="198" spans="1:77" ht="16" thickBot="1">
      <c r="A198" s="57"/>
      <c r="B198" s="501"/>
      <c r="C198" s="396"/>
      <c r="D198" s="13"/>
      <c r="E198" s="140" t="s">
        <v>116</v>
      </c>
      <c r="F198" s="114"/>
      <c r="G198" s="114"/>
      <c r="H198" s="114"/>
      <c r="I198" s="114"/>
      <c r="J198" s="114"/>
      <c r="K198" s="114"/>
      <c r="L198" s="114"/>
      <c r="M198" s="61">
        <f t="shared" si="57"/>
        <v>0</v>
      </c>
      <c r="N198" s="13"/>
      <c r="O198" s="13"/>
      <c r="P198" s="13"/>
      <c r="Q198" s="13"/>
      <c r="R198" s="13"/>
      <c r="S198" s="13"/>
      <c r="T198" s="13"/>
      <c r="U198" s="61">
        <f t="shared" si="58"/>
        <v>0</v>
      </c>
      <c r="V198" s="13"/>
      <c r="W198" s="13"/>
      <c r="X198" s="13"/>
      <c r="Y198" s="13"/>
      <c r="Z198" s="13"/>
      <c r="AA198" s="13"/>
      <c r="AB198" s="13"/>
      <c r="AC198" s="61">
        <f t="shared" si="59"/>
        <v>0</v>
      </c>
      <c r="AD198" s="13"/>
      <c r="AE198" s="13"/>
      <c r="AF198" s="13"/>
      <c r="AG198" s="13"/>
      <c r="AH198" s="13"/>
      <c r="AI198" s="13"/>
      <c r="AJ198" s="13"/>
      <c r="AK198" s="61">
        <f t="shared" si="60"/>
        <v>0</v>
      </c>
      <c r="AL198" s="484"/>
      <c r="AM198" s="484"/>
      <c r="AN198" s="97"/>
      <c r="AO198" s="97"/>
      <c r="AP198" s="97"/>
      <c r="AQ198" s="97"/>
      <c r="AR198" s="97"/>
      <c r="AS198" s="61">
        <f t="shared" si="61"/>
        <v>0</v>
      </c>
      <c r="AT198" s="97"/>
      <c r="AU198" s="97"/>
      <c r="AV198" s="97"/>
      <c r="AW198" s="97"/>
      <c r="AX198" s="97"/>
      <c r="AY198" s="97"/>
      <c r="AZ198" s="97"/>
      <c r="BA198" s="61">
        <f t="shared" si="62"/>
        <v>0</v>
      </c>
      <c r="BB198" s="40"/>
      <c r="BC198" s="40"/>
      <c r="BD198" s="40"/>
      <c r="BE198" s="40"/>
      <c r="BF198" s="40"/>
      <c r="BG198" s="40"/>
      <c r="BH198" s="40"/>
      <c r="BI198" s="110">
        <f t="shared" si="63"/>
        <v>0</v>
      </c>
      <c r="BJ198" s="109">
        <f t="shared" si="64"/>
        <v>0</v>
      </c>
      <c r="BK198" s="108">
        <f t="shared" si="65"/>
        <v>0</v>
      </c>
      <c r="BL198" s="108">
        <f t="shared" si="66"/>
        <v>0</v>
      </c>
      <c r="BM198" s="108">
        <f t="shared" si="67"/>
        <v>0</v>
      </c>
      <c r="BN198" s="108">
        <f t="shared" si="68"/>
        <v>0</v>
      </c>
      <c r="BO198" s="108">
        <f t="shared" si="69"/>
        <v>0</v>
      </c>
      <c r="BP198" s="110">
        <f t="shared" si="70"/>
        <v>0</v>
      </c>
      <c r="BQ198" s="191">
        <f t="shared" si="71"/>
        <v>0</v>
      </c>
      <c r="BR198" s="7"/>
      <c r="BS198" s="7"/>
      <c r="BT198" s="7"/>
      <c r="BU198" s="7"/>
      <c r="BV198" s="7"/>
      <c r="BW198" s="7"/>
      <c r="BX198" s="7"/>
    </row>
    <row r="199" spans="1:77" ht="16" thickBot="1">
      <c r="A199" s="57"/>
      <c r="B199" s="501"/>
      <c r="C199" s="502"/>
      <c r="D199" s="13"/>
      <c r="E199" s="140" t="s">
        <v>116</v>
      </c>
      <c r="F199" s="114"/>
      <c r="G199" s="114"/>
      <c r="H199" s="114"/>
      <c r="I199" s="114"/>
      <c r="J199" s="114"/>
      <c r="K199" s="114"/>
      <c r="L199" s="114"/>
      <c r="M199" s="61">
        <f t="shared" si="57"/>
        <v>0</v>
      </c>
      <c r="N199" s="13"/>
      <c r="O199" s="13"/>
      <c r="P199" s="13"/>
      <c r="Q199" s="13"/>
      <c r="R199" s="13"/>
      <c r="S199" s="13"/>
      <c r="T199" s="13"/>
      <c r="U199" s="61">
        <f t="shared" si="58"/>
        <v>0</v>
      </c>
      <c r="V199" s="13"/>
      <c r="W199" s="13"/>
      <c r="X199" s="13"/>
      <c r="Y199" s="13"/>
      <c r="Z199" s="13"/>
      <c r="AA199" s="13"/>
      <c r="AB199" s="13"/>
      <c r="AC199" s="61">
        <f t="shared" si="59"/>
        <v>0</v>
      </c>
      <c r="AD199" s="13"/>
      <c r="AE199" s="13"/>
      <c r="AF199" s="13"/>
      <c r="AG199" s="13"/>
      <c r="AH199" s="13"/>
      <c r="AI199" s="13"/>
      <c r="AJ199" s="13"/>
      <c r="AK199" s="61">
        <f t="shared" si="60"/>
        <v>0</v>
      </c>
      <c r="AL199" s="484"/>
      <c r="AM199" s="484"/>
      <c r="AN199" s="97"/>
      <c r="AO199" s="97"/>
      <c r="AP199" s="97"/>
      <c r="AQ199" s="97"/>
      <c r="AR199" s="97"/>
      <c r="AS199" s="61">
        <f t="shared" si="61"/>
        <v>0</v>
      </c>
      <c r="AT199" s="97"/>
      <c r="AU199" s="97"/>
      <c r="AV199" s="97"/>
      <c r="AW199" s="97"/>
      <c r="AX199" s="97"/>
      <c r="AY199" s="97"/>
      <c r="AZ199" s="97"/>
      <c r="BA199" s="61">
        <f t="shared" si="62"/>
        <v>0</v>
      </c>
      <c r="BB199" s="211"/>
      <c r="BC199" s="211"/>
      <c r="BD199" s="211"/>
      <c r="BE199" s="211"/>
      <c r="BF199" s="211"/>
      <c r="BG199" s="211"/>
      <c r="BH199" s="211"/>
      <c r="BI199" s="110">
        <f t="shared" si="63"/>
        <v>0</v>
      </c>
      <c r="BJ199" s="219">
        <f t="shared" si="64"/>
        <v>0</v>
      </c>
      <c r="BK199" s="217">
        <f t="shared" si="65"/>
        <v>0</v>
      </c>
      <c r="BL199" s="217">
        <f t="shared" si="66"/>
        <v>0</v>
      </c>
      <c r="BM199" s="217">
        <f t="shared" si="67"/>
        <v>0</v>
      </c>
      <c r="BN199" s="217">
        <f t="shared" si="68"/>
        <v>0</v>
      </c>
      <c r="BO199" s="217">
        <f t="shared" si="69"/>
        <v>0</v>
      </c>
      <c r="BP199" s="226">
        <f t="shared" si="70"/>
        <v>0</v>
      </c>
      <c r="BQ199" s="227">
        <f t="shared" si="71"/>
        <v>0</v>
      </c>
      <c r="BR199" s="7"/>
      <c r="BS199" s="7"/>
      <c r="BT199" s="7"/>
      <c r="BU199" s="7"/>
      <c r="BV199" s="7"/>
      <c r="BW199" s="7"/>
      <c r="BX199" s="7"/>
    </row>
    <row r="200" spans="1:77" ht="16" thickBot="1">
      <c r="A200" s="57"/>
      <c r="B200" s="501"/>
      <c r="C200" s="396"/>
      <c r="D200" s="13"/>
      <c r="E200" s="140" t="s">
        <v>116</v>
      </c>
      <c r="F200" s="114"/>
      <c r="G200" s="114"/>
      <c r="H200" s="114"/>
      <c r="I200" s="114"/>
      <c r="J200" s="114"/>
      <c r="K200" s="114"/>
      <c r="L200" s="114"/>
      <c r="M200" s="61">
        <f t="shared" si="57"/>
        <v>0</v>
      </c>
      <c r="N200" s="114"/>
      <c r="O200" s="114"/>
      <c r="P200" s="114"/>
      <c r="Q200" s="114"/>
      <c r="R200" s="114"/>
      <c r="S200" s="114"/>
      <c r="T200" s="114"/>
      <c r="U200" s="61">
        <f t="shared" si="58"/>
        <v>0</v>
      </c>
      <c r="V200" s="13"/>
      <c r="W200" s="13"/>
      <c r="X200" s="13"/>
      <c r="Y200" s="13"/>
      <c r="Z200" s="13"/>
      <c r="AA200" s="13"/>
      <c r="AB200" s="13"/>
      <c r="AC200" s="61">
        <f t="shared" si="59"/>
        <v>0</v>
      </c>
      <c r="AD200" s="13"/>
      <c r="AE200" s="13"/>
      <c r="AF200" s="13"/>
      <c r="AG200" s="13"/>
      <c r="AH200" s="13"/>
      <c r="AI200" s="13"/>
      <c r="AJ200" s="13"/>
      <c r="AK200" s="61">
        <f t="shared" si="60"/>
        <v>0</v>
      </c>
      <c r="AL200" s="512"/>
      <c r="AM200" s="512"/>
      <c r="AN200" s="97"/>
      <c r="AO200" s="97"/>
      <c r="AP200" s="97"/>
      <c r="AQ200" s="97"/>
      <c r="AR200" s="97"/>
      <c r="AS200" s="61">
        <f t="shared" si="61"/>
        <v>0</v>
      </c>
      <c r="AT200" s="97"/>
      <c r="AU200" s="97"/>
      <c r="AV200" s="97"/>
      <c r="AW200" s="97"/>
      <c r="AX200" s="97"/>
      <c r="AY200" s="97"/>
      <c r="AZ200" s="97"/>
      <c r="BA200" s="61">
        <f t="shared" si="62"/>
        <v>0</v>
      </c>
      <c r="BB200" s="211"/>
      <c r="BC200" s="211"/>
      <c r="BD200" s="211"/>
      <c r="BE200" s="211"/>
      <c r="BF200" s="211"/>
      <c r="BG200" s="211"/>
      <c r="BH200" s="211"/>
      <c r="BI200" s="110">
        <f t="shared" si="63"/>
        <v>0</v>
      </c>
      <c r="BJ200" s="219">
        <f t="shared" si="64"/>
        <v>0</v>
      </c>
      <c r="BK200" s="217">
        <f t="shared" si="65"/>
        <v>0</v>
      </c>
      <c r="BL200" s="217">
        <f t="shared" si="66"/>
        <v>0</v>
      </c>
      <c r="BM200" s="217">
        <f t="shared" si="67"/>
        <v>0</v>
      </c>
      <c r="BN200" s="217">
        <f t="shared" si="68"/>
        <v>0</v>
      </c>
      <c r="BO200" s="217">
        <f t="shared" si="69"/>
        <v>0</v>
      </c>
      <c r="BP200" s="226">
        <f t="shared" si="70"/>
        <v>0</v>
      </c>
      <c r="BQ200" s="227">
        <f t="shared" si="71"/>
        <v>0</v>
      </c>
      <c r="BR200" s="26"/>
      <c r="BS200" s="26"/>
      <c r="BT200" s="26"/>
      <c r="BU200" s="26"/>
      <c r="BV200" s="26"/>
      <c r="BW200" s="26"/>
      <c r="BX200" s="26"/>
      <c r="BY200" s="26"/>
    </row>
    <row r="201" spans="1:77" ht="16" thickBot="1">
      <c r="A201" s="57"/>
      <c r="B201" s="501"/>
      <c r="C201" s="396"/>
      <c r="D201" s="13"/>
      <c r="E201" s="140" t="s">
        <v>116</v>
      </c>
      <c r="F201" s="114"/>
      <c r="G201" s="114"/>
      <c r="H201" s="114"/>
      <c r="I201" s="114"/>
      <c r="J201" s="114"/>
      <c r="K201" s="114"/>
      <c r="L201" s="114"/>
      <c r="M201" s="61">
        <f t="shared" si="57"/>
        <v>0</v>
      </c>
      <c r="N201" s="114"/>
      <c r="O201" s="114"/>
      <c r="P201" s="114"/>
      <c r="Q201" s="114"/>
      <c r="R201" s="114"/>
      <c r="S201" s="114"/>
      <c r="T201" s="114"/>
      <c r="U201" s="61">
        <f t="shared" si="58"/>
        <v>0</v>
      </c>
      <c r="V201" s="13"/>
      <c r="W201" s="13"/>
      <c r="X201" s="13"/>
      <c r="Y201" s="13"/>
      <c r="Z201" s="13"/>
      <c r="AA201" s="13"/>
      <c r="AB201" s="13"/>
      <c r="AC201" s="61">
        <f t="shared" si="59"/>
        <v>0</v>
      </c>
      <c r="AD201" s="13"/>
      <c r="AE201" s="13"/>
      <c r="AF201" s="13"/>
      <c r="AG201" s="13"/>
      <c r="AH201" s="13"/>
      <c r="AI201" s="13"/>
      <c r="AJ201" s="13"/>
      <c r="AK201" s="61">
        <f t="shared" si="60"/>
        <v>0</v>
      </c>
      <c r="AL201" s="13"/>
      <c r="AM201" s="13"/>
      <c r="AN201" s="13"/>
      <c r="AO201" s="13"/>
      <c r="AP201" s="13"/>
      <c r="AQ201" s="13"/>
      <c r="AR201" s="13"/>
      <c r="AS201" s="61">
        <f t="shared" si="61"/>
        <v>0</v>
      </c>
      <c r="AT201" s="97"/>
      <c r="AU201" s="97"/>
      <c r="AV201" s="97"/>
      <c r="AW201" s="97"/>
      <c r="AX201" s="97"/>
      <c r="AY201" s="97"/>
      <c r="AZ201" s="97"/>
      <c r="BA201" s="61">
        <f t="shared" si="62"/>
        <v>0</v>
      </c>
      <c r="BB201" s="211"/>
      <c r="BC201" s="211"/>
      <c r="BD201" s="211"/>
      <c r="BE201" s="211"/>
      <c r="BF201" s="211"/>
      <c r="BG201" s="211"/>
      <c r="BH201" s="211"/>
      <c r="BI201" s="110">
        <f t="shared" si="63"/>
        <v>0</v>
      </c>
      <c r="BJ201" s="219">
        <f t="shared" si="64"/>
        <v>0</v>
      </c>
      <c r="BK201" s="217">
        <f t="shared" si="65"/>
        <v>0</v>
      </c>
      <c r="BL201" s="217">
        <f t="shared" si="66"/>
        <v>0</v>
      </c>
      <c r="BM201" s="217">
        <f t="shared" si="67"/>
        <v>0</v>
      </c>
      <c r="BN201" s="217">
        <f t="shared" si="68"/>
        <v>0</v>
      </c>
      <c r="BO201" s="217">
        <f t="shared" si="69"/>
        <v>0</v>
      </c>
      <c r="BP201" s="226">
        <f t="shared" si="70"/>
        <v>0</v>
      </c>
      <c r="BQ201" s="227">
        <f t="shared" si="71"/>
        <v>0</v>
      </c>
      <c r="BR201" s="26"/>
      <c r="BS201" s="26"/>
      <c r="BT201" s="26"/>
      <c r="BU201" s="26"/>
      <c r="BV201" s="26"/>
      <c r="BW201" s="26"/>
      <c r="BX201" s="26"/>
      <c r="BY201" s="26"/>
    </row>
    <row r="202" spans="1:77" ht="16" thickBot="1">
      <c r="A202" s="57"/>
      <c r="B202" s="395"/>
      <c r="C202" s="396"/>
      <c r="D202" s="13"/>
      <c r="E202" s="13" t="s">
        <v>116</v>
      </c>
      <c r="F202" s="114"/>
      <c r="G202" s="114"/>
      <c r="H202" s="114"/>
      <c r="I202" s="114"/>
      <c r="J202" s="114"/>
      <c r="K202" s="114"/>
      <c r="L202" s="114"/>
      <c r="M202" s="61">
        <f t="shared" si="57"/>
        <v>0</v>
      </c>
      <c r="N202" s="114"/>
      <c r="O202" s="114"/>
      <c r="P202" s="114"/>
      <c r="Q202" s="114"/>
      <c r="R202" s="114"/>
      <c r="S202" s="114"/>
      <c r="T202" s="114"/>
      <c r="U202" s="61">
        <f t="shared" si="58"/>
        <v>0</v>
      </c>
      <c r="V202" s="13"/>
      <c r="W202" s="13"/>
      <c r="X202" s="13"/>
      <c r="Y202" s="13"/>
      <c r="Z202" s="13"/>
      <c r="AA202" s="13"/>
      <c r="AB202" s="13"/>
      <c r="AC202" s="61">
        <f t="shared" si="59"/>
        <v>0</v>
      </c>
      <c r="AD202" s="13"/>
      <c r="AE202" s="13"/>
      <c r="AF202" s="13"/>
      <c r="AG202" s="13"/>
      <c r="AH202" s="13"/>
      <c r="AI202" s="13"/>
      <c r="AJ202" s="13"/>
      <c r="AK202" s="61">
        <f t="shared" si="60"/>
        <v>0</v>
      </c>
      <c r="AL202" s="512"/>
      <c r="AM202" s="512"/>
      <c r="AN202" s="97"/>
      <c r="AO202" s="97"/>
      <c r="AP202" s="97"/>
      <c r="AQ202" s="97"/>
      <c r="AR202" s="97"/>
      <c r="AS202" s="61">
        <f t="shared" si="61"/>
        <v>0</v>
      </c>
      <c r="AT202" s="13"/>
      <c r="AU202" s="13"/>
      <c r="AV202" s="13"/>
      <c r="AW202" s="13"/>
      <c r="AX202" s="13"/>
      <c r="AY202" s="13"/>
      <c r="AZ202" s="13"/>
      <c r="BA202" s="61">
        <f t="shared" si="62"/>
        <v>0</v>
      </c>
      <c r="BB202" s="211"/>
      <c r="BC202" s="211"/>
      <c r="BD202" s="211"/>
      <c r="BE202" s="211"/>
      <c r="BF202" s="211"/>
      <c r="BG202" s="211"/>
      <c r="BH202" s="211"/>
      <c r="BI202" s="110">
        <f t="shared" si="63"/>
        <v>0</v>
      </c>
      <c r="BJ202" s="109">
        <f t="shared" si="64"/>
        <v>0</v>
      </c>
      <c r="BK202" s="108">
        <f t="shared" si="65"/>
        <v>0</v>
      </c>
      <c r="BL202" s="108">
        <f t="shared" si="66"/>
        <v>0</v>
      </c>
      <c r="BM202" s="108">
        <f t="shared" si="67"/>
        <v>0</v>
      </c>
      <c r="BN202" s="108">
        <f t="shared" si="68"/>
        <v>0</v>
      </c>
      <c r="BO202" s="108">
        <f t="shared" si="69"/>
        <v>0</v>
      </c>
      <c r="BP202" s="110">
        <f t="shared" si="70"/>
        <v>0</v>
      </c>
      <c r="BQ202" s="191">
        <f t="shared" si="71"/>
        <v>0</v>
      </c>
      <c r="BR202" s="26"/>
      <c r="BS202" s="26"/>
      <c r="BT202" s="26"/>
      <c r="BU202" s="26"/>
      <c r="BV202" s="26"/>
      <c r="BW202" s="26"/>
      <c r="BX202" s="26"/>
      <c r="BY202" s="26"/>
    </row>
    <row r="203" spans="1:77" ht="16" thickBot="1">
      <c r="A203" s="57"/>
      <c r="B203" s="395"/>
      <c r="C203" s="396"/>
      <c r="D203" s="13"/>
      <c r="E203" s="13" t="s">
        <v>116</v>
      </c>
      <c r="F203" s="64"/>
      <c r="G203" s="64"/>
      <c r="H203" s="64"/>
      <c r="I203" s="64"/>
      <c r="J203" s="64"/>
      <c r="K203" s="64"/>
      <c r="L203" s="64"/>
      <c r="M203" s="61">
        <f t="shared" si="57"/>
        <v>0</v>
      </c>
      <c r="N203" s="114"/>
      <c r="O203" s="114"/>
      <c r="P203" s="114"/>
      <c r="Q203" s="114"/>
      <c r="R203" s="114"/>
      <c r="S203" s="114"/>
      <c r="T203" s="114"/>
      <c r="U203" s="61">
        <f t="shared" si="58"/>
        <v>0</v>
      </c>
      <c r="V203" s="114"/>
      <c r="W203" s="114"/>
      <c r="X203" s="114"/>
      <c r="Y203" s="114"/>
      <c r="Z203" s="114"/>
      <c r="AA203" s="114"/>
      <c r="AB203" s="114"/>
      <c r="AC203" s="61">
        <f t="shared" si="59"/>
        <v>0</v>
      </c>
      <c r="AD203" s="13"/>
      <c r="AE203" s="13"/>
      <c r="AF203" s="13"/>
      <c r="AG203" s="13"/>
      <c r="AH203" s="13"/>
      <c r="AI203" s="13"/>
      <c r="AJ203" s="13"/>
      <c r="AK203" s="61">
        <f t="shared" si="60"/>
        <v>0</v>
      </c>
      <c r="AL203" s="13"/>
      <c r="AM203" s="13"/>
      <c r="AN203" s="13"/>
      <c r="AO203" s="13"/>
      <c r="AP203" s="13"/>
      <c r="AQ203" s="13"/>
      <c r="AR203" s="13"/>
      <c r="AS203" s="61">
        <f t="shared" si="61"/>
        <v>0</v>
      </c>
      <c r="AT203" s="97"/>
      <c r="AU203" s="97"/>
      <c r="AV203" s="97"/>
      <c r="AW203" s="97"/>
      <c r="AX203" s="97"/>
      <c r="AY203" s="97"/>
      <c r="AZ203" s="97"/>
      <c r="BA203" s="61">
        <f t="shared" si="62"/>
        <v>0</v>
      </c>
      <c r="BB203" s="211"/>
      <c r="BC203" s="211"/>
      <c r="BD203" s="211"/>
      <c r="BE203" s="211"/>
      <c r="BF203" s="211"/>
      <c r="BG203" s="211"/>
      <c r="BH203" s="211"/>
      <c r="BI203" s="110">
        <f t="shared" si="63"/>
        <v>0</v>
      </c>
      <c r="BJ203" s="219">
        <f t="shared" si="64"/>
        <v>0</v>
      </c>
      <c r="BK203" s="217">
        <f t="shared" si="65"/>
        <v>0</v>
      </c>
      <c r="BL203" s="217">
        <f t="shared" si="66"/>
        <v>0</v>
      </c>
      <c r="BM203" s="217">
        <f t="shared" si="67"/>
        <v>0</v>
      </c>
      <c r="BN203" s="217">
        <f t="shared" si="68"/>
        <v>0</v>
      </c>
      <c r="BO203" s="217">
        <f t="shared" si="69"/>
        <v>0</v>
      </c>
      <c r="BP203" s="226">
        <f t="shared" si="70"/>
        <v>0</v>
      </c>
      <c r="BQ203" s="227">
        <f t="shared" si="71"/>
        <v>0</v>
      </c>
      <c r="BR203" s="26"/>
      <c r="BS203" s="26"/>
      <c r="BT203" s="26"/>
      <c r="BU203" s="26"/>
      <c r="BV203" s="26"/>
      <c r="BW203" s="26"/>
      <c r="BX203" s="26"/>
      <c r="BY203" s="26"/>
    </row>
    <row r="204" spans="1:77" ht="16" thickBot="1">
      <c r="A204" s="57"/>
      <c r="B204" s="395"/>
      <c r="C204" s="396"/>
      <c r="D204" s="13"/>
      <c r="E204" s="13"/>
      <c r="F204" s="25"/>
      <c r="G204" s="25"/>
      <c r="H204" s="25"/>
      <c r="I204" s="25"/>
      <c r="J204" s="25"/>
      <c r="K204" s="25"/>
      <c r="L204" s="25"/>
      <c r="M204" s="7">
        <f t="shared" si="57"/>
        <v>0</v>
      </c>
      <c r="N204" s="25"/>
      <c r="O204" s="25"/>
      <c r="P204" s="25"/>
      <c r="Q204" s="25"/>
      <c r="R204" s="25"/>
      <c r="S204" s="25"/>
      <c r="T204" s="25"/>
      <c r="U204" s="7">
        <f t="shared" si="58"/>
        <v>0</v>
      </c>
      <c r="V204" s="25"/>
      <c r="W204" s="25"/>
      <c r="X204" s="25"/>
      <c r="Y204" s="25"/>
      <c r="Z204" s="25"/>
      <c r="AA204" s="25"/>
      <c r="AB204" s="25"/>
      <c r="AC204" s="7">
        <f t="shared" si="59"/>
        <v>0</v>
      </c>
      <c r="AD204" s="13"/>
      <c r="AE204" s="13"/>
      <c r="AF204" s="13"/>
      <c r="AG204" s="13"/>
      <c r="AH204" s="13"/>
      <c r="AI204" s="13"/>
      <c r="AJ204" s="13"/>
      <c r="AK204" s="61">
        <f t="shared" si="60"/>
        <v>0</v>
      </c>
      <c r="AL204" s="97"/>
      <c r="AM204" s="97"/>
      <c r="AN204" s="97"/>
      <c r="AO204" s="97"/>
      <c r="AP204" s="97"/>
      <c r="AQ204" s="97"/>
      <c r="AR204" s="97"/>
      <c r="AS204" s="61">
        <f t="shared" si="61"/>
        <v>0</v>
      </c>
      <c r="AT204" s="512"/>
      <c r="AU204" s="512"/>
      <c r="AV204" s="512"/>
      <c r="AW204" s="512"/>
      <c r="AX204" s="512"/>
      <c r="AY204" s="512"/>
      <c r="AZ204" s="512"/>
      <c r="BA204" s="61">
        <f t="shared" si="62"/>
        <v>0</v>
      </c>
      <c r="BB204" s="211"/>
      <c r="BC204" s="211"/>
      <c r="BD204" s="211"/>
      <c r="BE204" s="211"/>
      <c r="BF204" s="211"/>
      <c r="BG204" s="211"/>
      <c r="BH204" s="211"/>
      <c r="BI204" s="110">
        <f t="shared" si="63"/>
        <v>0</v>
      </c>
      <c r="BJ204" s="219">
        <f t="shared" si="64"/>
        <v>0</v>
      </c>
      <c r="BK204" s="217">
        <f t="shared" si="65"/>
        <v>0</v>
      </c>
      <c r="BL204" s="217">
        <f t="shared" si="66"/>
        <v>0</v>
      </c>
      <c r="BM204" s="217">
        <f t="shared" si="67"/>
        <v>0</v>
      </c>
      <c r="BN204" s="217">
        <f t="shared" si="68"/>
        <v>0</v>
      </c>
      <c r="BO204" s="217">
        <f t="shared" si="69"/>
        <v>0</v>
      </c>
      <c r="BP204" s="226">
        <f t="shared" si="70"/>
        <v>0</v>
      </c>
      <c r="BQ204" s="227">
        <f t="shared" si="71"/>
        <v>0</v>
      </c>
      <c r="BR204" s="26"/>
      <c r="BS204" s="26"/>
      <c r="BT204" s="26"/>
      <c r="BU204" s="26"/>
      <c r="BV204" s="26"/>
      <c r="BW204" s="26"/>
      <c r="BX204" s="26"/>
      <c r="BY204" s="26"/>
    </row>
    <row r="205" spans="1:77" ht="16" thickBot="1">
      <c r="A205" s="57"/>
      <c r="B205" s="395"/>
      <c r="C205" s="396"/>
      <c r="D205" s="13"/>
      <c r="E205" s="13"/>
      <c r="F205" s="25"/>
      <c r="G205" s="25"/>
      <c r="H205" s="25"/>
      <c r="I205" s="25"/>
      <c r="J205" s="25"/>
      <c r="K205" s="25"/>
      <c r="L205" s="25"/>
      <c r="M205" s="7">
        <f t="shared" si="57"/>
        <v>0</v>
      </c>
      <c r="N205" s="25"/>
      <c r="O205" s="25"/>
      <c r="P205" s="25"/>
      <c r="Q205" s="25"/>
      <c r="R205" s="25"/>
      <c r="S205" s="25"/>
      <c r="T205" s="25"/>
      <c r="U205" s="7">
        <f t="shared" si="58"/>
        <v>0</v>
      </c>
      <c r="V205" s="25"/>
      <c r="W205" s="25"/>
      <c r="X205" s="25"/>
      <c r="Y205" s="25"/>
      <c r="Z205" s="25"/>
      <c r="AA205" s="25"/>
      <c r="AB205" s="25"/>
      <c r="AC205" s="7">
        <f t="shared" si="59"/>
        <v>0</v>
      </c>
      <c r="AD205" s="13"/>
      <c r="AE205" s="13"/>
      <c r="AF205" s="13"/>
      <c r="AG205" s="13"/>
      <c r="AH205" s="13"/>
      <c r="AI205" s="13"/>
      <c r="AJ205" s="13"/>
      <c r="AK205" s="61">
        <f t="shared" si="60"/>
        <v>0</v>
      </c>
      <c r="AL205" s="13"/>
      <c r="AM205" s="13"/>
      <c r="AN205" s="13"/>
      <c r="AO205" s="13"/>
      <c r="AP205" s="13"/>
      <c r="AQ205" s="13"/>
      <c r="AR205" s="13"/>
      <c r="AS205" s="61">
        <f t="shared" si="61"/>
        <v>0</v>
      </c>
      <c r="AT205" s="13"/>
      <c r="AU205" s="13"/>
      <c r="AV205" s="13"/>
      <c r="AW205" s="13"/>
      <c r="AX205" s="13"/>
      <c r="AY205" s="13"/>
      <c r="AZ205" s="13"/>
      <c r="BA205" s="61">
        <f t="shared" si="62"/>
        <v>0</v>
      </c>
      <c r="BB205" s="114"/>
      <c r="BC205" s="114"/>
      <c r="BD205" s="114"/>
      <c r="BE205" s="114"/>
      <c r="BF205" s="114"/>
      <c r="BG205" s="114"/>
      <c r="BH205" s="114"/>
      <c r="BI205" s="110">
        <f t="shared" si="63"/>
        <v>0</v>
      </c>
      <c r="BJ205" s="109">
        <f t="shared" si="64"/>
        <v>0</v>
      </c>
      <c r="BK205" s="108">
        <f t="shared" si="65"/>
        <v>0</v>
      </c>
      <c r="BL205" s="108">
        <f t="shared" si="66"/>
        <v>0</v>
      </c>
      <c r="BM205" s="108">
        <f t="shared" si="67"/>
        <v>0</v>
      </c>
      <c r="BN205" s="108">
        <f t="shared" si="68"/>
        <v>0</v>
      </c>
      <c r="BO205" s="108">
        <f t="shared" si="69"/>
        <v>0</v>
      </c>
      <c r="BP205" s="110">
        <f t="shared" si="70"/>
        <v>0</v>
      </c>
      <c r="BQ205" s="191">
        <f t="shared" si="71"/>
        <v>0</v>
      </c>
    </row>
    <row r="206" spans="1:77" ht="16" thickBot="1">
      <c r="A206" s="57"/>
      <c r="B206" s="138"/>
      <c r="C206" s="139"/>
      <c r="D206" s="13"/>
      <c r="E206" s="141"/>
      <c r="F206" s="13"/>
      <c r="G206" s="13"/>
      <c r="H206" s="13"/>
      <c r="I206" s="13"/>
      <c r="J206" s="13"/>
      <c r="K206" s="13"/>
      <c r="L206" s="13"/>
      <c r="M206" s="173">
        <f t="shared" si="57"/>
        <v>0</v>
      </c>
      <c r="N206" s="13"/>
      <c r="O206" s="13"/>
      <c r="P206" s="13"/>
      <c r="Q206" s="13"/>
      <c r="R206" s="13"/>
      <c r="S206" s="13"/>
      <c r="T206" s="13"/>
      <c r="U206" s="61">
        <f t="shared" si="58"/>
        <v>0</v>
      </c>
      <c r="V206" s="13"/>
      <c r="W206" s="13"/>
      <c r="X206" s="13"/>
      <c r="Y206" s="13"/>
      <c r="Z206" s="13"/>
      <c r="AA206" s="13"/>
      <c r="AB206" s="13"/>
      <c r="AC206" s="61">
        <f t="shared" si="59"/>
        <v>0</v>
      </c>
      <c r="AD206" s="13"/>
      <c r="AE206" s="13"/>
      <c r="AF206" s="13"/>
      <c r="AG206" s="13"/>
      <c r="AH206" s="13"/>
      <c r="AI206" s="13"/>
      <c r="AJ206" s="13"/>
      <c r="AK206" s="61">
        <f t="shared" si="60"/>
        <v>0</v>
      </c>
      <c r="AL206" s="13"/>
      <c r="AM206" s="13"/>
      <c r="AN206" s="13"/>
      <c r="AO206" s="13"/>
      <c r="AP206" s="13"/>
      <c r="AQ206" s="13"/>
      <c r="AR206" s="13"/>
      <c r="AS206" s="61">
        <f t="shared" si="61"/>
        <v>0</v>
      </c>
      <c r="AT206" s="13"/>
      <c r="AU206" s="13"/>
      <c r="AV206" s="13"/>
      <c r="AW206" s="13"/>
      <c r="AX206" s="13"/>
      <c r="AY206" s="13"/>
      <c r="AZ206" s="13"/>
      <c r="BA206" s="61">
        <f t="shared" si="62"/>
        <v>0</v>
      </c>
      <c r="BB206" s="114"/>
      <c r="BC206" s="114"/>
      <c r="BD206" s="114"/>
      <c r="BE206" s="114"/>
      <c r="BF206" s="114"/>
      <c r="BG206" s="114"/>
      <c r="BH206" s="114"/>
      <c r="BI206" s="110">
        <f t="shared" si="63"/>
        <v>0</v>
      </c>
      <c r="BJ206" s="109">
        <f t="shared" si="64"/>
        <v>0</v>
      </c>
      <c r="BK206" s="108">
        <f t="shared" si="65"/>
        <v>0</v>
      </c>
      <c r="BL206" s="108">
        <f t="shared" si="66"/>
        <v>0</v>
      </c>
      <c r="BM206" s="108">
        <f t="shared" si="67"/>
        <v>0</v>
      </c>
      <c r="BN206" s="108">
        <f t="shared" si="68"/>
        <v>0</v>
      </c>
      <c r="BO206" s="108">
        <f t="shared" si="69"/>
        <v>0</v>
      </c>
      <c r="BP206" s="110">
        <f t="shared" si="70"/>
        <v>0</v>
      </c>
      <c r="BQ206" s="191">
        <f t="shared" si="71"/>
        <v>0</v>
      </c>
    </row>
    <row r="207" spans="1:77" ht="16" thickBot="1">
      <c r="A207" s="57"/>
      <c r="B207" s="328"/>
      <c r="C207" s="139"/>
      <c r="D207" s="13"/>
      <c r="E207" s="14"/>
      <c r="F207" s="13"/>
      <c r="G207" s="13"/>
      <c r="H207" s="13"/>
      <c r="I207" s="13"/>
      <c r="J207" s="13"/>
      <c r="K207" s="13"/>
      <c r="L207" s="13"/>
      <c r="M207" s="173">
        <f t="shared" si="57"/>
        <v>0</v>
      </c>
      <c r="N207" s="13"/>
      <c r="O207" s="13"/>
      <c r="P207" s="13"/>
      <c r="Q207" s="13"/>
      <c r="R207" s="13"/>
      <c r="S207" s="13"/>
      <c r="T207" s="13"/>
      <c r="U207" s="61">
        <f t="shared" si="58"/>
        <v>0</v>
      </c>
      <c r="V207" s="13"/>
      <c r="W207" s="13"/>
      <c r="X207" s="13"/>
      <c r="Y207" s="13"/>
      <c r="Z207" s="13"/>
      <c r="AA207" s="13"/>
      <c r="AB207" s="13"/>
      <c r="AC207" s="61">
        <f t="shared" si="59"/>
        <v>0</v>
      </c>
      <c r="AD207" s="13"/>
      <c r="AE207" s="13"/>
      <c r="AF207" s="13"/>
      <c r="AG207" s="13"/>
      <c r="AH207" s="13"/>
      <c r="AI207" s="13"/>
      <c r="AJ207" s="13"/>
      <c r="AK207" s="61">
        <f t="shared" si="60"/>
        <v>0</v>
      </c>
      <c r="AL207" s="13"/>
      <c r="AM207" s="13"/>
      <c r="AN207" s="13"/>
      <c r="AO207" s="13"/>
      <c r="AP207" s="13"/>
      <c r="AQ207" s="13"/>
      <c r="AR207" s="13"/>
      <c r="AS207" s="61">
        <f t="shared" si="61"/>
        <v>0</v>
      </c>
      <c r="AT207" s="13"/>
      <c r="AU207" s="13"/>
      <c r="AV207" s="13"/>
      <c r="AW207" s="13"/>
      <c r="AX207" s="13"/>
      <c r="AY207" s="13"/>
      <c r="AZ207" s="13"/>
      <c r="BA207" s="61">
        <f t="shared" si="62"/>
        <v>0</v>
      </c>
      <c r="BB207" s="114"/>
      <c r="BC207" s="114"/>
      <c r="BD207" s="114"/>
      <c r="BE207" s="114"/>
      <c r="BF207" s="114"/>
      <c r="BG207" s="114"/>
      <c r="BH207" s="114"/>
      <c r="BI207" s="110">
        <f t="shared" si="63"/>
        <v>0</v>
      </c>
      <c r="BJ207" s="219">
        <f t="shared" si="64"/>
        <v>0</v>
      </c>
      <c r="BK207" s="217">
        <f t="shared" si="65"/>
        <v>0</v>
      </c>
      <c r="BL207" s="217">
        <f t="shared" si="66"/>
        <v>0</v>
      </c>
      <c r="BM207" s="217">
        <f t="shared" si="67"/>
        <v>0</v>
      </c>
      <c r="BN207" s="217">
        <f t="shared" si="68"/>
        <v>0</v>
      </c>
      <c r="BO207" s="217">
        <f t="shared" si="69"/>
        <v>0</v>
      </c>
      <c r="BP207" s="226">
        <f t="shared" si="70"/>
        <v>0</v>
      </c>
      <c r="BQ207" s="227">
        <f t="shared" si="71"/>
        <v>0</v>
      </c>
    </row>
    <row r="208" spans="1:77" ht="16" thickBot="1">
      <c r="A208" s="57"/>
      <c r="B208" s="328"/>
      <c r="C208" s="139"/>
      <c r="D208" s="13"/>
      <c r="E208" s="141"/>
      <c r="F208" s="13"/>
      <c r="G208" s="13"/>
      <c r="H208" s="13"/>
      <c r="I208" s="13"/>
      <c r="J208" s="13"/>
      <c r="K208" s="13"/>
      <c r="L208" s="13"/>
      <c r="M208" s="173">
        <f t="shared" si="57"/>
        <v>0</v>
      </c>
      <c r="N208" s="13"/>
      <c r="O208" s="13"/>
      <c r="P208" s="13"/>
      <c r="Q208" s="13"/>
      <c r="R208" s="13"/>
      <c r="S208" s="13"/>
      <c r="T208" s="13"/>
      <c r="U208" s="61">
        <f t="shared" si="58"/>
        <v>0</v>
      </c>
      <c r="V208" s="13"/>
      <c r="W208" s="13"/>
      <c r="X208" s="13"/>
      <c r="Y208" s="13"/>
      <c r="Z208" s="13"/>
      <c r="AA208" s="13"/>
      <c r="AB208" s="13"/>
      <c r="AC208" s="61">
        <f t="shared" si="59"/>
        <v>0</v>
      </c>
      <c r="AD208" s="13"/>
      <c r="AE208" s="13"/>
      <c r="AF208" s="13"/>
      <c r="AG208" s="13"/>
      <c r="AH208" s="13"/>
      <c r="AI208" s="13"/>
      <c r="AJ208" s="13"/>
      <c r="AK208" s="61">
        <f t="shared" si="60"/>
        <v>0</v>
      </c>
      <c r="AL208" s="13"/>
      <c r="AM208" s="13"/>
      <c r="AN208" s="13"/>
      <c r="AO208" s="13"/>
      <c r="AP208" s="13"/>
      <c r="AQ208" s="13"/>
      <c r="AR208" s="13"/>
      <c r="AS208" s="61">
        <f t="shared" si="61"/>
        <v>0</v>
      </c>
      <c r="AT208" s="13"/>
      <c r="AU208" s="13"/>
      <c r="AV208" s="13"/>
      <c r="AW208" s="13"/>
      <c r="AX208" s="13"/>
      <c r="AY208" s="13"/>
      <c r="AZ208" s="13"/>
      <c r="BA208" s="61">
        <f t="shared" si="62"/>
        <v>0</v>
      </c>
      <c r="BB208" s="114"/>
      <c r="BC208" s="114"/>
      <c r="BD208" s="114"/>
      <c r="BE208" s="114"/>
      <c r="BF208" s="114"/>
      <c r="BG208" s="114"/>
      <c r="BH208" s="114"/>
      <c r="BI208" s="110">
        <f t="shared" si="63"/>
        <v>0</v>
      </c>
      <c r="BJ208" s="219">
        <f t="shared" si="64"/>
        <v>0</v>
      </c>
      <c r="BK208" s="217">
        <f t="shared" si="65"/>
        <v>0</v>
      </c>
      <c r="BL208" s="217">
        <f t="shared" si="66"/>
        <v>0</v>
      </c>
      <c r="BM208" s="217">
        <f t="shared" si="67"/>
        <v>0</v>
      </c>
      <c r="BN208" s="217">
        <f t="shared" si="68"/>
        <v>0</v>
      </c>
      <c r="BO208" s="217">
        <f t="shared" si="69"/>
        <v>0</v>
      </c>
      <c r="BP208" s="226">
        <f t="shared" si="70"/>
        <v>0</v>
      </c>
      <c r="BQ208" s="227">
        <f t="shared" si="71"/>
        <v>0</v>
      </c>
    </row>
    <row r="209" spans="1:69" ht="16" thickBot="1">
      <c r="A209" s="57"/>
      <c r="B209" s="328"/>
      <c r="C209" s="139"/>
      <c r="D209" s="13"/>
      <c r="E209" s="141"/>
      <c r="F209" s="13"/>
      <c r="G209" s="13"/>
      <c r="H209" s="13"/>
      <c r="I209" s="13"/>
      <c r="J209" s="13"/>
      <c r="K209" s="13"/>
      <c r="L209" s="13"/>
      <c r="M209" s="61">
        <f t="shared" ref="M209:M213" si="72">2*(F209)+5*(G209)+3*(H209)+5*(I209)+5*(J209)+5*(K209)+5*(L209)</f>
        <v>0</v>
      </c>
      <c r="N209" s="114"/>
      <c r="O209" s="114"/>
      <c r="P209" s="114"/>
      <c r="Q209" s="114"/>
      <c r="R209" s="114"/>
      <c r="S209" s="114"/>
      <c r="T209" s="114"/>
      <c r="U209" s="61">
        <f t="shared" ref="U209:U213" si="73">2*(N209)+5*(O209)+3*(P209)+5*(Q209)+5*(R209)+5*(S209)+5*(T209)</f>
        <v>0</v>
      </c>
      <c r="V209" s="13"/>
      <c r="W209" s="13"/>
      <c r="X209" s="13"/>
      <c r="Y209" s="13"/>
      <c r="Z209" s="13"/>
      <c r="AA209" s="13"/>
      <c r="AB209" s="13"/>
      <c r="AC209" s="61">
        <f t="shared" ref="AC209:AC213" si="74">2*(V209)+5*(W209)+3*(X209)+5*(Y209)+5*(Z209)+5*(AA209)+5*(AB209)</f>
        <v>0</v>
      </c>
      <c r="AD209" s="13"/>
      <c r="AE209" s="13"/>
      <c r="AF209" s="13"/>
      <c r="AG209" s="13"/>
      <c r="AH209" s="13"/>
      <c r="AI209" s="13"/>
      <c r="AJ209" s="13"/>
      <c r="AK209" s="61">
        <f t="shared" ref="AK209:AK213" si="75">2*(AD209)+5*(AE209)+3*(AF209)+5*(AG209)+5*(AH209)+5*(AI209)+5*(AJ209)</f>
        <v>0</v>
      </c>
      <c r="AL209" s="13"/>
      <c r="AM209" s="13"/>
      <c r="AN209" s="13"/>
      <c r="AO209" s="13"/>
      <c r="AP209" s="13"/>
      <c r="AQ209" s="13"/>
      <c r="AR209" s="13"/>
      <c r="AS209" s="61">
        <f t="shared" ref="AS209:AS213" si="76">2*(AL209)+5*(AM209)+3*(AN209)+5*(AO209)+5*(AP209)+5*(AQ209)+5*(AR209)</f>
        <v>0</v>
      </c>
      <c r="AT209" s="13"/>
      <c r="AU209" s="13"/>
      <c r="AV209" s="13"/>
      <c r="AW209" s="13"/>
      <c r="AX209" s="13"/>
      <c r="AY209" s="13"/>
      <c r="AZ209" s="13"/>
      <c r="BA209" s="61">
        <f t="shared" ref="BA209:BA213" si="77">2*(AT209)+5*(AU209)+3*(AV209)+5*(AW209)+5*(AX209)+5*(AY209)+5*(AZ209)</f>
        <v>0</v>
      </c>
      <c r="BB209" s="114"/>
      <c r="BC209" s="114"/>
      <c r="BD209" s="114"/>
      <c r="BE209" s="114"/>
      <c r="BF209" s="114"/>
      <c r="BG209" s="114"/>
      <c r="BH209" s="114"/>
      <c r="BI209" s="110">
        <f t="shared" ref="BI209:BI219" si="78">2*BB209+5*BC209+3*BD209+5*BE209+5*BF209+5*BG209+5*BH209</f>
        <v>0</v>
      </c>
      <c r="BJ209" s="219">
        <f t="shared" ref="BJ209:BJ219" si="79">F209+N209+V209+AD209+AL209+AT209+BB209</f>
        <v>0</v>
      </c>
      <c r="BK209" s="217">
        <f t="shared" ref="BK209:BK219" si="80">G209+O209+W209+AE209+AM209+AU209+BC209</f>
        <v>0</v>
      </c>
      <c r="BL209" s="217">
        <f t="shared" ref="BL209:BL219" si="81">H209+P209+X209+AF209+AN209+AV209+BD209</f>
        <v>0</v>
      </c>
      <c r="BM209" s="217">
        <f t="shared" ref="BM209:BM219" si="82">I209+Q209+Y209+AG209+AO209+AW209+BE209</f>
        <v>0</v>
      </c>
      <c r="BN209" s="217">
        <f t="shared" ref="BN209:BN219" si="83">J209+R209+Z209+AH209+AP209+AX209+BF209</f>
        <v>0</v>
      </c>
      <c r="BO209" s="217">
        <f t="shared" ref="BO209:BO219" si="84">K209+S209+AA209+AI209+AQ209+AY209+BG209</f>
        <v>0</v>
      </c>
      <c r="BP209" s="226">
        <f t="shared" ref="BP209:BP219" si="85">L209+T209+AB209+AJ209+AR209+AZ209+BH209</f>
        <v>0</v>
      </c>
      <c r="BQ209" s="227">
        <f t="shared" ref="BQ209:BQ219" si="86">M209+U209+AC209+AK209+AS209+BA209+BI209</f>
        <v>0</v>
      </c>
    </row>
    <row r="210" spans="1:69" ht="16" thickBot="1">
      <c r="A210" s="57"/>
      <c r="B210" s="328"/>
      <c r="C210" s="139"/>
      <c r="D210" s="13"/>
      <c r="E210" s="141"/>
      <c r="F210" s="114"/>
      <c r="G210" s="114"/>
      <c r="H210" s="114"/>
      <c r="I210" s="114"/>
      <c r="J210" s="114"/>
      <c r="K210" s="114"/>
      <c r="L210" s="114"/>
      <c r="M210" s="61">
        <f t="shared" si="72"/>
        <v>0</v>
      </c>
      <c r="N210" s="114"/>
      <c r="O210" s="114"/>
      <c r="P210" s="114"/>
      <c r="Q210" s="114"/>
      <c r="R210" s="114"/>
      <c r="S210" s="114"/>
      <c r="T210" s="114"/>
      <c r="U210" s="61">
        <f t="shared" si="73"/>
        <v>0</v>
      </c>
      <c r="V210" s="13"/>
      <c r="W210" s="13"/>
      <c r="X210" s="13"/>
      <c r="Y210" s="13"/>
      <c r="Z210" s="13"/>
      <c r="AA210" s="13"/>
      <c r="AB210" s="13"/>
      <c r="AC210" s="61">
        <f t="shared" si="74"/>
        <v>0</v>
      </c>
      <c r="AD210" s="13"/>
      <c r="AE210" s="13"/>
      <c r="AF210" s="13"/>
      <c r="AG210" s="13"/>
      <c r="AH210" s="13"/>
      <c r="AI210" s="13"/>
      <c r="AJ210" s="13"/>
      <c r="AK210" s="61">
        <f t="shared" si="75"/>
        <v>0</v>
      </c>
      <c r="AL210" s="13"/>
      <c r="AM210" s="13"/>
      <c r="AN210" s="13"/>
      <c r="AO210" s="13"/>
      <c r="AP210" s="13"/>
      <c r="AQ210" s="13"/>
      <c r="AR210" s="13"/>
      <c r="AS210" s="61">
        <f t="shared" si="76"/>
        <v>0</v>
      </c>
      <c r="AT210" s="13"/>
      <c r="AU210" s="13"/>
      <c r="AV210" s="13"/>
      <c r="AW210" s="13"/>
      <c r="AX210" s="13"/>
      <c r="AY210" s="13"/>
      <c r="AZ210" s="13"/>
      <c r="BA210" s="61">
        <f t="shared" si="77"/>
        <v>0</v>
      </c>
      <c r="BB210" s="114"/>
      <c r="BC210" s="114"/>
      <c r="BD210" s="114"/>
      <c r="BE210" s="114"/>
      <c r="BF210" s="114"/>
      <c r="BG210" s="114"/>
      <c r="BH210" s="114"/>
      <c r="BI210" s="110">
        <f t="shared" si="78"/>
        <v>0</v>
      </c>
      <c r="BJ210" s="219">
        <f t="shared" si="79"/>
        <v>0</v>
      </c>
      <c r="BK210" s="217">
        <f t="shared" si="80"/>
        <v>0</v>
      </c>
      <c r="BL210" s="217">
        <f t="shared" si="81"/>
        <v>0</v>
      </c>
      <c r="BM210" s="217">
        <f t="shared" si="82"/>
        <v>0</v>
      </c>
      <c r="BN210" s="217">
        <f t="shared" si="83"/>
        <v>0</v>
      </c>
      <c r="BO210" s="217">
        <f t="shared" si="84"/>
        <v>0</v>
      </c>
      <c r="BP210" s="226">
        <f t="shared" si="85"/>
        <v>0</v>
      </c>
      <c r="BQ210" s="227">
        <f t="shared" si="86"/>
        <v>0</v>
      </c>
    </row>
    <row r="211" spans="1:69" ht="16" thickBot="1">
      <c r="A211" s="57"/>
      <c r="B211" s="328"/>
      <c r="C211" s="139"/>
      <c r="D211" s="13"/>
      <c r="E211" s="141"/>
      <c r="F211" s="114"/>
      <c r="G211" s="114"/>
      <c r="H211" s="114"/>
      <c r="I211" s="114"/>
      <c r="J211" s="114"/>
      <c r="K211" s="114"/>
      <c r="L211" s="114"/>
      <c r="M211" s="61">
        <f t="shared" si="72"/>
        <v>0</v>
      </c>
      <c r="N211" s="114"/>
      <c r="O211" s="114"/>
      <c r="P211" s="114"/>
      <c r="Q211" s="114"/>
      <c r="R211" s="114"/>
      <c r="S211" s="114"/>
      <c r="T211" s="114"/>
      <c r="U211" s="61">
        <f t="shared" si="73"/>
        <v>0</v>
      </c>
      <c r="V211" s="13"/>
      <c r="W211" s="13"/>
      <c r="X211" s="13"/>
      <c r="Y211" s="13"/>
      <c r="Z211" s="13"/>
      <c r="AA211" s="13"/>
      <c r="AB211" s="13"/>
      <c r="AC211" s="61">
        <f t="shared" si="74"/>
        <v>0</v>
      </c>
      <c r="AD211" s="13"/>
      <c r="AE211" s="13"/>
      <c r="AF211" s="13"/>
      <c r="AG211" s="13"/>
      <c r="AH211" s="13"/>
      <c r="AI211" s="13"/>
      <c r="AJ211" s="13"/>
      <c r="AK211" s="61">
        <f t="shared" si="75"/>
        <v>0</v>
      </c>
      <c r="AL211" s="13"/>
      <c r="AM211" s="13"/>
      <c r="AN211" s="13"/>
      <c r="AO211" s="13"/>
      <c r="AP211" s="13"/>
      <c r="AQ211" s="13"/>
      <c r="AR211" s="13"/>
      <c r="AS211" s="61">
        <f t="shared" si="76"/>
        <v>0</v>
      </c>
      <c r="AT211" s="13"/>
      <c r="AU211" s="13"/>
      <c r="AV211" s="13"/>
      <c r="AW211" s="13"/>
      <c r="AX211" s="13"/>
      <c r="AY211" s="13"/>
      <c r="AZ211" s="13"/>
      <c r="BA211" s="61">
        <f t="shared" si="77"/>
        <v>0</v>
      </c>
      <c r="BB211" s="114"/>
      <c r="BC211" s="114"/>
      <c r="BD211" s="114"/>
      <c r="BE211" s="114"/>
      <c r="BF211" s="114"/>
      <c r="BG211" s="114"/>
      <c r="BH211" s="114"/>
      <c r="BI211" s="110">
        <f t="shared" si="78"/>
        <v>0</v>
      </c>
      <c r="BJ211" s="219">
        <f t="shared" si="79"/>
        <v>0</v>
      </c>
      <c r="BK211" s="217">
        <f t="shared" si="80"/>
        <v>0</v>
      </c>
      <c r="BL211" s="217">
        <f t="shared" si="81"/>
        <v>0</v>
      </c>
      <c r="BM211" s="217">
        <f t="shared" si="82"/>
        <v>0</v>
      </c>
      <c r="BN211" s="217">
        <f t="shared" si="83"/>
        <v>0</v>
      </c>
      <c r="BO211" s="217">
        <f t="shared" si="84"/>
        <v>0</v>
      </c>
      <c r="BP211" s="226">
        <f t="shared" si="85"/>
        <v>0</v>
      </c>
      <c r="BQ211" s="227">
        <f t="shared" si="86"/>
        <v>0</v>
      </c>
    </row>
    <row r="212" spans="1:69" ht="16" thickBot="1">
      <c r="A212" s="57"/>
      <c r="B212" s="133"/>
      <c r="C212" s="96"/>
      <c r="D212" s="97"/>
      <c r="E212" s="94"/>
      <c r="F212" s="211"/>
      <c r="G212" s="211"/>
      <c r="H212" s="211"/>
      <c r="I212" s="211"/>
      <c r="J212" s="211"/>
      <c r="K212" s="211"/>
      <c r="L212" s="211"/>
      <c r="M212" s="61">
        <f t="shared" si="72"/>
        <v>0</v>
      </c>
      <c r="N212" s="211"/>
      <c r="O212" s="211"/>
      <c r="P212" s="211"/>
      <c r="Q212" s="211"/>
      <c r="R212" s="211"/>
      <c r="S212" s="211"/>
      <c r="T212" s="211"/>
      <c r="U212" s="61">
        <f t="shared" si="73"/>
        <v>0</v>
      </c>
      <c r="V212" s="211"/>
      <c r="W212" s="211"/>
      <c r="X212" s="211"/>
      <c r="Y212" s="211"/>
      <c r="Z212" s="211"/>
      <c r="AA212" s="211"/>
      <c r="AB212" s="211"/>
      <c r="AC212" s="61">
        <f t="shared" si="74"/>
        <v>0</v>
      </c>
      <c r="AD212" s="97"/>
      <c r="AE212" s="97"/>
      <c r="AF212" s="97"/>
      <c r="AG212" s="97"/>
      <c r="AH212" s="97"/>
      <c r="AI212" s="97"/>
      <c r="AJ212" s="97"/>
      <c r="AK212" s="61">
        <f t="shared" si="75"/>
        <v>0</v>
      </c>
      <c r="AL212" s="97"/>
      <c r="AM212" s="97"/>
      <c r="AN212" s="97"/>
      <c r="AO212" s="97"/>
      <c r="AP212" s="97"/>
      <c r="AQ212" s="97"/>
      <c r="AR212" s="97"/>
      <c r="AS212" s="61">
        <f t="shared" si="76"/>
        <v>0</v>
      </c>
      <c r="AT212" s="97"/>
      <c r="AU212" s="97"/>
      <c r="AV212" s="97"/>
      <c r="AW212" s="97"/>
      <c r="AX212" s="97"/>
      <c r="AY212" s="97"/>
      <c r="AZ212" s="97"/>
      <c r="BA212" s="61">
        <f t="shared" si="77"/>
        <v>0</v>
      </c>
      <c r="BB212" s="114"/>
      <c r="BC212" s="114"/>
      <c r="BD212" s="114"/>
      <c r="BE212" s="114"/>
      <c r="BF212" s="114"/>
      <c r="BG212" s="114"/>
      <c r="BH212" s="114"/>
      <c r="BI212" s="110">
        <f t="shared" si="78"/>
        <v>0</v>
      </c>
      <c r="BJ212" s="219">
        <f t="shared" si="79"/>
        <v>0</v>
      </c>
      <c r="BK212" s="217">
        <f t="shared" si="80"/>
        <v>0</v>
      </c>
      <c r="BL212" s="217">
        <f t="shared" si="81"/>
        <v>0</v>
      </c>
      <c r="BM212" s="217">
        <f t="shared" si="82"/>
        <v>0</v>
      </c>
      <c r="BN212" s="217">
        <f t="shared" si="83"/>
        <v>0</v>
      </c>
      <c r="BO212" s="217">
        <f t="shared" si="84"/>
        <v>0</v>
      </c>
      <c r="BP212" s="226">
        <f t="shared" si="85"/>
        <v>0</v>
      </c>
      <c r="BQ212" s="227">
        <f t="shared" si="86"/>
        <v>0</v>
      </c>
    </row>
    <row r="213" spans="1:69" ht="16" thickBot="1">
      <c r="A213" s="57"/>
      <c r="B213" s="112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61">
        <f t="shared" si="72"/>
        <v>0</v>
      </c>
      <c r="N213" s="114"/>
      <c r="O213" s="114"/>
      <c r="P213" s="114"/>
      <c r="Q213" s="114"/>
      <c r="R213" s="114"/>
      <c r="S213" s="114"/>
      <c r="T213" s="114"/>
      <c r="U213" s="61">
        <f t="shared" si="73"/>
        <v>0</v>
      </c>
      <c r="V213" s="114"/>
      <c r="W213" s="114"/>
      <c r="X213" s="114"/>
      <c r="Y213" s="114"/>
      <c r="Z213" s="114"/>
      <c r="AA213" s="114"/>
      <c r="AB213" s="114"/>
      <c r="AC213" s="61">
        <f t="shared" si="74"/>
        <v>0</v>
      </c>
      <c r="AD213" s="114"/>
      <c r="AE213" s="114"/>
      <c r="AF213" s="114"/>
      <c r="AG213" s="114"/>
      <c r="AH213" s="114"/>
      <c r="AI213" s="114"/>
      <c r="AJ213" s="114"/>
      <c r="AK213" s="61">
        <f t="shared" si="75"/>
        <v>0</v>
      </c>
      <c r="AL213" s="114"/>
      <c r="AM213" s="114"/>
      <c r="AN213" s="114"/>
      <c r="AO213" s="114"/>
      <c r="AP213" s="114"/>
      <c r="AQ213" s="114"/>
      <c r="AR213" s="114"/>
      <c r="AS213" s="61">
        <f t="shared" si="76"/>
        <v>0</v>
      </c>
      <c r="AT213" s="114"/>
      <c r="AU213" s="114"/>
      <c r="AV213" s="114"/>
      <c r="AW213" s="114"/>
      <c r="AX213" s="114"/>
      <c r="AY213" s="114"/>
      <c r="AZ213" s="114"/>
      <c r="BA213" s="61">
        <f t="shared" si="77"/>
        <v>0</v>
      </c>
      <c r="BB213" s="114"/>
      <c r="BC213" s="114"/>
      <c r="BD213" s="114"/>
      <c r="BE213" s="114"/>
      <c r="BF213" s="114"/>
      <c r="BG213" s="114"/>
      <c r="BH213" s="114"/>
      <c r="BI213" s="110">
        <f t="shared" si="78"/>
        <v>0</v>
      </c>
      <c r="BJ213" s="109">
        <f t="shared" si="79"/>
        <v>0</v>
      </c>
      <c r="BK213" s="108">
        <f t="shared" si="80"/>
        <v>0</v>
      </c>
      <c r="BL213" s="108">
        <f t="shared" si="81"/>
        <v>0</v>
      </c>
      <c r="BM213" s="108">
        <f t="shared" si="82"/>
        <v>0</v>
      </c>
      <c r="BN213" s="108">
        <f t="shared" si="83"/>
        <v>0</v>
      </c>
      <c r="BO213" s="108">
        <f t="shared" si="84"/>
        <v>0</v>
      </c>
      <c r="BP213" s="110">
        <f t="shared" si="85"/>
        <v>0</v>
      </c>
      <c r="BQ213" s="191">
        <f t="shared" si="86"/>
        <v>0</v>
      </c>
    </row>
    <row r="214" spans="1:69" ht="16" thickBot="1">
      <c r="A214" s="57"/>
      <c r="B214" s="65"/>
      <c r="C214" s="66"/>
      <c r="D214" s="42"/>
      <c r="E214" s="42"/>
      <c r="F214" s="42"/>
      <c r="G214" s="42"/>
      <c r="H214" s="42"/>
      <c r="I214" s="42"/>
      <c r="J214" s="42"/>
      <c r="K214" s="42"/>
      <c r="L214" s="42"/>
      <c r="M214" s="45">
        <f t="shared" ref="M214:M219" si="87">2*F214+5*G214+3*H214+5*I214+5*J214+5*K214+5*L214</f>
        <v>0</v>
      </c>
      <c r="N214" s="42"/>
      <c r="O214" s="42"/>
      <c r="P214" s="42"/>
      <c r="Q214" s="42"/>
      <c r="R214" s="42"/>
      <c r="S214" s="42"/>
      <c r="T214" s="42"/>
      <c r="U214" s="45">
        <f t="shared" ref="U214:U219" si="88">2*N214+5*O214+3*P214+5*Q214+5*R214+5*S214+5*T214</f>
        <v>0</v>
      </c>
      <c r="V214" s="42"/>
      <c r="W214" s="42"/>
      <c r="X214" s="42"/>
      <c r="Y214" s="42"/>
      <c r="Z214" s="42"/>
      <c r="AA214" s="42"/>
      <c r="AB214" s="42"/>
      <c r="AC214" s="45">
        <f t="shared" ref="AC214:AC219" si="89">2*V214+5*W214+3*X214+5*Y214+5*Z214+5*AA214+5*AB214</f>
        <v>0</v>
      </c>
      <c r="AD214" s="42"/>
      <c r="AE214" s="42"/>
      <c r="AF214" s="42"/>
      <c r="AG214" s="42"/>
      <c r="AH214" s="42"/>
      <c r="AI214" s="42"/>
      <c r="AJ214" s="42"/>
      <c r="AK214" s="45">
        <f t="shared" ref="AK214:AK219" si="90">2*AD214+5*AE214+3*AF214+5*AG214+5*AH214+5*AI214+5*AJ214</f>
        <v>0</v>
      </c>
      <c r="AL214" s="42"/>
      <c r="AM214" s="42"/>
      <c r="AN214" s="42"/>
      <c r="AO214" s="42"/>
      <c r="AP214" s="42"/>
      <c r="AQ214" s="42"/>
      <c r="AR214" s="42"/>
      <c r="AS214" s="45">
        <f t="shared" ref="AS214:AS219" si="91">2*AL214+5*AM214+3*AN214+5*AO214+5*AP214+5*AQ214+5*AR214</f>
        <v>0</v>
      </c>
      <c r="AT214" s="42"/>
      <c r="AU214" s="42"/>
      <c r="AV214" s="42"/>
      <c r="AW214" s="42"/>
      <c r="AX214" s="42"/>
      <c r="AY214" s="42"/>
      <c r="AZ214" s="42"/>
      <c r="BA214" s="45">
        <f t="shared" ref="BA214:BA219" si="92">2*AT214+5*AU214+3*AV214+5*AW214+5*AX214+5*AY214+5*AZ214</f>
        <v>0</v>
      </c>
      <c r="BB214" s="42"/>
      <c r="BC214" s="42"/>
      <c r="BD214" s="42"/>
      <c r="BE214" s="42"/>
      <c r="BF214" s="42"/>
      <c r="BG214" s="42"/>
      <c r="BH214" s="42"/>
      <c r="BI214" s="110">
        <f t="shared" si="78"/>
        <v>0</v>
      </c>
      <c r="BJ214" s="109">
        <f t="shared" si="79"/>
        <v>0</v>
      </c>
      <c r="BK214" s="108">
        <f t="shared" si="80"/>
        <v>0</v>
      </c>
      <c r="BL214" s="108">
        <f t="shared" si="81"/>
        <v>0</v>
      </c>
      <c r="BM214" s="108">
        <f t="shared" si="82"/>
        <v>0</v>
      </c>
      <c r="BN214" s="108">
        <f t="shared" si="83"/>
        <v>0</v>
      </c>
      <c r="BO214" s="108">
        <f t="shared" si="84"/>
        <v>0</v>
      </c>
      <c r="BP214" s="110">
        <f t="shared" si="85"/>
        <v>0</v>
      </c>
      <c r="BQ214" s="191">
        <f t="shared" si="86"/>
        <v>0</v>
      </c>
    </row>
    <row r="215" spans="1:69" ht="16" thickBot="1">
      <c r="A215" s="57"/>
      <c r="B215" s="65"/>
      <c r="C215" s="66"/>
      <c r="D215" s="42"/>
      <c r="E215" s="42"/>
      <c r="F215" s="42"/>
      <c r="G215" s="42"/>
      <c r="H215" s="42"/>
      <c r="I215" s="42"/>
      <c r="J215" s="42"/>
      <c r="K215" s="42"/>
      <c r="L215" s="42"/>
      <c r="M215" s="45">
        <f t="shared" si="87"/>
        <v>0</v>
      </c>
      <c r="N215" s="42"/>
      <c r="O215" s="42"/>
      <c r="P215" s="42"/>
      <c r="Q215" s="42"/>
      <c r="R215" s="42"/>
      <c r="S215" s="42"/>
      <c r="T215" s="42"/>
      <c r="U215" s="45">
        <f t="shared" si="88"/>
        <v>0</v>
      </c>
      <c r="V215" s="42"/>
      <c r="W215" s="42"/>
      <c r="X215" s="42"/>
      <c r="Y215" s="42"/>
      <c r="Z215" s="42"/>
      <c r="AA215" s="42"/>
      <c r="AB215" s="42"/>
      <c r="AC215" s="45">
        <f t="shared" si="89"/>
        <v>0</v>
      </c>
      <c r="AD215" s="42"/>
      <c r="AE215" s="42"/>
      <c r="AF215" s="42"/>
      <c r="AG215" s="42"/>
      <c r="AH215" s="42"/>
      <c r="AI215" s="42"/>
      <c r="AJ215" s="42"/>
      <c r="AK215" s="45">
        <f t="shared" si="90"/>
        <v>0</v>
      </c>
      <c r="AL215" s="42"/>
      <c r="AM215" s="42"/>
      <c r="AN215" s="42"/>
      <c r="AO215" s="42"/>
      <c r="AP215" s="42"/>
      <c r="AQ215" s="42"/>
      <c r="AR215" s="42"/>
      <c r="AS215" s="45">
        <f t="shared" si="91"/>
        <v>0</v>
      </c>
      <c r="AT215" s="42"/>
      <c r="AU215" s="42"/>
      <c r="AV215" s="42"/>
      <c r="AW215" s="42"/>
      <c r="AX215" s="42"/>
      <c r="AY215" s="42"/>
      <c r="AZ215" s="42"/>
      <c r="BA215" s="45">
        <f t="shared" si="92"/>
        <v>0</v>
      </c>
      <c r="BB215" s="42"/>
      <c r="BC215" s="42"/>
      <c r="BD215" s="42"/>
      <c r="BE215" s="42"/>
      <c r="BF215" s="42"/>
      <c r="BG215" s="42"/>
      <c r="BH215" s="42"/>
      <c r="BI215" s="110">
        <f t="shared" si="78"/>
        <v>0</v>
      </c>
      <c r="BJ215" s="109">
        <f t="shared" si="79"/>
        <v>0</v>
      </c>
      <c r="BK215" s="108">
        <f t="shared" si="80"/>
        <v>0</v>
      </c>
      <c r="BL215" s="108">
        <f t="shared" si="81"/>
        <v>0</v>
      </c>
      <c r="BM215" s="108">
        <f t="shared" si="82"/>
        <v>0</v>
      </c>
      <c r="BN215" s="108">
        <f t="shared" si="83"/>
        <v>0</v>
      </c>
      <c r="BO215" s="108">
        <f t="shared" si="84"/>
        <v>0</v>
      </c>
      <c r="BP215" s="110">
        <f t="shared" si="85"/>
        <v>0</v>
      </c>
      <c r="BQ215" s="191">
        <f t="shared" si="86"/>
        <v>0</v>
      </c>
    </row>
    <row r="216" spans="1:69" ht="16" thickBot="1">
      <c r="A216" s="57"/>
      <c r="B216" s="69"/>
      <c r="C216" s="47"/>
      <c r="D216" s="40"/>
      <c r="E216" s="41"/>
      <c r="F216" s="40"/>
      <c r="G216" s="40"/>
      <c r="H216" s="40"/>
      <c r="I216" s="40"/>
      <c r="J216" s="40"/>
      <c r="K216" s="40"/>
      <c r="L216" s="40"/>
      <c r="M216" s="45">
        <f t="shared" si="87"/>
        <v>0</v>
      </c>
      <c r="N216" s="40"/>
      <c r="O216" s="40"/>
      <c r="P216" s="40"/>
      <c r="Q216" s="40"/>
      <c r="R216" s="40"/>
      <c r="S216" s="40"/>
      <c r="T216" s="40"/>
      <c r="U216" s="45">
        <f t="shared" si="88"/>
        <v>0</v>
      </c>
      <c r="V216" s="40"/>
      <c r="W216" s="40"/>
      <c r="X216" s="40"/>
      <c r="Y216" s="40"/>
      <c r="Z216" s="40"/>
      <c r="AA216" s="40"/>
      <c r="AB216" s="40"/>
      <c r="AC216" s="45">
        <f t="shared" si="89"/>
        <v>0</v>
      </c>
      <c r="AD216" s="40"/>
      <c r="AE216" s="40"/>
      <c r="AF216" s="40"/>
      <c r="AG216" s="40"/>
      <c r="AH216" s="40"/>
      <c r="AI216" s="40"/>
      <c r="AJ216" s="40"/>
      <c r="AK216" s="45">
        <f t="shared" si="90"/>
        <v>0</v>
      </c>
      <c r="AL216" s="40"/>
      <c r="AM216" s="40"/>
      <c r="AN216" s="40"/>
      <c r="AO216" s="40"/>
      <c r="AP216" s="40"/>
      <c r="AQ216" s="40"/>
      <c r="AR216" s="40"/>
      <c r="AS216" s="45">
        <f t="shared" si="91"/>
        <v>0</v>
      </c>
      <c r="AT216" s="40"/>
      <c r="AU216" s="40"/>
      <c r="AV216" s="40"/>
      <c r="AW216" s="40"/>
      <c r="AX216" s="40"/>
      <c r="AY216" s="40"/>
      <c r="AZ216" s="40"/>
      <c r="BA216" s="45">
        <f t="shared" si="92"/>
        <v>0</v>
      </c>
      <c r="BB216" s="40"/>
      <c r="BC216" s="40"/>
      <c r="BD216" s="40"/>
      <c r="BE216" s="40"/>
      <c r="BF216" s="40"/>
      <c r="BG216" s="40"/>
      <c r="BH216" s="40"/>
      <c r="BI216" s="110">
        <f t="shared" si="78"/>
        <v>0</v>
      </c>
      <c r="BJ216" s="109">
        <f t="shared" si="79"/>
        <v>0</v>
      </c>
      <c r="BK216" s="108">
        <f t="shared" si="80"/>
        <v>0</v>
      </c>
      <c r="BL216" s="108">
        <f t="shared" si="81"/>
        <v>0</v>
      </c>
      <c r="BM216" s="108">
        <f t="shared" si="82"/>
        <v>0</v>
      </c>
      <c r="BN216" s="108">
        <f t="shared" si="83"/>
        <v>0</v>
      </c>
      <c r="BO216" s="108">
        <f t="shared" si="84"/>
        <v>0</v>
      </c>
      <c r="BP216" s="110">
        <f t="shared" si="85"/>
        <v>0</v>
      </c>
      <c r="BQ216" s="191">
        <f t="shared" si="86"/>
        <v>0</v>
      </c>
    </row>
    <row r="217" spans="1:69" ht="16" thickBot="1">
      <c r="A217" s="57"/>
      <c r="B217" s="69"/>
      <c r="C217" s="47"/>
      <c r="D217" s="40"/>
      <c r="E217" s="41"/>
      <c r="F217" s="40"/>
      <c r="G217" s="40"/>
      <c r="H217" s="40"/>
      <c r="I217" s="40"/>
      <c r="J217" s="40"/>
      <c r="K217" s="40"/>
      <c r="L217" s="40"/>
      <c r="M217" s="45">
        <f t="shared" si="87"/>
        <v>0</v>
      </c>
      <c r="N217" s="40"/>
      <c r="O217" s="40"/>
      <c r="P217" s="40"/>
      <c r="Q217" s="40"/>
      <c r="R217" s="40"/>
      <c r="S217" s="40"/>
      <c r="T217" s="40"/>
      <c r="U217" s="45">
        <f t="shared" si="88"/>
        <v>0</v>
      </c>
      <c r="V217" s="40"/>
      <c r="W217" s="40"/>
      <c r="X217" s="40"/>
      <c r="Y217" s="40"/>
      <c r="Z217" s="40"/>
      <c r="AA217" s="40"/>
      <c r="AB217" s="40"/>
      <c r="AC217" s="45">
        <f t="shared" si="89"/>
        <v>0</v>
      </c>
      <c r="AD217" s="40"/>
      <c r="AE217" s="40"/>
      <c r="AF217" s="40"/>
      <c r="AG217" s="40"/>
      <c r="AH217" s="40"/>
      <c r="AI217" s="40"/>
      <c r="AJ217" s="40"/>
      <c r="AK217" s="45">
        <f t="shared" si="90"/>
        <v>0</v>
      </c>
      <c r="AL217" s="40"/>
      <c r="AM217" s="40"/>
      <c r="AN217" s="40"/>
      <c r="AO217" s="40"/>
      <c r="AP217" s="40"/>
      <c r="AQ217" s="40"/>
      <c r="AR217" s="40"/>
      <c r="AS217" s="45">
        <f t="shared" si="91"/>
        <v>0</v>
      </c>
      <c r="AT217" s="40"/>
      <c r="AU217" s="40"/>
      <c r="AV217" s="40"/>
      <c r="AW217" s="40"/>
      <c r="AX217" s="40"/>
      <c r="AY217" s="40"/>
      <c r="AZ217" s="40"/>
      <c r="BA217" s="45">
        <f t="shared" si="92"/>
        <v>0</v>
      </c>
      <c r="BB217" s="40"/>
      <c r="BC217" s="40"/>
      <c r="BD217" s="40"/>
      <c r="BE217" s="40"/>
      <c r="BF217" s="40"/>
      <c r="BG217" s="40"/>
      <c r="BH217" s="40"/>
      <c r="BI217" s="110">
        <f t="shared" si="78"/>
        <v>0</v>
      </c>
      <c r="BJ217" s="109">
        <f t="shared" si="79"/>
        <v>0</v>
      </c>
      <c r="BK217" s="108">
        <f t="shared" si="80"/>
        <v>0</v>
      </c>
      <c r="BL217" s="108">
        <f t="shared" si="81"/>
        <v>0</v>
      </c>
      <c r="BM217" s="108">
        <f t="shared" si="82"/>
        <v>0</v>
      </c>
      <c r="BN217" s="108">
        <f t="shared" si="83"/>
        <v>0</v>
      </c>
      <c r="BO217" s="108">
        <f t="shared" si="84"/>
        <v>0</v>
      </c>
      <c r="BP217" s="110">
        <f t="shared" si="85"/>
        <v>0</v>
      </c>
      <c r="BQ217" s="191">
        <f t="shared" si="86"/>
        <v>0</v>
      </c>
    </row>
    <row r="218" spans="1:69" ht="16" thickBot="1">
      <c r="A218" s="57"/>
      <c r="B218" s="65"/>
      <c r="C218" s="66"/>
      <c r="D218" s="42"/>
      <c r="E218" s="42"/>
      <c r="F218" s="42"/>
      <c r="G218" s="42"/>
      <c r="H218" s="42"/>
      <c r="I218" s="42"/>
      <c r="J218" s="42"/>
      <c r="K218" s="42"/>
      <c r="L218" s="42"/>
      <c r="M218" s="45">
        <f t="shared" si="87"/>
        <v>0</v>
      </c>
      <c r="N218" s="42"/>
      <c r="O218" s="42"/>
      <c r="P218" s="42"/>
      <c r="Q218" s="42"/>
      <c r="R218" s="42"/>
      <c r="S218" s="42"/>
      <c r="T218" s="42"/>
      <c r="U218" s="45">
        <f t="shared" si="88"/>
        <v>0</v>
      </c>
      <c r="V218" s="42"/>
      <c r="W218" s="42"/>
      <c r="X218" s="42"/>
      <c r="Y218" s="42"/>
      <c r="Z218" s="42"/>
      <c r="AA218" s="42"/>
      <c r="AB218" s="42"/>
      <c r="AC218" s="45">
        <f t="shared" si="89"/>
        <v>0</v>
      </c>
      <c r="AD218" s="42"/>
      <c r="AE218" s="42"/>
      <c r="AF218" s="42"/>
      <c r="AG218" s="42"/>
      <c r="AH218" s="42"/>
      <c r="AI218" s="42"/>
      <c r="AJ218" s="42"/>
      <c r="AK218" s="45">
        <f t="shared" si="90"/>
        <v>0</v>
      </c>
      <c r="AL218" s="42"/>
      <c r="AM218" s="42"/>
      <c r="AN218" s="42"/>
      <c r="AO218" s="42"/>
      <c r="AP218" s="42"/>
      <c r="AQ218" s="42"/>
      <c r="AR218" s="42"/>
      <c r="AS218" s="45">
        <f t="shared" si="91"/>
        <v>0</v>
      </c>
      <c r="AT218" s="42"/>
      <c r="AU218" s="42"/>
      <c r="AV218" s="42"/>
      <c r="AW218" s="42"/>
      <c r="AX218" s="42"/>
      <c r="AY218" s="42"/>
      <c r="AZ218" s="42"/>
      <c r="BA218" s="45">
        <f t="shared" si="92"/>
        <v>0</v>
      </c>
      <c r="BB218" s="42"/>
      <c r="BC218" s="42"/>
      <c r="BD218" s="42"/>
      <c r="BE218" s="42"/>
      <c r="BF218" s="42"/>
      <c r="BG218" s="42"/>
      <c r="BH218" s="42"/>
      <c r="BI218" s="110">
        <f t="shared" si="78"/>
        <v>0</v>
      </c>
      <c r="BJ218" s="109">
        <f t="shared" si="79"/>
        <v>0</v>
      </c>
      <c r="BK218" s="108">
        <f t="shared" si="80"/>
        <v>0</v>
      </c>
      <c r="BL218" s="108">
        <f t="shared" si="81"/>
        <v>0</v>
      </c>
      <c r="BM218" s="108">
        <f t="shared" si="82"/>
        <v>0</v>
      </c>
      <c r="BN218" s="108">
        <f t="shared" si="83"/>
        <v>0</v>
      </c>
      <c r="BO218" s="108">
        <f t="shared" si="84"/>
        <v>0</v>
      </c>
      <c r="BP218" s="110">
        <f t="shared" si="85"/>
        <v>0</v>
      </c>
      <c r="BQ218" s="191">
        <f t="shared" si="86"/>
        <v>0</v>
      </c>
    </row>
    <row r="219" spans="1:69" ht="16" thickBot="1">
      <c r="A219" s="57"/>
      <c r="B219" s="69"/>
      <c r="C219" s="47"/>
      <c r="D219" s="40"/>
      <c r="E219" s="41"/>
      <c r="F219" s="40"/>
      <c r="G219" s="40"/>
      <c r="H219" s="40"/>
      <c r="I219" s="40"/>
      <c r="J219" s="40"/>
      <c r="K219" s="40"/>
      <c r="L219" s="40"/>
      <c r="M219" s="45">
        <f t="shared" si="87"/>
        <v>0</v>
      </c>
      <c r="N219" s="40"/>
      <c r="O219" s="40"/>
      <c r="P219" s="40"/>
      <c r="Q219" s="40"/>
      <c r="R219" s="40"/>
      <c r="S219" s="40"/>
      <c r="T219" s="40"/>
      <c r="U219" s="45">
        <f t="shared" si="88"/>
        <v>0</v>
      </c>
      <c r="V219" s="40"/>
      <c r="W219" s="40"/>
      <c r="X219" s="40"/>
      <c r="Y219" s="40"/>
      <c r="Z219" s="40"/>
      <c r="AA219" s="40"/>
      <c r="AB219" s="40"/>
      <c r="AC219" s="45">
        <f t="shared" si="89"/>
        <v>0</v>
      </c>
      <c r="AD219" s="40"/>
      <c r="AE219" s="40"/>
      <c r="AF219" s="40"/>
      <c r="AG219" s="40"/>
      <c r="AH219" s="40"/>
      <c r="AI219" s="40"/>
      <c r="AJ219" s="40"/>
      <c r="AK219" s="45">
        <f t="shared" si="90"/>
        <v>0</v>
      </c>
      <c r="AL219" s="40"/>
      <c r="AM219" s="40"/>
      <c r="AN219" s="40"/>
      <c r="AO219" s="40"/>
      <c r="AP219" s="40"/>
      <c r="AQ219" s="40"/>
      <c r="AR219" s="40"/>
      <c r="AS219" s="45">
        <f t="shared" si="91"/>
        <v>0</v>
      </c>
      <c r="AT219" s="40"/>
      <c r="AU219" s="40"/>
      <c r="AV219" s="40"/>
      <c r="AW219" s="40"/>
      <c r="AX219" s="40"/>
      <c r="AY219" s="40"/>
      <c r="AZ219" s="40"/>
      <c r="BA219" s="45">
        <f t="shared" si="92"/>
        <v>0</v>
      </c>
      <c r="BB219" s="40"/>
      <c r="BC219" s="40"/>
      <c r="BD219" s="40"/>
      <c r="BE219" s="40"/>
      <c r="BF219" s="40"/>
      <c r="BG219" s="40"/>
      <c r="BH219" s="40"/>
      <c r="BI219" s="110">
        <f t="shared" si="78"/>
        <v>0</v>
      </c>
      <c r="BJ219" s="109">
        <f t="shared" si="79"/>
        <v>0</v>
      </c>
      <c r="BK219" s="108">
        <f t="shared" si="80"/>
        <v>0</v>
      </c>
      <c r="BL219" s="108">
        <f t="shared" si="81"/>
        <v>0</v>
      </c>
      <c r="BM219" s="108">
        <f t="shared" si="82"/>
        <v>0</v>
      </c>
      <c r="BN219" s="108">
        <f t="shared" si="83"/>
        <v>0</v>
      </c>
      <c r="BO219" s="108">
        <f t="shared" si="84"/>
        <v>0</v>
      </c>
      <c r="BP219" s="110">
        <f t="shared" si="85"/>
        <v>0</v>
      </c>
      <c r="BQ219" s="191">
        <f t="shared" si="86"/>
        <v>0</v>
      </c>
    </row>
    <row r="220" spans="1:69" ht="16" thickBot="1">
      <c r="A220" s="57"/>
      <c r="B220" s="69"/>
      <c r="C220" s="47"/>
      <c r="D220" s="40"/>
      <c r="E220" s="41"/>
      <c r="F220" s="40"/>
      <c r="G220" s="40"/>
      <c r="H220" s="40"/>
      <c r="I220" s="40"/>
      <c r="J220" s="40"/>
      <c r="K220" s="40"/>
      <c r="L220" s="40"/>
      <c r="M220" s="45">
        <f t="shared" ref="M220:M238" si="93">2*F220+5*G220+3*H220+5*I220+5*J220+5*K220+5*L220</f>
        <v>0</v>
      </c>
      <c r="N220" s="40"/>
      <c r="O220" s="40"/>
      <c r="P220" s="40"/>
      <c r="Q220" s="40"/>
      <c r="R220" s="40"/>
      <c r="S220" s="40"/>
      <c r="T220" s="40"/>
      <c r="U220" s="45">
        <f t="shared" ref="U220:U238" si="94">2*N220+5*O220+3*P220+5*Q220+5*R220+5*S220+5*T220</f>
        <v>0</v>
      </c>
      <c r="V220" s="40"/>
      <c r="W220" s="40"/>
      <c r="X220" s="40"/>
      <c r="Y220" s="40"/>
      <c r="Z220" s="40"/>
      <c r="AA220" s="40"/>
      <c r="AB220" s="40"/>
      <c r="AC220" s="45">
        <f t="shared" ref="AC220:AC238" si="95">2*V220+5*W220+3*X220+5*Y220+5*Z220+5*AA220+5*AB220</f>
        <v>0</v>
      </c>
      <c r="AD220" s="40"/>
      <c r="AE220" s="40"/>
      <c r="AF220" s="40"/>
      <c r="AG220" s="40"/>
      <c r="AH220" s="40"/>
      <c r="AI220" s="40"/>
      <c r="AJ220" s="40"/>
      <c r="AK220" s="45">
        <f t="shared" ref="AK220:AK258" si="96">2*AD220+5*AE220+3*AF220+5*AG220+5*AH220+5*AI220+5*AJ220</f>
        <v>0</v>
      </c>
      <c r="AL220" s="40"/>
      <c r="AM220" s="40"/>
      <c r="AN220" s="40"/>
      <c r="AO220" s="40"/>
      <c r="AP220" s="40"/>
      <c r="AQ220" s="40"/>
      <c r="AR220" s="40"/>
      <c r="AS220" s="45">
        <f t="shared" ref="AS220:AS258" si="97">2*AL220+5*AM220+3*AN220+5*AO220+5*AP220+5*AQ220+5*AR220</f>
        <v>0</v>
      </c>
      <c r="AT220" s="40"/>
      <c r="AU220" s="40"/>
      <c r="AV220" s="40"/>
      <c r="AW220" s="40"/>
      <c r="AX220" s="40"/>
      <c r="AY220" s="40"/>
      <c r="AZ220" s="40"/>
      <c r="BA220" s="45">
        <f t="shared" ref="BA220:BA258" si="98">2*AT220+5*AU220+3*AV220+5*AW220+5*AX220+5*AY220+5*AZ220</f>
        <v>0</v>
      </c>
      <c r="BB220" s="40"/>
      <c r="BC220" s="40"/>
      <c r="BD220" s="40"/>
      <c r="BE220" s="40"/>
      <c r="BF220" s="40"/>
      <c r="BG220" s="40"/>
      <c r="BH220" s="40"/>
      <c r="BI220" s="110">
        <f t="shared" ref="BI220:BI258" si="99">2*BB220+5*BC220+3*BD220+5*BE220+5*BF220+5*BG220+5*BH220</f>
        <v>0</v>
      </c>
      <c r="BJ220" s="109">
        <f t="shared" ref="BJ220:BJ258" si="100">F220+N220+V220+AD220+AL220+AT220+BB220</f>
        <v>0</v>
      </c>
      <c r="BK220" s="108">
        <f t="shared" ref="BK220:BK258" si="101">G220+O220+W220+AE220+AM220+AU220+BC220</f>
        <v>0</v>
      </c>
      <c r="BL220" s="108">
        <f t="shared" ref="BL220:BL258" si="102">H220+P220+X220+AF220+AN220+AV220+BD220</f>
        <v>0</v>
      </c>
      <c r="BM220" s="108">
        <f t="shared" ref="BM220:BM258" si="103">I220+Q220+Y220+AG220+AO220+AW220+BE220</f>
        <v>0</v>
      </c>
      <c r="BN220" s="108">
        <f t="shared" ref="BN220:BN258" si="104">J220+R220+Z220+AH220+AP220+AX220+BF220</f>
        <v>0</v>
      </c>
      <c r="BO220" s="108">
        <f t="shared" ref="BO220:BO258" si="105">K220+S220+AA220+AI220+AQ220+AY220+BG220</f>
        <v>0</v>
      </c>
      <c r="BP220" s="110">
        <f t="shared" ref="BP220:BP258" si="106">L220+T220+AB220+AJ220+AR220+AZ220+BH220</f>
        <v>0</v>
      </c>
      <c r="BQ220" s="191">
        <f t="shared" ref="BQ220:BQ258" si="107">M220+U220+AC220+AK220+AS220+BA220+BI220</f>
        <v>0</v>
      </c>
    </row>
    <row r="221" spans="1:69" ht="16" thickBot="1">
      <c r="A221" s="57"/>
      <c r="B221" s="65"/>
      <c r="C221" s="66"/>
      <c r="D221" s="42"/>
      <c r="E221" s="42"/>
      <c r="F221" s="42"/>
      <c r="G221" s="42"/>
      <c r="H221" s="42"/>
      <c r="I221" s="42"/>
      <c r="J221" s="42"/>
      <c r="K221" s="42"/>
      <c r="L221" s="42"/>
      <c r="M221" s="45">
        <f t="shared" si="93"/>
        <v>0</v>
      </c>
      <c r="N221" s="42"/>
      <c r="O221" s="42"/>
      <c r="P221" s="42"/>
      <c r="Q221" s="42"/>
      <c r="R221" s="42"/>
      <c r="S221" s="42"/>
      <c r="T221" s="42"/>
      <c r="U221" s="45">
        <f t="shared" si="94"/>
        <v>0</v>
      </c>
      <c r="V221" s="42"/>
      <c r="W221" s="42"/>
      <c r="X221" s="42"/>
      <c r="Y221" s="42"/>
      <c r="Z221" s="42"/>
      <c r="AA221" s="42"/>
      <c r="AB221" s="42"/>
      <c r="AC221" s="45">
        <f t="shared" si="95"/>
        <v>0</v>
      </c>
      <c r="AD221" s="42"/>
      <c r="AE221" s="42"/>
      <c r="AF221" s="42"/>
      <c r="AG221" s="42"/>
      <c r="AH221" s="42"/>
      <c r="AI221" s="42"/>
      <c r="AJ221" s="42"/>
      <c r="AK221" s="45">
        <f t="shared" si="96"/>
        <v>0</v>
      </c>
      <c r="AL221" s="42"/>
      <c r="AM221" s="42"/>
      <c r="AN221" s="42"/>
      <c r="AO221" s="42"/>
      <c r="AP221" s="42"/>
      <c r="AQ221" s="42"/>
      <c r="AR221" s="42"/>
      <c r="AS221" s="45">
        <f t="shared" si="97"/>
        <v>0</v>
      </c>
      <c r="AT221" s="42"/>
      <c r="AU221" s="42"/>
      <c r="AV221" s="42"/>
      <c r="AW221" s="42"/>
      <c r="AX221" s="42"/>
      <c r="AY221" s="42"/>
      <c r="AZ221" s="42"/>
      <c r="BA221" s="45">
        <f t="shared" si="98"/>
        <v>0</v>
      </c>
      <c r="BB221" s="42"/>
      <c r="BC221" s="42"/>
      <c r="BD221" s="42"/>
      <c r="BE221" s="42"/>
      <c r="BF221" s="42"/>
      <c r="BG221" s="42"/>
      <c r="BH221" s="42"/>
      <c r="BI221" s="110">
        <f t="shared" si="99"/>
        <v>0</v>
      </c>
      <c r="BJ221" s="109">
        <f t="shared" si="100"/>
        <v>0</v>
      </c>
      <c r="BK221" s="108">
        <f t="shared" si="101"/>
        <v>0</v>
      </c>
      <c r="BL221" s="108">
        <f t="shared" si="102"/>
        <v>0</v>
      </c>
      <c r="BM221" s="108">
        <f t="shared" si="103"/>
        <v>0</v>
      </c>
      <c r="BN221" s="108">
        <f t="shared" si="104"/>
        <v>0</v>
      </c>
      <c r="BO221" s="108">
        <f t="shared" si="105"/>
        <v>0</v>
      </c>
      <c r="BP221" s="110">
        <f t="shared" si="106"/>
        <v>0</v>
      </c>
      <c r="BQ221" s="191">
        <f t="shared" si="107"/>
        <v>0</v>
      </c>
    </row>
    <row r="222" spans="1:69" ht="16" thickBot="1">
      <c r="A222" s="57"/>
      <c r="B222" s="65"/>
      <c r="C222" s="66"/>
      <c r="D222" s="42"/>
      <c r="E222" s="42"/>
      <c r="F222" s="42"/>
      <c r="G222" s="42"/>
      <c r="H222" s="42"/>
      <c r="I222" s="42"/>
      <c r="J222" s="42"/>
      <c r="K222" s="42"/>
      <c r="L222" s="42"/>
      <c r="M222" s="45">
        <f t="shared" si="93"/>
        <v>0</v>
      </c>
      <c r="N222" s="42"/>
      <c r="O222" s="42"/>
      <c r="P222" s="42"/>
      <c r="Q222" s="42"/>
      <c r="R222" s="42"/>
      <c r="S222" s="42"/>
      <c r="T222" s="42"/>
      <c r="U222" s="45">
        <f t="shared" si="94"/>
        <v>0</v>
      </c>
      <c r="V222" s="42"/>
      <c r="W222" s="42"/>
      <c r="X222" s="42"/>
      <c r="Y222" s="42"/>
      <c r="Z222" s="42"/>
      <c r="AA222" s="42"/>
      <c r="AB222" s="42"/>
      <c r="AC222" s="45">
        <f t="shared" si="95"/>
        <v>0</v>
      </c>
      <c r="AD222" s="42"/>
      <c r="AE222" s="42"/>
      <c r="AF222" s="42"/>
      <c r="AG222" s="42"/>
      <c r="AH222" s="42"/>
      <c r="AI222" s="42"/>
      <c r="AJ222" s="42"/>
      <c r="AK222" s="45">
        <f t="shared" si="96"/>
        <v>0</v>
      </c>
      <c r="AL222" s="42"/>
      <c r="AM222" s="42"/>
      <c r="AN222" s="42"/>
      <c r="AO222" s="42"/>
      <c r="AP222" s="42"/>
      <c r="AQ222" s="42"/>
      <c r="AR222" s="42"/>
      <c r="AS222" s="45">
        <f t="shared" si="97"/>
        <v>0</v>
      </c>
      <c r="AT222" s="42"/>
      <c r="AU222" s="42"/>
      <c r="AV222" s="42"/>
      <c r="AW222" s="42"/>
      <c r="AX222" s="42"/>
      <c r="AY222" s="42"/>
      <c r="AZ222" s="42"/>
      <c r="BA222" s="45">
        <f t="shared" si="98"/>
        <v>0</v>
      </c>
      <c r="BB222" s="42"/>
      <c r="BC222" s="42"/>
      <c r="BD222" s="42"/>
      <c r="BE222" s="42"/>
      <c r="BF222" s="42"/>
      <c r="BG222" s="42"/>
      <c r="BH222" s="42"/>
      <c r="BI222" s="110">
        <f t="shared" si="99"/>
        <v>0</v>
      </c>
      <c r="BJ222" s="109">
        <f t="shared" si="100"/>
        <v>0</v>
      </c>
      <c r="BK222" s="108">
        <f t="shared" si="101"/>
        <v>0</v>
      </c>
      <c r="BL222" s="108">
        <f t="shared" si="102"/>
        <v>0</v>
      </c>
      <c r="BM222" s="108">
        <f t="shared" si="103"/>
        <v>0</v>
      </c>
      <c r="BN222" s="108">
        <f t="shared" si="104"/>
        <v>0</v>
      </c>
      <c r="BO222" s="108">
        <f t="shared" si="105"/>
        <v>0</v>
      </c>
      <c r="BP222" s="110">
        <f t="shared" si="106"/>
        <v>0</v>
      </c>
      <c r="BQ222" s="191">
        <f t="shared" si="107"/>
        <v>0</v>
      </c>
    </row>
    <row r="223" spans="1:69" ht="16" thickBot="1">
      <c r="A223" s="57"/>
      <c r="B223" s="69"/>
      <c r="C223" s="47"/>
      <c r="D223" s="40"/>
      <c r="E223" s="41"/>
      <c r="F223" s="40"/>
      <c r="G223" s="40"/>
      <c r="H223" s="40"/>
      <c r="I223" s="40"/>
      <c r="J223" s="40"/>
      <c r="K223" s="40"/>
      <c r="L223" s="40"/>
      <c r="M223" s="45">
        <f t="shared" si="93"/>
        <v>0</v>
      </c>
      <c r="N223" s="40"/>
      <c r="O223" s="40"/>
      <c r="P223" s="40"/>
      <c r="Q223" s="40"/>
      <c r="R223" s="40"/>
      <c r="S223" s="40"/>
      <c r="T223" s="40"/>
      <c r="U223" s="45">
        <f t="shared" si="94"/>
        <v>0</v>
      </c>
      <c r="V223" s="40"/>
      <c r="W223" s="40"/>
      <c r="X223" s="40"/>
      <c r="Y223" s="40"/>
      <c r="Z223" s="40"/>
      <c r="AA223" s="40"/>
      <c r="AB223" s="40"/>
      <c r="AC223" s="45">
        <f t="shared" si="95"/>
        <v>0</v>
      </c>
      <c r="AD223" s="40"/>
      <c r="AE223" s="40"/>
      <c r="AF223" s="40"/>
      <c r="AG223" s="40"/>
      <c r="AH223" s="40"/>
      <c r="AI223" s="40"/>
      <c r="AJ223" s="40"/>
      <c r="AK223" s="45">
        <f t="shared" si="96"/>
        <v>0</v>
      </c>
      <c r="AL223" s="40"/>
      <c r="AM223" s="40"/>
      <c r="AN223" s="40"/>
      <c r="AO223" s="40"/>
      <c r="AP223" s="40"/>
      <c r="AQ223" s="40"/>
      <c r="AR223" s="40"/>
      <c r="AS223" s="45">
        <f t="shared" si="97"/>
        <v>0</v>
      </c>
      <c r="AT223" s="40"/>
      <c r="AU223" s="40"/>
      <c r="AV223" s="40"/>
      <c r="AW223" s="40"/>
      <c r="AX223" s="40"/>
      <c r="AY223" s="40"/>
      <c r="AZ223" s="40"/>
      <c r="BA223" s="45">
        <f t="shared" si="98"/>
        <v>0</v>
      </c>
      <c r="BB223" s="40"/>
      <c r="BC223" s="40"/>
      <c r="BD223" s="40"/>
      <c r="BE223" s="40"/>
      <c r="BF223" s="40"/>
      <c r="BG223" s="40"/>
      <c r="BH223" s="40"/>
      <c r="BI223" s="110">
        <f t="shared" si="99"/>
        <v>0</v>
      </c>
      <c r="BJ223" s="109">
        <f t="shared" si="100"/>
        <v>0</v>
      </c>
      <c r="BK223" s="108">
        <f t="shared" si="101"/>
        <v>0</v>
      </c>
      <c r="BL223" s="108">
        <f t="shared" si="102"/>
        <v>0</v>
      </c>
      <c r="BM223" s="108">
        <f t="shared" si="103"/>
        <v>0</v>
      </c>
      <c r="BN223" s="108">
        <f t="shared" si="104"/>
        <v>0</v>
      </c>
      <c r="BO223" s="108">
        <f t="shared" si="105"/>
        <v>0</v>
      </c>
      <c r="BP223" s="110">
        <f t="shared" si="106"/>
        <v>0</v>
      </c>
      <c r="BQ223" s="191">
        <f t="shared" si="107"/>
        <v>0</v>
      </c>
    </row>
    <row r="224" spans="1:69" ht="16" thickBot="1">
      <c r="A224" s="57"/>
      <c r="B224" s="69"/>
      <c r="C224" s="47"/>
      <c r="D224" s="40"/>
      <c r="E224" s="41"/>
      <c r="F224" s="40"/>
      <c r="G224" s="40"/>
      <c r="H224" s="40"/>
      <c r="I224" s="40"/>
      <c r="J224" s="40"/>
      <c r="K224" s="40"/>
      <c r="L224" s="40"/>
      <c r="M224" s="45">
        <f t="shared" si="93"/>
        <v>0</v>
      </c>
      <c r="N224" s="40"/>
      <c r="O224" s="40"/>
      <c r="P224" s="40"/>
      <c r="Q224" s="40"/>
      <c r="R224" s="40"/>
      <c r="S224" s="40"/>
      <c r="T224" s="40"/>
      <c r="U224" s="45">
        <f t="shared" si="94"/>
        <v>0</v>
      </c>
      <c r="V224" s="40"/>
      <c r="W224" s="40"/>
      <c r="X224" s="40"/>
      <c r="Y224" s="40"/>
      <c r="Z224" s="40"/>
      <c r="AA224" s="40"/>
      <c r="AB224" s="40"/>
      <c r="AC224" s="45">
        <f t="shared" si="95"/>
        <v>0</v>
      </c>
      <c r="AD224" s="40"/>
      <c r="AE224" s="40"/>
      <c r="AF224" s="40"/>
      <c r="AG224" s="40"/>
      <c r="AH224" s="40"/>
      <c r="AI224" s="40"/>
      <c r="AJ224" s="40"/>
      <c r="AK224" s="45">
        <f t="shared" si="96"/>
        <v>0</v>
      </c>
      <c r="AL224" s="40"/>
      <c r="AM224" s="40"/>
      <c r="AN224" s="40"/>
      <c r="AO224" s="40"/>
      <c r="AP224" s="40"/>
      <c r="AQ224" s="40"/>
      <c r="AR224" s="40"/>
      <c r="AS224" s="45">
        <f t="shared" si="97"/>
        <v>0</v>
      </c>
      <c r="AT224" s="40"/>
      <c r="AU224" s="40"/>
      <c r="AV224" s="40"/>
      <c r="AW224" s="40"/>
      <c r="AX224" s="40"/>
      <c r="AY224" s="40"/>
      <c r="AZ224" s="40"/>
      <c r="BA224" s="45">
        <f t="shared" si="98"/>
        <v>0</v>
      </c>
      <c r="BB224" s="40"/>
      <c r="BC224" s="40"/>
      <c r="BD224" s="40"/>
      <c r="BE224" s="40"/>
      <c r="BF224" s="40"/>
      <c r="BG224" s="40"/>
      <c r="BH224" s="40"/>
      <c r="BI224" s="110">
        <f t="shared" si="99"/>
        <v>0</v>
      </c>
      <c r="BJ224" s="109">
        <f t="shared" si="100"/>
        <v>0</v>
      </c>
      <c r="BK224" s="108">
        <f t="shared" si="101"/>
        <v>0</v>
      </c>
      <c r="BL224" s="108">
        <f t="shared" si="102"/>
        <v>0</v>
      </c>
      <c r="BM224" s="108">
        <f t="shared" si="103"/>
        <v>0</v>
      </c>
      <c r="BN224" s="108">
        <f t="shared" si="104"/>
        <v>0</v>
      </c>
      <c r="BO224" s="108">
        <f t="shared" si="105"/>
        <v>0</v>
      </c>
      <c r="BP224" s="110">
        <f t="shared" si="106"/>
        <v>0</v>
      </c>
      <c r="BQ224" s="191">
        <f t="shared" si="107"/>
        <v>0</v>
      </c>
    </row>
    <row r="225" spans="1:77" ht="16" thickBot="1">
      <c r="A225" s="57"/>
      <c r="B225" s="65"/>
      <c r="C225" s="66"/>
      <c r="D225" s="42"/>
      <c r="E225" s="42"/>
      <c r="F225" s="42"/>
      <c r="G225" s="42"/>
      <c r="H225" s="42"/>
      <c r="I225" s="42"/>
      <c r="J225" s="42"/>
      <c r="K225" s="42"/>
      <c r="L225" s="42"/>
      <c r="M225" s="45">
        <f t="shared" si="93"/>
        <v>0</v>
      </c>
      <c r="N225" s="42"/>
      <c r="O225" s="42"/>
      <c r="P225" s="42"/>
      <c r="Q225" s="42"/>
      <c r="R225" s="42"/>
      <c r="S225" s="42"/>
      <c r="T225" s="42"/>
      <c r="U225" s="45">
        <f t="shared" si="94"/>
        <v>0</v>
      </c>
      <c r="V225" s="42"/>
      <c r="W225" s="42"/>
      <c r="X225" s="42"/>
      <c r="Y225" s="42"/>
      <c r="Z225" s="42"/>
      <c r="AA225" s="42"/>
      <c r="AB225" s="42"/>
      <c r="AC225" s="45">
        <f t="shared" si="95"/>
        <v>0</v>
      </c>
      <c r="AD225" s="42"/>
      <c r="AE225" s="42"/>
      <c r="AF225" s="42"/>
      <c r="AG225" s="42"/>
      <c r="AH225" s="42"/>
      <c r="AI225" s="42"/>
      <c r="AJ225" s="42"/>
      <c r="AK225" s="45">
        <f t="shared" si="96"/>
        <v>0</v>
      </c>
      <c r="AL225" s="42"/>
      <c r="AM225" s="42"/>
      <c r="AN225" s="42"/>
      <c r="AO225" s="42"/>
      <c r="AP225" s="42"/>
      <c r="AQ225" s="42"/>
      <c r="AR225" s="42"/>
      <c r="AS225" s="45">
        <f t="shared" si="97"/>
        <v>0</v>
      </c>
      <c r="AT225" s="42"/>
      <c r="AU225" s="42"/>
      <c r="AV225" s="42"/>
      <c r="AW225" s="42"/>
      <c r="AX225" s="42"/>
      <c r="AY225" s="42"/>
      <c r="AZ225" s="42"/>
      <c r="BA225" s="45">
        <f t="shared" si="98"/>
        <v>0</v>
      </c>
      <c r="BB225" s="42"/>
      <c r="BC225" s="42"/>
      <c r="BD225" s="42"/>
      <c r="BE225" s="42"/>
      <c r="BF225" s="42"/>
      <c r="BG225" s="42"/>
      <c r="BH225" s="42"/>
      <c r="BI225" s="110">
        <f t="shared" si="99"/>
        <v>0</v>
      </c>
      <c r="BJ225" s="109">
        <f t="shared" si="100"/>
        <v>0</v>
      </c>
      <c r="BK225" s="108">
        <f t="shared" si="101"/>
        <v>0</v>
      </c>
      <c r="BL225" s="108">
        <f t="shared" si="102"/>
        <v>0</v>
      </c>
      <c r="BM225" s="108">
        <f t="shared" si="103"/>
        <v>0</v>
      </c>
      <c r="BN225" s="108">
        <f t="shared" si="104"/>
        <v>0</v>
      </c>
      <c r="BO225" s="108">
        <f t="shared" si="105"/>
        <v>0</v>
      </c>
      <c r="BP225" s="110">
        <f t="shared" si="106"/>
        <v>0</v>
      </c>
      <c r="BQ225" s="191">
        <f t="shared" si="107"/>
        <v>0</v>
      </c>
    </row>
    <row r="226" spans="1:77" ht="16" thickBot="1">
      <c r="A226" s="57"/>
      <c r="B226" s="69"/>
      <c r="C226" s="47"/>
      <c r="D226" s="40"/>
      <c r="E226" s="41"/>
      <c r="F226" s="40"/>
      <c r="G226" s="40"/>
      <c r="H226" s="40"/>
      <c r="I226" s="40"/>
      <c r="J226" s="40"/>
      <c r="K226" s="40"/>
      <c r="L226" s="40"/>
      <c r="M226" s="45">
        <f t="shared" si="93"/>
        <v>0</v>
      </c>
      <c r="N226" s="40"/>
      <c r="O226" s="40"/>
      <c r="P226" s="40"/>
      <c r="Q226" s="40"/>
      <c r="R226" s="40"/>
      <c r="S226" s="40"/>
      <c r="T226" s="40"/>
      <c r="U226" s="45">
        <f t="shared" si="94"/>
        <v>0</v>
      </c>
      <c r="V226" s="40"/>
      <c r="W226" s="40"/>
      <c r="X226" s="40"/>
      <c r="Y226" s="40"/>
      <c r="Z226" s="40"/>
      <c r="AA226" s="40"/>
      <c r="AB226" s="40"/>
      <c r="AC226" s="45">
        <f t="shared" si="95"/>
        <v>0</v>
      </c>
      <c r="AD226" s="40"/>
      <c r="AE226" s="40"/>
      <c r="AF226" s="40"/>
      <c r="AG226" s="40"/>
      <c r="AH226" s="40"/>
      <c r="AI226" s="40"/>
      <c r="AJ226" s="40"/>
      <c r="AK226" s="45">
        <f t="shared" si="96"/>
        <v>0</v>
      </c>
      <c r="AL226" s="40"/>
      <c r="AM226" s="40"/>
      <c r="AN226" s="40"/>
      <c r="AO226" s="40"/>
      <c r="AP226" s="40"/>
      <c r="AQ226" s="40"/>
      <c r="AR226" s="40"/>
      <c r="AS226" s="45">
        <f t="shared" si="97"/>
        <v>0</v>
      </c>
      <c r="AT226" s="40"/>
      <c r="AU226" s="40"/>
      <c r="AV226" s="40"/>
      <c r="AW226" s="40"/>
      <c r="AX226" s="40"/>
      <c r="AY226" s="40"/>
      <c r="AZ226" s="40"/>
      <c r="BA226" s="45">
        <f t="shared" si="98"/>
        <v>0</v>
      </c>
      <c r="BB226" s="40"/>
      <c r="BC226" s="40"/>
      <c r="BD226" s="40"/>
      <c r="BE226" s="40"/>
      <c r="BF226" s="40"/>
      <c r="BG226" s="40"/>
      <c r="BH226" s="40"/>
      <c r="BI226" s="110">
        <f t="shared" si="99"/>
        <v>0</v>
      </c>
      <c r="BJ226" s="109">
        <f t="shared" si="100"/>
        <v>0</v>
      </c>
      <c r="BK226" s="108">
        <f t="shared" si="101"/>
        <v>0</v>
      </c>
      <c r="BL226" s="108">
        <f t="shared" si="102"/>
        <v>0</v>
      </c>
      <c r="BM226" s="108">
        <f t="shared" si="103"/>
        <v>0</v>
      </c>
      <c r="BN226" s="108">
        <f t="shared" si="104"/>
        <v>0</v>
      </c>
      <c r="BO226" s="108">
        <f t="shared" si="105"/>
        <v>0</v>
      </c>
      <c r="BP226" s="110">
        <f t="shared" si="106"/>
        <v>0</v>
      </c>
      <c r="BQ226" s="191">
        <f t="shared" si="107"/>
        <v>0</v>
      </c>
    </row>
    <row r="227" spans="1:77" ht="16" thickBot="1">
      <c r="A227" s="57"/>
      <c r="B227" s="69"/>
      <c r="C227" s="47"/>
      <c r="D227" s="40"/>
      <c r="E227" s="41"/>
      <c r="F227" s="40"/>
      <c r="G227" s="40"/>
      <c r="H227" s="40"/>
      <c r="I227" s="40"/>
      <c r="J227" s="40"/>
      <c r="K227" s="40"/>
      <c r="L227" s="40"/>
      <c r="M227" s="45">
        <f t="shared" si="93"/>
        <v>0</v>
      </c>
      <c r="N227" s="40"/>
      <c r="O227" s="40"/>
      <c r="P227" s="40"/>
      <c r="Q227" s="40"/>
      <c r="R227" s="40"/>
      <c r="S227" s="40"/>
      <c r="T227" s="40"/>
      <c r="U227" s="45">
        <f t="shared" si="94"/>
        <v>0</v>
      </c>
      <c r="V227" s="40"/>
      <c r="W227" s="40"/>
      <c r="X227" s="40"/>
      <c r="Y227" s="40"/>
      <c r="Z227" s="40"/>
      <c r="AA227" s="40"/>
      <c r="AB227" s="40"/>
      <c r="AC227" s="45">
        <f t="shared" si="95"/>
        <v>0</v>
      </c>
      <c r="AD227" s="40"/>
      <c r="AE227" s="40"/>
      <c r="AF227" s="40"/>
      <c r="AG227" s="40"/>
      <c r="AH227" s="40"/>
      <c r="AI227" s="40"/>
      <c r="AJ227" s="40"/>
      <c r="AK227" s="45">
        <f t="shared" si="96"/>
        <v>0</v>
      </c>
      <c r="AL227" s="40"/>
      <c r="AM227" s="40"/>
      <c r="AN227" s="40"/>
      <c r="AO227" s="40"/>
      <c r="AP227" s="40"/>
      <c r="AQ227" s="40"/>
      <c r="AR227" s="40"/>
      <c r="AS227" s="45">
        <f t="shared" si="97"/>
        <v>0</v>
      </c>
      <c r="AT227" s="40"/>
      <c r="AU227" s="40"/>
      <c r="AV227" s="40"/>
      <c r="AW227" s="40"/>
      <c r="AX227" s="40"/>
      <c r="AY227" s="40"/>
      <c r="AZ227" s="40"/>
      <c r="BA227" s="45">
        <f t="shared" si="98"/>
        <v>0</v>
      </c>
      <c r="BB227" s="40"/>
      <c r="BC227" s="40"/>
      <c r="BD227" s="40"/>
      <c r="BE227" s="40"/>
      <c r="BF227" s="40"/>
      <c r="BG227" s="40"/>
      <c r="BH227" s="40"/>
      <c r="BI227" s="110">
        <f t="shared" si="99"/>
        <v>0</v>
      </c>
      <c r="BJ227" s="109">
        <f t="shared" si="100"/>
        <v>0</v>
      </c>
      <c r="BK227" s="108">
        <f t="shared" si="101"/>
        <v>0</v>
      </c>
      <c r="BL227" s="108">
        <f t="shared" si="102"/>
        <v>0</v>
      </c>
      <c r="BM227" s="108">
        <f t="shared" si="103"/>
        <v>0</v>
      </c>
      <c r="BN227" s="108">
        <f t="shared" si="104"/>
        <v>0</v>
      </c>
      <c r="BO227" s="108">
        <f t="shared" si="105"/>
        <v>0</v>
      </c>
      <c r="BP227" s="110">
        <f t="shared" si="106"/>
        <v>0</v>
      </c>
      <c r="BQ227" s="191">
        <f t="shared" si="107"/>
        <v>0</v>
      </c>
    </row>
    <row r="228" spans="1:77" ht="16" thickBot="1">
      <c r="A228" s="57"/>
      <c r="B228" s="69"/>
      <c r="C228" s="47"/>
      <c r="D228" s="40"/>
      <c r="E228" s="41"/>
      <c r="F228" s="40"/>
      <c r="G228" s="40"/>
      <c r="H228" s="40"/>
      <c r="I228" s="40"/>
      <c r="J228" s="40"/>
      <c r="K228" s="40"/>
      <c r="L228" s="40"/>
      <c r="M228" s="45">
        <f t="shared" si="93"/>
        <v>0</v>
      </c>
      <c r="N228" s="40"/>
      <c r="O228" s="40"/>
      <c r="P228" s="40"/>
      <c r="Q228" s="40"/>
      <c r="R228" s="40"/>
      <c r="S228" s="40"/>
      <c r="T228" s="40"/>
      <c r="U228" s="45">
        <f t="shared" si="94"/>
        <v>0</v>
      </c>
      <c r="V228" s="40"/>
      <c r="W228" s="40"/>
      <c r="X228" s="40"/>
      <c r="Y228" s="40"/>
      <c r="Z228" s="40"/>
      <c r="AA228" s="40"/>
      <c r="AB228" s="40"/>
      <c r="AC228" s="45">
        <f t="shared" si="95"/>
        <v>0</v>
      </c>
      <c r="AD228" s="40"/>
      <c r="AE228" s="40"/>
      <c r="AF228" s="40"/>
      <c r="AG228" s="40"/>
      <c r="AH228" s="40"/>
      <c r="AI228" s="40"/>
      <c r="AJ228" s="40"/>
      <c r="AK228" s="45">
        <f t="shared" si="96"/>
        <v>0</v>
      </c>
      <c r="AL228" s="40"/>
      <c r="AM228" s="40"/>
      <c r="AN228" s="40"/>
      <c r="AO228" s="40"/>
      <c r="AP228" s="40"/>
      <c r="AQ228" s="40"/>
      <c r="AR228" s="40"/>
      <c r="AS228" s="45">
        <f t="shared" si="97"/>
        <v>0</v>
      </c>
      <c r="AT228" s="40"/>
      <c r="AU228" s="40"/>
      <c r="AV228" s="40"/>
      <c r="AW228" s="40"/>
      <c r="AX228" s="40"/>
      <c r="AY228" s="40"/>
      <c r="AZ228" s="40"/>
      <c r="BA228" s="45">
        <f t="shared" si="98"/>
        <v>0</v>
      </c>
      <c r="BB228" s="40"/>
      <c r="BC228" s="40"/>
      <c r="BD228" s="40"/>
      <c r="BE228" s="40"/>
      <c r="BF228" s="40"/>
      <c r="BG228" s="40"/>
      <c r="BH228" s="40"/>
      <c r="BI228" s="110">
        <f t="shared" si="99"/>
        <v>0</v>
      </c>
      <c r="BJ228" s="109">
        <f t="shared" si="100"/>
        <v>0</v>
      </c>
      <c r="BK228" s="108">
        <f t="shared" si="101"/>
        <v>0</v>
      </c>
      <c r="BL228" s="108">
        <f t="shared" si="102"/>
        <v>0</v>
      </c>
      <c r="BM228" s="108">
        <f t="shared" si="103"/>
        <v>0</v>
      </c>
      <c r="BN228" s="108">
        <f t="shared" si="104"/>
        <v>0</v>
      </c>
      <c r="BO228" s="108">
        <f t="shared" si="105"/>
        <v>0</v>
      </c>
      <c r="BP228" s="110">
        <f t="shared" si="106"/>
        <v>0</v>
      </c>
      <c r="BQ228" s="191">
        <f t="shared" si="107"/>
        <v>0</v>
      </c>
    </row>
    <row r="229" spans="1:77" ht="16" thickBot="1">
      <c r="A229" s="57"/>
      <c r="B229" s="69"/>
      <c r="C229" s="47"/>
      <c r="D229" s="40"/>
      <c r="E229" s="41"/>
      <c r="F229" s="40"/>
      <c r="G229" s="40"/>
      <c r="H229" s="40"/>
      <c r="I229" s="40"/>
      <c r="J229" s="40"/>
      <c r="K229" s="40"/>
      <c r="L229" s="40"/>
      <c r="M229" s="45">
        <f t="shared" si="93"/>
        <v>0</v>
      </c>
      <c r="N229" s="40"/>
      <c r="O229" s="40"/>
      <c r="P229" s="40"/>
      <c r="Q229" s="40"/>
      <c r="R229" s="40"/>
      <c r="S229" s="40"/>
      <c r="T229" s="40"/>
      <c r="U229" s="45">
        <f t="shared" si="94"/>
        <v>0</v>
      </c>
      <c r="V229" s="40"/>
      <c r="W229" s="40"/>
      <c r="X229" s="40"/>
      <c r="Y229" s="40"/>
      <c r="Z229" s="40"/>
      <c r="AA229" s="40"/>
      <c r="AB229" s="40"/>
      <c r="AC229" s="45">
        <f t="shared" si="95"/>
        <v>0</v>
      </c>
      <c r="AD229" s="40"/>
      <c r="AE229" s="40"/>
      <c r="AF229" s="40"/>
      <c r="AG229" s="40"/>
      <c r="AH229" s="40"/>
      <c r="AI229" s="40"/>
      <c r="AJ229" s="40"/>
      <c r="AK229" s="45">
        <f t="shared" si="96"/>
        <v>0</v>
      </c>
      <c r="AL229" s="40"/>
      <c r="AM229" s="40"/>
      <c r="AN229" s="40"/>
      <c r="AO229" s="40"/>
      <c r="AP229" s="40"/>
      <c r="AQ229" s="40"/>
      <c r="AR229" s="40"/>
      <c r="AS229" s="45">
        <f t="shared" si="97"/>
        <v>0</v>
      </c>
      <c r="AT229" s="40"/>
      <c r="AU229" s="40"/>
      <c r="AV229" s="40"/>
      <c r="AW229" s="40"/>
      <c r="AX229" s="40"/>
      <c r="AY229" s="40"/>
      <c r="AZ229" s="40"/>
      <c r="BA229" s="45">
        <f t="shared" si="98"/>
        <v>0</v>
      </c>
      <c r="BB229" s="40"/>
      <c r="BC229" s="40"/>
      <c r="BD229" s="40"/>
      <c r="BE229" s="40"/>
      <c r="BF229" s="40"/>
      <c r="BG229" s="40"/>
      <c r="BH229" s="40"/>
      <c r="BI229" s="110">
        <f t="shared" si="99"/>
        <v>0</v>
      </c>
      <c r="BJ229" s="109">
        <f t="shared" si="100"/>
        <v>0</v>
      </c>
      <c r="BK229" s="108">
        <f t="shared" si="101"/>
        <v>0</v>
      </c>
      <c r="BL229" s="108">
        <f t="shared" si="102"/>
        <v>0</v>
      </c>
      <c r="BM229" s="108">
        <f t="shared" si="103"/>
        <v>0</v>
      </c>
      <c r="BN229" s="108">
        <f t="shared" si="104"/>
        <v>0</v>
      </c>
      <c r="BO229" s="108">
        <f t="shared" si="105"/>
        <v>0</v>
      </c>
      <c r="BP229" s="110">
        <f t="shared" si="106"/>
        <v>0</v>
      </c>
      <c r="BQ229" s="191">
        <f t="shared" si="107"/>
        <v>0</v>
      </c>
    </row>
    <row r="230" spans="1:77" ht="16" thickBot="1">
      <c r="A230" s="57"/>
      <c r="B230" s="65"/>
      <c r="C230" s="66"/>
      <c r="D230" s="42"/>
      <c r="E230" s="42"/>
      <c r="F230" s="42"/>
      <c r="G230" s="42"/>
      <c r="H230" s="42"/>
      <c r="I230" s="42"/>
      <c r="J230" s="42"/>
      <c r="K230" s="42"/>
      <c r="L230" s="42"/>
      <c r="M230" s="45">
        <f t="shared" si="93"/>
        <v>0</v>
      </c>
      <c r="N230" s="42"/>
      <c r="O230" s="42"/>
      <c r="P230" s="42"/>
      <c r="Q230" s="42"/>
      <c r="R230" s="42"/>
      <c r="S230" s="42"/>
      <c r="T230" s="42"/>
      <c r="U230" s="45">
        <f t="shared" si="94"/>
        <v>0</v>
      </c>
      <c r="V230" s="42"/>
      <c r="W230" s="42"/>
      <c r="X230" s="42"/>
      <c r="Y230" s="42"/>
      <c r="Z230" s="42"/>
      <c r="AA230" s="42"/>
      <c r="AB230" s="42"/>
      <c r="AC230" s="45">
        <f t="shared" si="95"/>
        <v>0</v>
      </c>
      <c r="AD230" s="42"/>
      <c r="AE230" s="42"/>
      <c r="AF230" s="42"/>
      <c r="AG230" s="42"/>
      <c r="AH230" s="42"/>
      <c r="AI230" s="42"/>
      <c r="AJ230" s="42"/>
      <c r="AK230" s="45">
        <f t="shared" si="96"/>
        <v>0</v>
      </c>
      <c r="AL230" s="42"/>
      <c r="AM230" s="42"/>
      <c r="AN230" s="42"/>
      <c r="AO230" s="42"/>
      <c r="AP230" s="42"/>
      <c r="AQ230" s="42"/>
      <c r="AR230" s="42"/>
      <c r="AS230" s="45">
        <f t="shared" si="97"/>
        <v>0</v>
      </c>
      <c r="AT230" s="42"/>
      <c r="AU230" s="42"/>
      <c r="AV230" s="42"/>
      <c r="AW230" s="42"/>
      <c r="AX230" s="42"/>
      <c r="AY230" s="42"/>
      <c r="AZ230" s="42"/>
      <c r="BA230" s="45">
        <f t="shared" si="98"/>
        <v>0</v>
      </c>
      <c r="BB230" s="42"/>
      <c r="BC230" s="42"/>
      <c r="BD230" s="42"/>
      <c r="BE230" s="42"/>
      <c r="BF230" s="42"/>
      <c r="BG230" s="42"/>
      <c r="BH230" s="42"/>
      <c r="BI230" s="110">
        <f t="shared" si="99"/>
        <v>0</v>
      </c>
      <c r="BJ230" s="109">
        <f t="shared" si="100"/>
        <v>0</v>
      </c>
      <c r="BK230" s="108">
        <f t="shared" si="101"/>
        <v>0</v>
      </c>
      <c r="BL230" s="108">
        <f t="shared" si="102"/>
        <v>0</v>
      </c>
      <c r="BM230" s="108">
        <f t="shared" si="103"/>
        <v>0</v>
      </c>
      <c r="BN230" s="108">
        <f t="shared" si="104"/>
        <v>0</v>
      </c>
      <c r="BO230" s="108">
        <f t="shared" si="105"/>
        <v>0</v>
      </c>
      <c r="BP230" s="110">
        <f t="shared" si="106"/>
        <v>0</v>
      </c>
      <c r="BQ230" s="191">
        <f t="shared" si="107"/>
        <v>0</v>
      </c>
    </row>
    <row r="231" spans="1:77" ht="16" thickBot="1">
      <c r="A231" s="57"/>
      <c r="B231" s="65"/>
      <c r="C231" s="66"/>
      <c r="D231" s="42"/>
      <c r="E231" s="42"/>
      <c r="F231" s="42"/>
      <c r="G231" s="42"/>
      <c r="H231" s="42"/>
      <c r="I231" s="42"/>
      <c r="J231" s="42"/>
      <c r="K231" s="42"/>
      <c r="L231" s="42"/>
      <c r="M231" s="45">
        <f t="shared" si="93"/>
        <v>0</v>
      </c>
      <c r="N231" s="42"/>
      <c r="O231" s="42"/>
      <c r="P231" s="42"/>
      <c r="Q231" s="42"/>
      <c r="R231" s="42"/>
      <c r="S231" s="42"/>
      <c r="T231" s="42"/>
      <c r="U231" s="45">
        <f t="shared" si="94"/>
        <v>0</v>
      </c>
      <c r="V231" s="42"/>
      <c r="W231" s="42"/>
      <c r="X231" s="42"/>
      <c r="Y231" s="42"/>
      <c r="Z231" s="42"/>
      <c r="AA231" s="42"/>
      <c r="AB231" s="42"/>
      <c r="AC231" s="45">
        <f t="shared" si="95"/>
        <v>0</v>
      </c>
      <c r="AD231" s="42"/>
      <c r="AE231" s="42"/>
      <c r="AF231" s="42"/>
      <c r="AG231" s="42"/>
      <c r="AH231" s="42"/>
      <c r="AI231" s="42"/>
      <c r="AJ231" s="42"/>
      <c r="AK231" s="45">
        <f t="shared" si="96"/>
        <v>0</v>
      </c>
      <c r="AL231" s="42"/>
      <c r="AM231" s="42"/>
      <c r="AN231" s="42"/>
      <c r="AO231" s="42"/>
      <c r="AP231" s="42"/>
      <c r="AQ231" s="42"/>
      <c r="AR231" s="42"/>
      <c r="AS231" s="45">
        <f t="shared" si="97"/>
        <v>0</v>
      </c>
      <c r="AT231" s="42"/>
      <c r="AU231" s="42"/>
      <c r="AV231" s="42"/>
      <c r="AW231" s="42"/>
      <c r="AX231" s="42"/>
      <c r="AY231" s="42"/>
      <c r="AZ231" s="42"/>
      <c r="BA231" s="45">
        <f t="shared" si="98"/>
        <v>0</v>
      </c>
      <c r="BB231" s="42"/>
      <c r="BC231" s="42"/>
      <c r="BD231" s="42"/>
      <c r="BE231" s="42"/>
      <c r="BF231" s="42"/>
      <c r="BG231" s="42"/>
      <c r="BH231" s="42"/>
      <c r="BI231" s="110">
        <f t="shared" si="99"/>
        <v>0</v>
      </c>
      <c r="BJ231" s="109">
        <f t="shared" si="100"/>
        <v>0</v>
      </c>
      <c r="BK231" s="108">
        <f t="shared" si="101"/>
        <v>0</v>
      </c>
      <c r="BL231" s="108">
        <f t="shared" si="102"/>
        <v>0</v>
      </c>
      <c r="BM231" s="108">
        <f t="shared" si="103"/>
        <v>0</v>
      </c>
      <c r="BN231" s="108">
        <f t="shared" si="104"/>
        <v>0</v>
      </c>
      <c r="BO231" s="108">
        <f t="shared" si="105"/>
        <v>0</v>
      </c>
      <c r="BP231" s="110">
        <f t="shared" si="106"/>
        <v>0</v>
      </c>
      <c r="BQ231" s="191">
        <f t="shared" si="107"/>
        <v>0</v>
      </c>
    </row>
    <row r="232" spans="1:77" ht="16" thickBot="1">
      <c r="A232" s="57"/>
      <c r="B232" s="65"/>
      <c r="C232" s="66"/>
      <c r="D232" s="42"/>
      <c r="E232" s="42"/>
      <c r="F232" s="42"/>
      <c r="G232" s="42"/>
      <c r="H232" s="42"/>
      <c r="I232" s="42"/>
      <c r="J232" s="42"/>
      <c r="K232" s="42"/>
      <c r="L232" s="42"/>
      <c r="M232" s="45">
        <f t="shared" si="93"/>
        <v>0</v>
      </c>
      <c r="N232" s="42"/>
      <c r="O232" s="42"/>
      <c r="P232" s="42"/>
      <c r="Q232" s="42"/>
      <c r="R232" s="42"/>
      <c r="S232" s="42"/>
      <c r="T232" s="42"/>
      <c r="U232" s="45">
        <f t="shared" si="94"/>
        <v>0</v>
      </c>
      <c r="V232" s="42"/>
      <c r="W232" s="42"/>
      <c r="X232" s="42"/>
      <c r="Y232" s="42"/>
      <c r="Z232" s="42"/>
      <c r="AA232" s="42"/>
      <c r="AB232" s="42"/>
      <c r="AC232" s="45">
        <f t="shared" si="95"/>
        <v>0</v>
      </c>
      <c r="AD232" s="42"/>
      <c r="AE232" s="42"/>
      <c r="AF232" s="42"/>
      <c r="AG232" s="42"/>
      <c r="AH232" s="42"/>
      <c r="AI232" s="42"/>
      <c r="AJ232" s="42"/>
      <c r="AK232" s="45">
        <f t="shared" si="96"/>
        <v>0</v>
      </c>
      <c r="AL232" s="42"/>
      <c r="AM232" s="42"/>
      <c r="AN232" s="42"/>
      <c r="AO232" s="42"/>
      <c r="AP232" s="42"/>
      <c r="AQ232" s="42"/>
      <c r="AR232" s="42"/>
      <c r="AS232" s="45">
        <f t="shared" si="97"/>
        <v>0</v>
      </c>
      <c r="AT232" s="42"/>
      <c r="AU232" s="42"/>
      <c r="AV232" s="42"/>
      <c r="AW232" s="42"/>
      <c r="AX232" s="42"/>
      <c r="AY232" s="42"/>
      <c r="AZ232" s="42"/>
      <c r="BA232" s="45">
        <f t="shared" si="98"/>
        <v>0</v>
      </c>
      <c r="BB232" s="42"/>
      <c r="BC232" s="42"/>
      <c r="BD232" s="42"/>
      <c r="BE232" s="42"/>
      <c r="BF232" s="42"/>
      <c r="BG232" s="42"/>
      <c r="BH232" s="42"/>
      <c r="BI232" s="110">
        <f t="shared" si="99"/>
        <v>0</v>
      </c>
      <c r="BJ232" s="109">
        <f t="shared" si="100"/>
        <v>0</v>
      </c>
      <c r="BK232" s="108">
        <f t="shared" si="101"/>
        <v>0</v>
      </c>
      <c r="BL232" s="108">
        <f t="shared" si="102"/>
        <v>0</v>
      </c>
      <c r="BM232" s="108">
        <f t="shared" si="103"/>
        <v>0</v>
      </c>
      <c r="BN232" s="108">
        <f t="shared" si="104"/>
        <v>0</v>
      </c>
      <c r="BO232" s="108">
        <f t="shared" si="105"/>
        <v>0</v>
      </c>
      <c r="BP232" s="110">
        <f t="shared" si="106"/>
        <v>0</v>
      </c>
      <c r="BQ232" s="191">
        <f t="shared" si="107"/>
        <v>0</v>
      </c>
    </row>
    <row r="233" spans="1:77" ht="16" thickBot="1">
      <c r="A233" s="57"/>
      <c r="B233" s="69"/>
      <c r="C233" s="47"/>
      <c r="D233" s="40"/>
      <c r="E233" s="41"/>
      <c r="F233" s="40"/>
      <c r="G233" s="40"/>
      <c r="H233" s="40"/>
      <c r="I233" s="40"/>
      <c r="J233" s="40"/>
      <c r="K233" s="40"/>
      <c r="L233" s="40"/>
      <c r="M233" s="45">
        <f t="shared" si="93"/>
        <v>0</v>
      </c>
      <c r="N233" s="40"/>
      <c r="O233" s="40"/>
      <c r="P233" s="40"/>
      <c r="Q233" s="40"/>
      <c r="R233" s="40"/>
      <c r="S233" s="40"/>
      <c r="T233" s="40"/>
      <c r="U233" s="45">
        <f t="shared" si="94"/>
        <v>0</v>
      </c>
      <c r="V233" s="40"/>
      <c r="W233" s="40"/>
      <c r="X233" s="40"/>
      <c r="Y233" s="40"/>
      <c r="Z233" s="40"/>
      <c r="AA233" s="40"/>
      <c r="AB233" s="40"/>
      <c r="AC233" s="45">
        <f t="shared" si="95"/>
        <v>0</v>
      </c>
      <c r="AD233" s="40"/>
      <c r="AE233" s="40"/>
      <c r="AF233" s="40"/>
      <c r="AG233" s="40"/>
      <c r="AH233" s="40"/>
      <c r="AI233" s="40"/>
      <c r="AJ233" s="40"/>
      <c r="AK233" s="45">
        <f t="shared" si="96"/>
        <v>0</v>
      </c>
      <c r="AL233" s="40"/>
      <c r="AM233" s="40"/>
      <c r="AN233" s="40"/>
      <c r="AO233" s="40"/>
      <c r="AP233" s="40"/>
      <c r="AQ233" s="40"/>
      <c r="AR233" s="40"/>
      <c r="AS233" s="45">
        <f t="shared" si="97"/>
        <v>0</v>
      </c>
      <c r="AT233" s="40"/>
      <c r="AU233" s="40"/>
      <c r="AV233" s="40"/>
      <c r="AW233" s="40"/>
      <c r="AX233" s="40"/>
      <c r="AY233" s="40"/>
      <c r="AZ233" s="40"/>
      <c r="BA233" s="45">
        <f t="shared" si="98"/>
        <v>0</v>
      </c>
      <c r="BB233" s="40"/>
      <c r="BC233" s="40"/>
      <c r="BD233" s="40"/>
      <c r="BE233" s="40"/>
      <c r="BF233" s="40"/>
      <c r="BG233" s="40"/>
      <c r="BH233" s="40"/>
      <c r="BI233" s="110">
        <f t="shared" si="99"/>
        <v>0</v>
      </c>
      <c r="BJ233" s="109">
        <f t="shared" si="100"/>
        <v>0</v>
      </c>
      <c r="BK233" s="108">
        <f t="shared" si="101"/>
        <v>0</v>
      </c>
      <c r="BL233" s="108">
        <f t="shared" si="102"/>
        <v>0</v>
      </c>
      <c r="BM233" s="108">
        <f t="shared" si="103"/>
        <v>0</v>
      </c>
      <c r="BN233" s="108">
        <f t="shared" si="104"/>
        <v>0</v>
      </c>
      <c r="BO233" s="108">
        <f t="shared" si="105"/>
        <v>0</v>
      </c>
      <c r="BP233" s="110">
        <f t="shared" si="106"/>
        <v>0</v>
      </c>
      <c r="BQ233" s="191">
        <f t="shared" si="107"/>
        <v>0</v>
      </c>
    </row>
    <row r="234" spans="1:77" ht="16" thickBot="1">
      <c r="A234" s="57"/>
      <c r="B234" s="65"/>
      <c r="C234" s="66"/>
      <c r="D234" s="42"/>
      <c r="E234" s="42"/>
      <c r="F234" s="42"/>
      <c r="G234" s="42"/>
      <c r="H234" s="42"/>
      <c r="I234" s="42"/>
      <c r="J234" s="42"/>
      <c r="K234" s="42"/>
      <c r="L234" s="42"/>
      <c r="M234" s="45">
        <f t="shared" si="93"/>
        <v>0</v>
      </c>
      <c r="N234" s="42"/>
      <c r="O234" s="42"/>
      <c r="P234" s="42"/>
      <c r="Q234" s="42"/>
      <c r="R234" s="42"/>
      <c r="S234" s="42"/>
      <c r="T234" s="42"/>
      <c r="U234" s="45">
        <f t="shared" si="94"/>
        <v>0</v>
      </c>
      <c r="V234" s="42"/>
      <c r="W234" s="42"/>
      <c r="X234" s="42"/>
      <c r="Y234" s="42"/>
      <c r="Z234" s="42"/>
      <c r="AA234" s="42"/>
      <c r="AB234" s="42"/>
      <c r="AC234" s="45">
        <f t="shared" si="95"/>
        <v>0</v>
      </c>
      <c r="AD234" s="42"/>
      <c r="AE234" s="42"/>
      <c r="AF234" s="42"/>
      <c r="AG234" s="42"/>
      <c r="AH234" s="42"/>
      <c r="AI234" s="42"/>
      <c r="AJ234" s="42"/>
      <c r="AK234" s="45">
        <f t="shared" si="96"/>
        <v>0</v>
      </c>
      <c r="AL234" s="42"/>
      <c r="AM234" s="42"/>
      <c r="AN234" s="42"/>
      <c r="AO234" s="42"/>
      <c r="AP234" s="42"/>
      <c r="AQ234" s="42"/>
      <c r="AR234" s="42"/>
      <c r="AS234" s="45">
        <f t="shared" si="97"/>
        <v>0</v>
      </c>
      <c r="AT234" s="42"/>
      <c r="AU234" s="42"/>
      <c r="AV234" s="42"/>
      <c r="AW234" s="42"/>
      <c r="AX234" s="42"/>
      <c r="AY234" s="42"/>
      <c r="AZ234" s="42"/>
      <c r="BA234" s="45">
        <f t="shared" si="98"/>
        <v>0</v>
      </c>
      <c r="BB234" s="42"/>
      <c r="BC234" s="42"/>
      <c r="BD234" s="42"/>
      <c r="BE234" s="42"/>
      <c r="BF234" s="42"/>
      <c r="BG234" s="42"/>
      <c r="BH234" s="42"/>
      <c r="BI234" s="110">
        <f t="shared" si="99"/>
        <v>0</v>
      </c>
      <c r="BJ234" s="109">
        <f t="shared" si="100"/>
        <v>0</v>
      </c>
      <c r="BK234" s="108">
        <f t="shared" si="101"/>
        <v>0</v>
      </c>
      <c r="BL234" s="108">
        <f t="shared" si="102"/>
        <v>0</v>
      </c>
      <c r="BM234" s="108">
        <f t="shared" si="103"/>
        <v>0</v>
      </c>
      <c r="BN234" s="108">
        <f t="shared" si="104"/>
        <v>0</v>
      </c>
      <c r="BO234" s="108">
        <f t="shared" si="105"/>
        <v>0</v>
      </c>
      <c r="BP234" s="110">
        <f t="shared" si="106"/>
        <v>0</v>
      </c>
      <c r="BQ234" s="191">
        <f t="shared" si="107"/>
        <v>0</v>
      </c>
    </row>
    <row r="235" spans="1:77" ht="16" thickBot="1">
      <c r="A235" s="57"/>
      <c r="B235" s="69"/>
      <c r="C235" s="47"/>
      <c r="D235" s="40"/>
      <c r="E235" s="41"/>
      <c r="F235" s="40"/>
      <c r="G235" s="40"/>
      <c r="H235" s="40"/>
      <c r="I235" s="40"/>
      <c r="J235" s="40"/>
      <c r="K235" s="40"/>
      <c r="L235" s="40"/>
      <c r="M235" s="45">
        <f t="shared" si="93"/>
        <v>0</v>
      </c>
      <c r="N235" s="40"/>
      <c r="O235" s="40"/>
      <c r="P235" s="40"/>
      <c r="Q235" s="40"/>
      <c r="R235" s="40"/>
      <c r="S235" s="40"/>
      <c r="T235" s="40"/>
      <c r="U235" s="45">
        <f t="shared" si="94"/>
        <v>0</v>
      </c>
      <c r="V235" s="40"/>
      <c r="W235" s="40"/>
      <c r="X235" s="40"/>
      <c r="Y235" s="40"/>
      <c r="Z235" s="40"/>
      <c r="AA235" s="40"/>
      <c r="AB235" s="40"/>
      <c r="AC235" s="45">
        <f t="shared" si="95"/>
        <v>0</v>
      </c>
      <c r="AD235" s="40"/>
      <c r="AE235" s="40"/>
      <c r="AF235" s="40"/>
      <c r="AG235" s="40"/>
      <c r="AH235" s="40"/>
      <c r="AI235" s="40"/>
      <c r="AJ235" s="40"/>
      <c r="AK235" s="45">
        <f t="shared" si="96"/>
        <v>0</v>
      </c>
      <c r="AL235" s="40"/>
      <c r="AM235" s="40"/>
      <c r="AN235" s="40"/>
      <c r="AO235" s="40"/>
      <c r="AP235" s="40"/>
      <c r="AQ235" s="40"/>
      <c r="AR235" s="40"/>
      <c r="AS235" s="45">
        <f t="shared" si="97"/>
        <v>0</v>
      </c>
      <c r="AT235" s="40"/>
      <c r="AU235" s="40"/>
      <c r="AV235" s="40"/>
      <c r="AW235" s="40"/>
      <c r="AX235" s="40"/>
      <c r="AY235" s="40"/>
      <c r="AZ235" s="40"/>
      <c r="BA235" s="45">
        <f t="shared" si="98"/>
        <v>0</v>
      </c>
      <c r="BB235" s="40"/>
      <c r="BC235" s="40"/>
      <c r="BD235" s="40"/>
      <c r="BE235" s="40"/>
      <c r="BF235" s="40"/>
      <c r="BG235" s="40"/>
      <c r="BH235" s="40"/>
      <c r="BI235" s="110">
        <f t="shared" si="99"/>
        <v>0</v>
      </c>
      <c r="BJ235" s="109">
        <f t="shared" si="100"/>
        <v>0</v>
      </c>
      <c r="BK235" s="108">
        <f t="shared" si="101"/>
        <v>0</v>
      </c>
      <c r="BL235" s="108">
        <f t="shared" si="102"/>
        <v>0</v>
      </c>
      <c r="BM235" s="108">
        <f t="shared" si="103"/>
        <v>0</v>
      </c>
      <c r="BN235" s="108">
        <f t="shared" si="104"/>
        <v>0</v>
      </c>
      <c r="BO235" s="108">
        <f t="shared" si="105"/>
        <v>0</v>
      </c>
      <c r="BP235" s="110">
        <f t="shared" si="106"/>
        <v>0</v>
      </c>
      <c r="BQ235" s="191">
        <f t="shared" si="107"/>
        <v>0</v>
      </c>
    </row>
    <row r="236" spans="1:77" ht="16" thickBot="1">
      <c r="A236" s="57"/>
      <c r="B236" s="69"/>
      <c r="C236" s="47"/>
      <c r="D236" s="40"/>
      <c r="E236" s="41"/>
      <c r="F236" s="40"/>
      <c r="G236" s="40"/>
      <c r="H236" s="40"/>
      <c r="I236" s="40"/>
      <c r="J236" s="40"/>
      <c r="K236" s="40"/>
      <c r="L236" s="40"/>
      <c r="M236" s="45">
        <f t="shared" si="93"/>
        <v>0</v>
      </c>
      <c r="N236" s="40"/>
      <c r="O236" s="40"/>
      <c r="P236" s="40"/>
      <c r="Q236" s="40"/>
      <c r="R236" s="40"/>
      <c r="S236" s="40"/>
      <c r="T236" s="40"/>
      <c r="U236" s="45">
        <f t="shared" si="94"/>
        <v>0</v>
      </c>
      <c r="V236" s="40"/>
      <c r="W236" s="40"/>
      <c r="X236" s="40"/>
      <c r="Y236" s="40"/>
      <c r="Z236" s="40"/>
      <c r="AA236" s="40"/>
      <c r="AB236" s="40"/>
      <c r="AC236" s="45">
        <f t="shared" si="95"/>
        <v>0</v>
      </c>
      <c r="AD236" s="40"/>
      <c r="AE236" s="40"/>
      <c r="AF236" s="40"/>
      <c r="AG236" s="40"/>
      <c r="AH236" s="40"/>
      <c r="AI236" s="40"/>
      <c r="AJ236" s="40"/>
      <c r="AK236" s="45">
        <f t="shared" si="96"/>
        <v>0</v>
      </c>
      <c r="AL236" s="40"/>
      <c r="AM236" s="40"/>
      <c r="AN236" s="40"/>
      <c r="AO236" s="40"/>
      <c r="AP236" s="40"/>
      <c r="AQ236" s="40"/>
      <c r="AR236" s="40"/>
      <c r="AS236" s="45">
        <f t="shared" si="97"/>
        <v>0</v>
      </c>
      <c r="AT236" s="40"/>
      <c r="AU236" s="40"/>
      <c r="AV236" s="40"/>
      <c r="AW236" s="40"/>
      <c r="AX236" s="40"/>
      <c r="AY236" s="40"/>
      <c r="AZ236" s="40"/>
      <c r="BA236" s="45">
        <f t="shared" si="98"/>
        <v>0</v>
      </c>
      <c r="BB236" s="40"/>
      <c r="BC236" s="40"/>
      <c r="BD236" s="40"/>
      <c r="BE236" s="40"/>
      <c r="BF236" s="40"/>
      <c r="BG236" s="40"/>
      <c r="BH236" s="40"/>
      <c r="BI236" s="110">
        <f t="shared" si="99"/>
        <v>0</v>
      </c>
      <c r="BJ236" s="109">
        <f t="shared" si="100"/>
        <v>0</v>
      </c>
      <c r="BK236" s="108">
        <f t="shared" si="101"/>
        <v>0</v>
      </c>
      <c r="BL236" s="108">
        <f t="shared" si="102"/>
        <v>0</v>
      </c>
      <c r="BM236" s="108">
        <f t="shared" si="103"/>
        <v>0</v>
      </c>
      <c r="BN236" s="108">
        <f t="shared" si="104"/>
        <v>0</v>
      </c>
      <c r="BO236" s="108">
        <f t="shared" si="105"/>
        <v>0</v>
      </c>
      <c r="BP236" s="110">
        <f t="shared" si="106"/>
        <v>0</v>
      </c>
      <c r="BQ236" s="191">
        <f t="shared" si="107"/>
        <v>0</v>
      </c>
    </row>
    <row r="237" spans="1:77" ht="16" thickBot="1">
      <c r="A237" s="57"/>
      <c r="B237" s="65"/>
      <c r="C237" s="66"/>
      <c r="D237" s="42"/>
      <c r="E237" s="42"/>
      <c r="F237" s="42"/>
      <c r="G237" s="42"/>
      <c r="H237" s="42"/>
      <c r="I237" s="42"/>
      <c r="J237" s="42"/>
      <c r="K237" s="42"/>
      <c r="L237" s="42"/>
      <c r="M237" s="45">
        <f t="shared" si="93"/>
        <v>0</v>
      </c>
      <c r="N237" s="42"/>
      <c r="O237" s="42"/>
      <c r="P237" s="42"/>
      <c r="Q237" s="42"/>
      <c r="R237" s="42"/>
      <c r="S237" s="42"/>
      <c r="T237" s="42"/>
      <c r="U237" s="45">
        <f t="shared" si="94"/>
        <v>0</v>
      </c>
      <c r="V237" s="42"/>
      <c r="W237" s="42"/>
      <c r="X237" s="42"/>
      <c r="Y237" s="42"/>
      <c r="Z237" s="42"/>
      <c r="AA237" s="42"/>
      <c r="AB237" s="42"/>
      <c r="AC237" s="45">
        <f t="shared" si="95"/>
        <v>0</v>
      </c>
      <c r="AD237" s="42"/>
      <c r="AE237" s="42"/>
      <c r="AF237" s="42"/>
      <c r="AG237" s="42"/>
      <c r="AH237" s="42"/>
      <c r="AI237" s="42"/>
      <c r="AJ237" s="42"/>
      <c r="AK237" s="45">
        <f t="shared" si="96"/>
        <v>0</v>
      </c>
      <c r="AL237" s="42"/>
      <c r="AM237" s="42"/>
      <c r="AN237" s="42"/>
      <c r="AO237" s="42"/>
      <c r="AP237" s="42"/>
      <c r="AQ237" s="42"/>
      <c r="AR237" s="42"/>
      <c r="AS237" s="45">
        <f t="shared" si="97"/>
        <v>0</v>
      </c>
      <c r="AT237" s="42"/>
      <c r="AU237" s="42"/>
      <c r="AV237" s="42"/>
      <c r="AW237" s="42"/>
      <c r="AX237" s="42"/>
      <c r="AY237" s="42"/>
      <c r="AZ237" s="42"/>
      <c r="BA237" s="45">
        <f t="shared" si="98"/>
        <v>0</v>
      </c>
      <c r="BB237" s="42"/>
      <c r="BC237" s="42"/>
      <c r="BD237" s="42"/>
      <c r="BE237" s="42"/>
      <c r="BF237" s="42"/>
      <c r="BG237" s="42"/>
      <c r="BH237" s="42"/>
      <c r="BI237" s="110">
        <f t="shared" si="99"/>
        <v>0</v>
      </c>
      <c r="BJ237" s="109">
        <f t="shared" si="100"/>
        <v>0</v>
      </c>
      <c r="BK237" s="108">
        <f t="shared" si="101"/>
        <v>0</v>
      </c>
      <c r="BL237" s="108">
        <f t="shared" si="102"/>
        <v>0</v>
      </c>
      <c r="BM237" s="108">
        <f t="shared" si="103"/>
        <v>0</v>
      </c>
      <c r="BN237" s="108">
        <f t="shared" si="104"/>
        <v>0</v>
      </c>
      <c r="BO237" s="108">
        <f t="shared" si="105"/>
        <v>0</v>
      </c>
      <c r="BP237" s="110">
        <f t="shared" si="106"/>
        <v>0</v>
      </c>
      <c r="BQ237" s="191">
        <f t="shared" si="107"/>
        <v>0</v>
      </c>
      <c r="BR237" s="25"/>
      <c r="BS237" s="25"/>
      <c r="BT237" s="25"/>
      <c r="BU237" s="25"/>
      <c r="BV237" s="25"/>
      <c r="BW237" s="25"/>
      <c r="BX237" s="25"/>
      <c r="BY237" s="26"/>
    </row>
    <row r="238" spans="1:77" ht="16" thickBot="1">
      <c r="A238" s="57"/>
      <c r="B238" s="65"/>
      <c r="C238" s="66"/>
      <c r="D238" s="42"/>
      <c r="E238" s="42"/>
      <c r="F238" s="42"/>
      <c r="G238" s="42"/>
      <c r="H238" s="42"/>
      <c r="I238" s="42"/>
      <c r="J238" s="42"/>
      <c r="K238" s="42"/>
      <c r="L238" s="42"/>
      <c r="M238" s="45">
        <f t="shared" si="93"/>
        <v>0</v>
      </c>
      <c r="N238" s="42"/>
      <c r="O238" s="42"/>
      <c r="P238" s="42"/>
      <c r="Q238" s="42"/>
      <c r="R238" s="42"/>
      <c r="S238" s="42"/>
      <c r="T238" s="42"/>
      <c r="U238" s="45">
        <f t="shared" si="94"/>
        <v>0</v>
      </c>
      <c r="V238" s="42"/>
      <c r="W238" s="42"/>
      <c r="X238" s="42"/>
      <c r="Y238" s="42"/>
      <c r="Z238" s="42"/>
      <c r="AA238" s="42"/>
      <c r="AB238" s="42"/>
      <c r="AC238" s="45">
        <f t="shared" si="95"/>
        <v>0</v>
      </c>
      <c r="AD238" s="42"/>
      <c r="AE238" s="42"/>
      <c r="AF238" s="42"/>
      <c r="AG238" s="42"/>
      <c r="AH238" s="42"/>
      <c r="AI238" s="42"/>
      <c r="AJ238" s="42"/>
      <c r="AK238" s="45">
        <f t="shared" si="96"/>
        <v>0</v>
      </c>
      <c r="AL238" s="42"/>
      <c r="AM238" s="42"/>
      <c r="AN238" s="42"/>
      <c r="AO238" s="42"/>
      <c r="AP238" s="42"/>
      <c r="AQ238" s="42"/>
      <c r="AR238" s="42"/>
      <c r="AS238" s="45">
        <f t="shared" si="97"/>
        <v>0</v>
      </c>
      <c r="AT238" s="42"/>
      <c r="AU238" s="42"/>
      <c r="AV238" s="42"/>
      <c r="AW238" s="42"/>
      <c r="AX238" s="42"/>
      <c r="AY238" s="42"/>
      <c r="AZ238" s="42"/>
      <c r="BA238" s="45">
        <f t="shared" si="98"/>
        <v>0</v>
      </c>
      <c r="BB238" s="42"/>
      <c r="BC238" s="42"/>
      <c r="BD238" s="42"/>
      <c r="BE238" s="42"/>
      <c r="BF238" s="42"/>
      <c r="BG238" s="42"/>
      <c r="BH238" s="42"/>
      <c r="BI238" s="110">
        <f t="shared" si="99"/>
        <v>0</v>
      </c>
      <c r="BJ238" s="109">
        <f t="shared" si="100"/>
        <v>0</v>
      </c>
      <c r="BK238" s="108">
        <f t="shared" si="101"/>
        <v>0</v>
      </c>
      <c r="BL238" s="108">
        <f t="shared" si="102"/>
        <v>0</v>
      </c>
      <c r="BM238" s="108">
        <f t="shared" si="103"/>
        <v>0</v>
      </c>
      <c r="BN238" s="108">
        <f t="shared" si="104"/>
        <v>0</v>
      </c>
      <c r="BO238" s="108">
        <f t="shared" si="105"/>
        <v>0</v>
      </c>
      <c r="BP238" s="110">
        <f t="shared" si="106"/>
        <v>0</v>
      </c>
      <c r="BQ238" s="191">
        <f t="shared" si="107"/>
        <v>0</v>
      </c>
      <c r="BR238" s="25"/>
      <c r="BS238" s="25"/>
      <c r="BT238" s="25"/>
      <c r="BU238" s="25"/>
      <c r="BV238" s="25"/>
      <c r="BW238" s="25"/>
      <c r="BX238" s="25"/>
      <c r="BY238" s="26"/>
    </row>
    <row r="239" spans="1:77" ht="16" thickBot="1">
      <c r="A239" s="57"/>
      <c r="B239" s="65"/>
      <c r="C239" s="66"/>
      <c r="D239" s="42"/>
      <c r="E239" s="42"/>
      <c r="F239" s="42"/>
      <c r="G239" s="42"/>
      <c r="H239" s="42"/>
      <c r="I239" s="42"/>
      <c r="J239" s="42"/>
      <c r="K239" s="42"/>
      <c r="L239" s="42"/>
      <c r="M239" s="45">
        <f t="shared" ref="M239:M270" si="108">2*F239+5*G239+3*H239+5*I239+5*J239+5*K239+5*L239</f>
        <v>0</v>
      </c>
      <c r="N239" s="42"/>
      <c r="O239" s="42"/>
      <c r="P239" s="42"/>
      <c r="Q239" s="42"/>
      <c r="R239" s="42"/>
      <c r="S239" s="42"/>
      <c r="T239" s="42"/>
      <c r="U239" s="45">
        <f t="shared" ref="U239:U270" si="109">2*N239+5*O239+3*P239+5*Q239+5*R239+5*S239+5*T239</f>
        <v>0</v>
      </c>
      <c r="V239" s="42"/>
      <c r="W239" s="42"/>
      <c r="X239" s="42"/>
      <c r="Y239" s="42"/>
      <c r="Z239" s="42"/>
      <c r="AA239" s="42"/>
      <c r="AB239" s="42"/>
      <c r="AC239" s="45">
        <f t="shared" ref="AC239:AC270" si="110">2*V239+5*W239+3*X239+5*Y239+5*Z239+5*AA239+5*AB239</f>
        <v>0</v>
      </c>
      <c r="AD239" s="42"/>
      <c r="AE239" s="42"/>
      <c r="AF239" s="42"/>
      <c r="AG239" s="42"/>
      <c r="AH239" s="42"/>
      <c r="AI239" s="42"/>
      <c r="AJ239" s="42"/>
      <c r="AK239" s="45">
        <f t="shared" si="96"/>
        <v>0</v>
      </c>
      <c r="AL239" s="42"/>
      <c r="AM239" s="42"/>
      <c r="AN239" s="42"/>
      <c r="AO239" s="42"/>
      <c r="AP239" s="42"/>
      <c r="AQ239" s="42"/>
      <c r="AR239" s="42"/>
      <c r="AS239" s="45">
        <f t="shared" si="97"/>
        <v>0</v>
      </c>
      <c r="AT239" s="42"/>
      <c r="AU239" s="42"/>
      <c r="AV239" s="42"/>
      <c r="AW239" s="42"/>
      <c r="AX239" s="42"/>
      <c r="AY239" s="42"/>
      <c r="AZ239" s="42"/>
      <c r="BA239" s="45">
        <f t="shared" si="98"/>
        <v>0</v>
      </c>
      <c r="BB239" s="42"/>
      <c r="BC239" s="42"/>
      <c r="BD239" s="42"/>
      <c r="BE239" s="42"/>
      <c r="BF239" s="42"/>
      <c r="BG239" s="42"/>
      <c r="BH239" s="42"/>
      <c r="BI239" s="110">
        <f t="shared" si="99"/>
        <v>0</v>
      </c>
      <c r="BJ239" s="109">
        <f t="shared" si="100"/>
        <v>0</v>
      </c>
      <c r="BK239" s="108">
        <f t="shared" si="101"/>
        <v>0</v>
      </c>
      <c r="BL239" s="108">
        <f t="shared" si="102"/>
        <v>0</v>
      </c>
      <c r="BM239" s="108">
        <f t="shared" si="103"/>
        <v>0</v>
      </c>
      <c r="BN239" s="108">
        <f t="shared" si="104"/>
        <v>0</v>
      </c>
      <c r="BO239" s="108">
        <f t="shared" si="105"/>
        <v>0</v>
      </c>
      <c r="BP239" s="110">
        <f t="shared" si="106"/>
        <v>0</v>
      </c>
      <c r="BQ239" s="191">
        <f t="shared" si="107"/>
        <v>0</v>
      </c>
      <c r="BR239" s="53"/>
      <c r="BS239" s="53"/>
      <c r="BT239" s="53"/>
      <c r="BU239" s="53"/>
      <c r="BV239" s="53"/>
      <c r="BW239" s="53"/>
      <c r="BX239" s="53"/>
      <c r="BY239" s="56"/>
    </row>
    <row r="240" spans="1:77" ht="16" thickBot="1">
      <c r="A240" s="57"/>
      <c r="B240" s="65"/>
      <c r="C240" s="66"/>
      <c r="D240" s="42"/>
      <c r="E240" s="42"/>
      <c r="F240" s="42"/>
      <c r="G240" s="42"/>
      <c r="H240" s="42"/>
      <c r="I240" s="42"/>
      <c r="J240" s="42"/>
      <c r="K240" s="42"/>
      <c r="L240" s="42"/>
      <c r="M240" s="45">
        <f t="shared" si="108"/>
        <v>0</v>
      </c>
      <c r="N240" s="42"/>
      <c r="O240" s="42"/>
      <c r="P240" s="42"/>
      <c r="Q240" s="42"/>
      <c r="R240" s="42"/>
      <c r="S240" s="42"/>
      <c r="T240" s="42"/>
      <c r="U240" s="45">
        <f t="shared" si="109"/>
        <v>0</v>
      </c>
      <c r="V240" s="42"/>
      <c r="W240" s="42"/>
      <c r="X240" s="42"/>
      <c r="Y240" s="42"/>
      <c r="Z240" s="42"/>
      <c r="AA240" s="42"/>
      <c r="AB240" s="42"/>
      <c r="AC240" s="45">
        <f t="shared" si="110"/>
        <v>0</v>
      </c>
      <c r="AD240" s="42"/>
      <c r="AE240" s="42"/>
      <c r="AF240" s="42"/>
      <c r="AG240" s="42"/>
      <c r="AH240" s="42"/>
      <c r="AI240" s="42"/>
      <c r="AJ240" s="42"/>
      <c r="AK240" s="45">
        <f t="shared" si="96"/>
        <v>0</v>
      </c>
      <c r="AL240" s="42"/>
      <c r="AM240" s="42"/>
      <c r="AN240" s="42"/>
      <c r="AO240" s="42"/>
      <c r="AP240" s="42"/>
      <c r="AQ240" s="42"/>
      <c r="AR240" s="42"/>
      <c r="AS240" s="45">
        <f t="shared" si="97"/>
        <v>0</v>
      </c>
      <c r="AT240" s="42"/>
      <c r="AU240" s="42"/>
      <c r="AV240" s="42"/>
      <c r="AW240" s="42"/>
      <c r="AX240" s="42"/>
      <c r="AY240" s="42"/>
      <c r="AZ240" s="42"/>
      <c r="BA240" s="45">
        <f t="shared" si="98"/>
        <v>0</v>
      </c>
      <c r="BB240" s="42"/>
      <c r="BC240" s="42"/>
      <c r="BD240" s="42"/>
      <c r="BE240" s="42"/>
      <c r="BF240" s="42"/>
      <c r="BG240" s="42"/>
      <c r="BH240" s="42"/>
      <c r="BI240" s="110">
        <f t="shared" si="99"/>
        <v>0</v>
      </c>
      <c r="BJ240" s="109">
        <f t="shared" si="100"/>
        <v>0</v>
      </c>
      <c r="BK240" s="108">
        <f t="shared" si="101"/>
        <v>0</v>
      </c>
      <c r="BL240" s="108">
        <f t="shared" si="102"/>
        <v>0</v>
      </c>
      <c r="BM240" s="108">
        <f t="shared" si="103"/>
        <v>0</v>
      </c>
      <c r="BN240" s="108">
        <f t="shared" si="104"/>
        <v>0</v>
      </c>
      <c r="BO240" s="108">
        <f t="shared" si="105"/>
        <v>0</v>
      </c>
      <c r="BP240" s="110">
        <f t="shared" si="106"/>
        <v>0</v>
      </c>
      <c r="BQ240" s="191">
        <f t="shared" si="107"/>
        <v>0</v>
      </c>
      <c r="BR240" s="54"/>
      <c r="BS240" s="54"/>
      <c r="BT240" s="54"/>
      <c r="BU240" s="54"/>
      <c r="BV240" s="54"/>
      <c r="BW240" s="54"/>
      <c r="BX240" s="54"/>
      <c r="BY240" s="9"/>
    </row>
    <row r="241" spans="1:77" ht="16" thickBot="1">
      <c r="A241" s="57"/>
      <c r="B241" s="69"/>
      <c r="C241" s="47"/>
      <c r="D241" s="40"/>
      <c r="E241" s="41"/>
      <c r="F241" s="40"/>
      <c r="G241" s="40"/>
      <c r="H241" s="40"/>
      <c r="I241" s="40"/>
      <c r="J241" s="40"/>
      <c r="K241" s="40"/>
      <c r="L241" s="40"/>
      <c r="M241" s="45">
        <f t="shared" si="108"/>
        <v>0</v>
      </c>
      <c r="N241" s="40"/>
      <c r="O241" s="40"/>
      <c r="P241" s="40"/>
      <c r="Q241" s="40"/>
      <c r="R241" s="40"/>
      <c r="S241" s="40"/>
      <c r="T241" s="40"/>
      <c r="U241" s="45">
        <f t="shared" si="109"/>
        <v>0</v>
      </c>
      <c r="V241" s="40"/>
      <c r="W241" s="40"/>
      <c r="X241" s="40"/>
      <c r="Y241" s="40"/>
      <c r="Z241" s="40"/>
      <c r="AA241" s="40"/>
      <c r="AB241" s="40"/>
      <c r="AC241" s="45">
        <f t="shared" si="110"/>
        <v>0</v>
      </c>
      <c r="AD241" s="40"/>
      <c r="AE241" s="40"/>
      <c r="AF241" s="40"/>
      <c r="AG241" s="40"/>
      <c r="AH241" s="40"/>
      <c r="AI241" s="40"/>
      <c r="AJ241" s="40"/>
      <c r="AK241" s="45">
        <f t="shared" si="96"/>
        <v>0</v>
      </c>
      <c r="AL241" s="40"/>
      <c r="AM241" s="40"/>
      <c r="AN241" s="40"/>
      <c r="AO241" s="40"/>
      <c r="AP241" s="40"/>
      <c r="AQ241" s="40"/>
      <c r="AR241" s="40"/>
      <c r="AS241" s="45">
        <f t="shared" si="97"/>
        <v>0</v>
      </c>
      <c r="AT241" s="40"/>
      <c r="AU241" s="40"/>
      <c r="AV241" s="40"/>
      <c r="AW241" s="40"/>
      <c r="AX241" s="40"/>
      <c r="AY241" s="40"/>
      <c r="AZ241" s="40"/>
      <c r="BA241" s="45">
        <f t="shared" si="98"/>
        <v>0</v>
      </c>
      <c r="BB241" s="40"/>
      <c r="BC241" s="40"/>
      <c r="BD241" s="40"/>
      <c r="BE241" s="40"/>
      <c r="BF241" s="40"/>
      <c r="BG241" s="40"/>
      <c r="BH241" s="40"/>
      <c r="BI241" s="110">
        <f t="shared" si="99"/>
        <v>0</v>
      </c>
      <c r="BJ241" s="109">
        <f t="shared" si="100"/>
        <v>0</v>
      </c>
      <c r="BK241" s="108">
        <f t="shared" si="101"/>
        <v>0</v>
      </c>
      <c r="BL241" s="108">
        <f t="shared" si="102"/>
        <v>0</v>
      </c>
      <c r="BM241" s="108">
        <f t="shared" si="103"/>
        <v>0</v>
      </c>
      <c r="BN241" s="108">
        <f t="shared" si="104"/>
        <v>0</v>
      </c>
      <c r="BO241" s="108">
        <f t="shared" si="105"/>
        <v>0</v>
      </c>
      <c r="BP241" s="110">
        <f t="shared" si="106"/>
        <v>0</v>
      </c>
      <c r="BQ241" s="191">
        <f t="shared" si="107"/>
        <v>0</v>
      </c>
      <c r="BR241" s="54"/>
      <c r="BS241" s="54"/>
      <c r="BT241" s="54"/>
      <c r="BU241" s="54"/>
      <c r="BV241" s="54"/>
      <c r="BW241" s="54"/>
      <c r="BX241" s="54"/>
      <c r="BY241" s="9"/>
    </row>
    <row r="242" spans="1:77" ht="16" thickBot="1">
      <c r="A242" s="57"/>
      <c r="B242" s="69"/>
      <c r="C242" s="47"/>
      <c r="D242" s="40"/>
      <c r="E242" s="41"/>
      <c r="F242" s="40"/>
      <c r="G242" s="40"/>
      <c r="H242" s="40"/>
      <c r="I242" s="40"/>
      <c r="J242" s="40"/>
      <c r="K242" s="40"/>
      <c r="L242" s="40"/>
      <c r="M242" s="45">
        <f t="shared" si="108"/>
        <v>0</v>
      </c>
      <c r="N242" s="40"/>
      <c r="O242" s="40"/>
      <c r="P242" s="40"/>
      <c r="Q242" s="40"/>
      <c r="R242" s="40"/>
      <c r="S242" s="40"/>
      <c r="T242" s="40"/>
      <c r="U242" s="45">
        <f t="shared" si="109"/>
        <v>0</v>
      </c>
      <c r="V242" s="40"/>
      <c r="W242" s="40"/>
      <c r="X242" s="40"/>
      <c r="Y242" s="40"/>
      <c r="Z242" s="40"/>
      <c r="AA242" s="40"/>
      <c r="AB242" s="40"/>
      <c r="AC242" s="45">
        <f t="shared" si="110"/>
        <v>0</v>
      </c>
      <c r="AD242" s="40"/>
      <c r="AE242" s="40"/>
      <c r="AF242" s="40"/>
      <c r="AG242" s="40"/>
      <c r="AH242" s="40"/>
      <c r="AI242" s="40"/>
      <c r="AJ242" s="40"/>
      <c r="AK242" s="45">
        <f t="shared" si="96"/>
        <v>0</v>
      </c>
      <c r="AL242" s="40"/>
      <c r="AM242" s="40"/>
      <c r="AN242" s="40"/>
      <c r="AO242" s="40"/>
      <c r="AP242" s="40"/>
      <c r="AQ242" s="40"/>
      <c r="AR242" s="40"/>
      <c r="AS242" s="45">
        <f t="shared" si="97"/>
        <v>0</v>
      </c>
      <c r="AT242" s="40"/>
      <c r="AU242" s="40"/>
      <c r="AV242" s="40"/>
      <c r="AW242" s="40"/>
      <c r="AX242" s="40"/>
      <c r="AY242" s="40"/>
      <c r="AZ242" s="40"/>
      <c r="BA242" s="45">
        <f t="shared" si="98"/>
        <v>0</v>
      </c>
      <c r="BB242" s="40"/>
      <c r="BC242" s="40"/>
      <c r="BD242" s="40"/>
      <c r="BE242" s="40"/>
      <c r="BF242" s="40"/>
      <c r="BG242" s="40"/>
      <c r="BH242" s="40"/>
      <c r="BI242" s="110">
        <f t="shared" si="99"/>
        <v>0</v>
      </c>
      <c r="BJ242" s="109">
        <f t="shared" si="100"/>
        <v>0</v>
      </c>
      <c r="BK242" s="108">
        <f t="shared" si="101"/>
        <v>0</v>
      </c>
      <c r="BL242" s="108">
        <f t="shared" si="102"/>
        <v>0</v>
      </c>
      <c r="BM242" s="108">
        <f t="shared" si="103"/>
        <v>0</v>
      </c>
      <c r="BN242" s="108">
        <f t="shared" si="104"/>
        <v>0</v>
      </c>
      <c r="BO242" s="108">
        <f t="shared" si="105"/>
        <v>0</v>
      </c>
      <c r="BP242" s="110">
        <f t="shared" si="106"/>
        <v>0</v>
      </c>
      <c r="BQ242" s="191">
        <f t="shared" si="107"/>
        <v>0</v>
      </c>
      <c r="BR242" s="54"/>
      <c r="BS242" s="54"/>
      <c r="BT242" s="54"/>
      <c r="BU242" s="54"/>
      <c r="BV242" s="54"/>
      <c r="BW242" s="54"/>
      <c r="BX242" s="54"/>
      <c r="BY242" s="9"/>
    </row>
    <row r="243" spans="1:77" ht="16" thickBot="1">
      <c r="A243" s="57"/>
      <c r="B243" s="65"/>
      <c r="C243" s="66"/>
      <c r="D243" s="42"/>
      <c r="E243" s="42"/>
      <c r="F243" s="42"/>
      <c r="G243" s="42"/>
      <c r="H243" s="42"/>
      <c r="I243" s="42"/>
      <c r="J243" s="42"/>
      <c r="K243" s="42"/>
      <c r="L243" s="42"/>
      <c r="M243" s="45">
        <f t="shared" si="108"/>
        <v>0</v>
      </c>
      <c r="N243" s="42"/>
      <c r="O243" s="42"/>
      <c r="P243" s="42"/>
      <c r="Q243" s="42"/>
      <c r="R243" s="42"/>
      <c r="S243" s="42"/>
      <c r="T243" s="42"/>
      <c r="U243" s="45">
        <f t="shared" si="109"/>
        <v>0</v>
      </c>
      <c r="V243" s="42"/>
      <c r="W243" s="42"/>
      <c r="X243" s="42"/>
      <c r="Y243" s="42"/>
      <c r="Z243" s="42"/>
      <c r="AA243" s="42"/>
      <c r="AB243" s="42"/>
      <c r="AC243" s="45">
        <f t="shared" si="110"/>
        <v>0</v>
      </c>
      <c r="AD243" s="42"/>
      <c r="AE243" s="42"/>
      <c r="AF243" s="42"/>
      <c r="AG243" s="42"/>
      <c r="AH243" s="42"/>
      <c r="AI243" s="42"/>
      <c r="AJ243" s="42"/>
      <c r="AK243" s="45">
        <f t="shared" si="96"/>
        <v>0</v>
      </c>
      <c r="AL243" s="42"/>
      <c r="AM243" s="42"/>
      <c r="AN243" s="42"/>
      <c r="AO243" s="42"/>
      <c r="AP243" s="42"/>
      <c r="AQ243" s="42"/>
      <c r="AR243" s="42"/>
      <c r="AS243" s="45">
        <f t="shared" si="97"/>
        <v>0</v>
      </c>
      <c r="AT243" s="42"/>
      <c r="AU243" s="42"/>
      <c r="AV243" s="42"/>
      <c r="AW243" s="42"/>
      <c r="AX243" s="42"/>
      <c r="AY243" s="42"/>
      <c r="AZ243" s="42"/>
      <c r="BA243" s="45">
        <f t="shared" si="98"/>
        <v>0</v>
      </c>
      <c r="BB243" s="42"/>
      <c r="BC243" s="42"/>
      <c r="BD243" s="42"/>
      <c r="BE243" s="42"/>
      <c r="BF243" s="42"/>
      <c r="BG243" s="42"/>
      <c r="BH243" s="42"/>
      <c r="BI243" s="110">
        <f t="shared" si="99"/>
        <v>0</v>
      </c>
      <c r="BJ243" s="109">
        <f t="shared" si="100"/>
        <v>0</v>
      </c>
      <c r="BK243" s="108">
        <f t="shared" si="101"/>
        <v>0</v>
      </c>
      <c r="BL243" s="108">
        <f t="shared" si="102"/>
        <v>0</v>
      </c>
      <c r="BM243" s="108">
        <f t="shared" si="103"/>
        <v>0</v>
      </c>
      <c r="BN243" s="108">
        <f t="shared" si="104"/>
        <v>0</v>
      </c>
      <c r="BO243" s="108">
        <f t="shared" si="105"/>
        <v>0</v>
      </c>
      <c r="BP243" s="110">
        <f t="shared" si="106"/>
        <v>0</v>
      </c>
      <c r="BQ243" s="191">
        <f t="shared" si="107"/>
        <v>0</v>
      </c>
      <c r="BR243" s="54"/>
      <c r="BS243" s="54"/>
      <c r="BT243" s="54"/>
      <c r="BU243" s="54"/>
      <c r="BV243" s="54"/>
      <c r="BW243" s="54"/>
      <c r="BX243" s="54"/>
      <c r="BY243" s="9"/>
    </row>
    <row r="244" spans="1:77" ht="16" thickBot="1">
      <c r="A244" s="57"/>
      <c r="B244" s="65"/>
      <c r="C244" s="66"/>
      <c r="D244" s="42"/>
      <c r="E244" s="42"/>
      <c r="F244" s="42"/>
      <c r="G244" s="42"/>
      <c r="H244" s="42"/>
      <c r="I244" s="42"/>
      <c r="J244" s="42"/>
      <c r="K244" s="42"/>
      <c r="L244" s="42"/>
      <c r="M244" s="45">
        <f t="shared" si="108"/>
        <v>0</v>
      </c>
      <c r="N244" s="42"/>
      <c r="O244" s="42"/>
      <c r="P244" s="42"/>
      <c r="Q244" s="42"/>
      <c r="R244" s="42"/>
      <c r="S244" s="42"/>
      <c r="T244" s="42"/>
      <c r="U244" s="45">
        <f t="shared" si="109"/>
        <v>0</v>
      </c>
      <c r="V244" s="42"/>
      <c r="W244" s="42"/>
      <c r="X244" s="42"/>
      <c r="Y244" s="42"/>
      <c r="Z244" s="42"/>
      <c r="AA244" s="42"/>
      <c r="AB244" s="42"/>
      <c r="AC244" s="45">
        <f t="shared" si="110"/>
        <v>0</v>
      </c>
      <c r="AD244" s="42"/>
      <c r="AE244" s="42"/>
      <c r="AF244" s="42"/>
      <c r="AG244" s="42"/>
      <c r="AH244" s="42"/>
      <c r="AI244" s="42"/>
      <c r="AJ244" s="42"/>
      <c r="AK244" s="45">
        <f t="shared" si="96"/>
        <v>0</v>
      </c>
      <c r="AL244" s="42"/>
      <c r="AM244" s="42"/>
      <c r="AN244" s="42"/>
      <c r="AO244" s="42"/>
      <c r="AP244" s="42"/>
      <c r="AQ244" s="42"/>
      <c r="AR244" s="42"/>
      <c r="AS244" s="45">
        <f t="shared" si="97"/>
        <v>0</v>
      </c>
      <c r="AT244" s="42"/>
      <c r="AU244" s="42"/>
      <c r="AV244" s="42"/>
      <c r="AW244" s="42"/>
      <c r="AX244" s="42"/>
      <c r="AY244" s="42"/>
      <c r="AZ244" s="42"/>
      <c r="BA244" s="45">
        <f t="shared" si="98"/>
        <v>0</v>
      </c>
      <c r="BB244" s="42"/>
      <c r="BC244" s="42"/>
      <c r="BD244" s="42"/>
      <c r="BE244" s="42"/>
      <c r="BF244" s="42"/>
      <c r="BG244" s="42"/>
      <c r="BH244" s="42"/>
      <c r="BI244" s="110">
        <f t="shared" si="99"/>
        <v>0</v>
      </c>
      <c r="BJ244" s="109">
        <f t="shared" si="100"/>
        <v>0</v>
      </c>
      <c r="BK244" s="108">
        <f t="shared" si="101"/>
        <v>0</v>
      </c>
      <c r="BL244" s="108">
        <f t="shared" si="102"/>
        <v>0</v>
      </c>
      <c r="BM244" s="108">
        <f t="shared" si="103"/>
        <v>0</v>
      </c>
      <c r="BN244" s="108">
        <f t="shared" si="104"/>
        <v>0</v>
      </c>
      <c r="BO244" s="108">
        <f t="shared" si="105"/>
        <v>0</v>
      </c>
      <c r="BP244" s="110">
        <f t="shared" si="106"/>
        <v>0</v>
      </c>
      <c r="BQ244" s="191">
        <f t="shared" si="107"/>
        <v>0</v>
      </c>
      <c r="BR244" s="54"/>
      <c r="BS244" s="54"/>
      <c r="BT244" s="54"/>
      <c r="BU244" s="54"/>
      <c r="BV244" s="54"/>
      <c r="BW244" s="54"/>
      <c r="BX244" s="54"/>
      <c r="BY244" s="9"/>
    </row>
    <row r="245" spans="1:77" ht="16" thickBot="1">
      <c r="A245" s="57"/>
      <c r="B245" s="65"/>
      <c r="C245" s="66"/>
      <c r="D245" s="42"/>
      <c r="E245" s="42"/>
      <c r="F245" s="42"/>
      <c r="G245" s="42"/>
      <c r="H245" s="42"/>
      <c r="I245" s="42"/>
      <c r="J245" s="42"/>
      <c r="K245" s="42"/>
      <c r="L245" s="42"/>
      <c r="M245" s="45">
        <f t="shared" si="108"/>
        <v>0</v>
      </c>
      <c r="N245" s="42"/>
      <c r="O245" s="42"/>
      <c r="P245" s="42"/>
      <c r="Q245" s="42"/>
      <c r="R245" s="42"/>
      <c r="S245" s="42"/>
      <c r="T245" s="42"/>
      <c r="U245" s="45">
        <f t="shared" si="109"/>
        <v>0</v>
      </c>
      <c r="V245" s="42"/>
      <c r="W245" s="42"/>
      <c r="X245" s="42"/>
      <c r="Y245" s="42"/>
      <c r="Z245" s="42"/>
      <c r="AA245" s="42"/>
      <c r="AB245" s="42"/>
      <c r="AC245" s="45">
        <f t="shared" si="110"/>
        <v>0</v>
      </c>
      <c r="AD245" s="42"/>
      <c r="AE245" s="42"/>
      <c r="AF245" s="42"/>
      <c r="AG245" s="42"/>
      <c r="AH245" s="42"/>
      <c r="AI245" s="42"/>
      <c r="AJ245" s="42"/>
      <c r="AK245" s="45">
        <f t="shared" si="96"/>
        <v>0</v>
      </c>
      <c r="AL245" s="42"/>
      <c r="AM245" s="42"/>
      <c r="AN245" s="42"/>
      <c r="AO245" s="42"/>
      <c r="AP245" s="42"/>
      <c r="AQ245" s="42"/>
      <c r="AR245" s="42"/>
      <c r="AS245" s="45">
        <f t="shared" si="97"/>
        <v>0</v>
      </c>
      <c r="AT245" s="42"/>
      <c r="AU245" s="42"/>
      <c r="AV245" s="42"/>
      <c r="AW245" s="42"/>
      <c r="AX245" s="42"/>
      <c r="AY245" s="42"/>
      <c r="AZ245" s="42"/>
      <c r="BA245" s="45">
        <f t="shared" si="98"/>
        <v>0</v>
      </c>
      <c r="BB245" s="42"/>
      <c r="BC245" s="42"/>
      <c r="BD245" s="42"/>
      <c r="BE245" s="42"/>
      <c r="BF245" s="42"/>
      <c r="BG245" s="42"/>
      <c r="BH245" s="42"/>
      <c r="BI245" s="110">
        <f t="shared" si="99"/>
        <v>0</v>
      </c>
      <c r="BJ245" s="109">
        <f t="shared" si="100"/>
        <v>0</v>
      </c>
      <c r="BK245" s="108">
        <f t="shared" si="101"/>
        <v>0</v>
      </c>
      <c r="BL245" s="108">
        <f t="shared" si="102"/>
        <v>0</v>
      </c>
      <c r="BM245" s="108">
        <f t="shared" si="103"/>
        <v>0</v>
      </c>
      <c r="BN245" s="108">
        <f t="shared" si="104"/>
        <v>0</v>
      </c>
      <c r="BO245" s="108">
        <f t="shared" si="105"/>
        <v>0</v>
      </c>
      <c r="BP245" s="110">
        <f t="shared" si="106"/>
        <v>0</v>
      </c>
      <c r="BQ245" s="191">
        <f t="shared" si="107"/>
        <v>0</v>
      </c>
      <c r="BR245" s="54"/>
      <c r="BS245" s="54"/>
      <c r="BT245" s="54"/>
      <c r="BU245" s="54"/>
      <c r="BV245" s="54"/>
      <c r="BW245" s="54"/>
      <c r="BX245" s="54"/>
      <c r="BY245" s="9"/>
    </row>
    <row r="246" spans="1:77" ht="16" thickBot="1">
      <c r="A246" s="57"/>
      <c r="B246" s="65"/>
      <c r="C246" s="66"/>
      <c r="D246" s="42"/>
      <c r="E246" s="42"/>
      <c r="F246" s="42"/>
      <c r="G246" s="42"/>
      <c r="H246" s="42"/>
      <c r="I246" s="42"/>
      <c r="J246" s="42"/>
      <c r="K246" s="42"/>
      <c r="L246" s="42"/>
      <c r="M246" s="45">
        <f t="shared" si="108"/>
        <v>0</v>
      </c>
      <c r="N246" s="42"/>
      <c r="O246" s="42"/>
      <c r="P246" s="42"/>
      <c r="Q246" s="42"/>
      <c r="R246" s="42"/>
      <c r="S246" s="42"/>
      <c r="T246" s="42"/>
      <c r="U246" s="45">
        <f t="shared" si="109"/>
        <v>0</v>
      </c>
      <c r="V246" s="42"/>
      <c r="W246" s="42"/>
      <c r="X246" s="42"/>
      <c r="Y246" s="42"/>
      <c r="Z246" s="42"/>
      <c r="AA246" s="42"/>
      <c r="AB246" s="42"/>
      <c r="AC246" s="45">
        <f t="shared" si="110"/>
        <v>0</v>
      </c>
      <c r="AD246" s="42"/>
      <c r="AE246" s="42"/>
      <c r="AF246" s="42"/>
      <c r="AG246" s="42"/>
      <c r="AH246" s="42"/>
      <c r="AI246" s="42"/>
      <c r="AJ246" s="42"/>
      <c r="AK246" s="45">
        <f t="shared" si="96"/>
        <v>0</v>
      </c>
      <c r="AL246" s="42"/>
      <c r="AM246" s="42"/>
      <c r="AN246" s="42"/>
      <c r="AO246" s="42"/>
      <c r="AP246" s="42"/>
      <c r="AQ246" s="42"/>
      <c r="AR246" s="42"/>
      <c r="AS246" s="45">
        <f t="shared" si="97"/>
        <v>0</v>
      </c>
      <c r="AT246" s="42"/>
      <c r="AU246" s="42"/>
      <c r="AV246" s="42"/>
      <c r="AW246" s="42"/>
      <c r="AX246" s="42"/>
      <c r="AY246" s="42"/>
      <c r="AZ246" s="42"/>
      <c r="BA246" s="45">
        <f t="shared" si="98"/>
        <v>0</v>
      </c>
      <c r="BB246" s="42"/>
      <c r="BC246" s="42"/>
      <c r="BD246" s="42"/>
      <c r="BE246" s="42"/>
      <c r="BF246" s="42"/>
      <c r="BG246" s="42"/>
      <c r="BH246" s="42"/>
      <c r="BI246" s="110">
        <f t="shared" si="99"/>
        <v>0</v>
      </c>
      <c r="BJ246" s="109">
        <f t="shared" si="100"/>
        <v>0</v>
      </c>
      <c r="BK246" s="108">
        <f t="shared" si="101"/>
        <v>0</v>
      </c>
      <c r="BL246" s="108">
        <f t="shared" si="102"/>
        <v>0</v>
      </c>
      <c r="BM246" s="108">
        <f t="shared" si="103"/>
        <v>0</v>
      </c>
      <c r="BN246" s="108">
        <f t="shared" si="104"/>
        <v>0</v>
      </c>
      <c r="BO246" s="108">
        <f t="shared" si="105"/>
        <v>0</v>
      </c>
      <c r="BP246" s="110">
        <f t="shared" si="106"/>
        <v>0</v>
      </c>
      <c r="BQ246" s="191">
        <f t="shared" si="107"/>
        <v>0</v>
      </c>
      <c r="BR246" s="54"/>
      <c r="BS246" s="54"/>
      <c r="BT246" s="54"/>
      <c r="BU246" s="54"/>
      <c r="BV246" s="54"/>
      <c r="BW246" s="54"/>
      <c r="BX246" s="54"/>
      <c r="BY246" s="9"/>
    </row>
    <row r="247" spans="1:77" ht="16" thickBot="1">
      <c r="A247" s="57"/>
      <c r="B247" s="65"/>
      <c r="C247" s="66"/>
      <c r="D247" s="42"/>
      <c r="E247" s="42"/>
      <c r="F247" s="42"/>
      <c r="G247" s="42"/>
      <c r="H247" s="42"/>
      <c r="I247" s="42"/>
      <c r="J247" s="42"/>
      <c r="K247" s="42"/>
      <c r="L247" s="42"/>
      <c r="M247" s="45">
        <f t="shared" si="108"/>
        <v>0</v>
      </c>
      <c r="N247" s="42"/>
      <c r="O247" s="42"/>
      <c r="P247" s="42"/>
      <c r="Q247" s="42"/>
      <c r="R247" s="42"/>
      <c r="S247" s="42"/>
      <c r="T247" s="42"/>
      <c r="U247" s="45">
        <f t="shared" si="109"/>
        <v>0</v>
      </c>
      <c r="V247" s="42"/>
      <c r="W247" s="42"/>
      <c r="X247" s="42"/>
      <c r="Y247" s="42"/>
      <c r="Z247" s="42"/>
      <c r="AA247" s="42"/>
      <c r="AB247" s="42"/>
      <c r="AC247" s="45">
        <f t="shared" si="110"/>
        <v>0</v>
      </c>
      <c r="AD247" s="42"/>
      <c r="AE247" s="42"/>
      <c r="AF247" s="42"/>
      <c r="AG247" s="42"/>
      <c r="AH247" s="42"/>
      <c r="AI247" s="42"/>
      <c r="AJ247" s="42"/>
      <c r="AK247" s="45">
        <f t="shared" si="96"/>
        <v>0</v>
      </c>
      <c r="AL247" s="42"/>
      <c r="AM247" s="42"/>
      <c r="AN247" s="42"/>
      <c r="AO247" s="42"/>
      <c r="AP247" s="42"/>
      <c r="AQ247" s="42"/>
      <c r="AR247" s="42"/>
      <c r="AS247" s="45">
        <f t="shared" si="97"/>
        <v>0</v>
      </c>
      <c r="AT247" s="42"/>
      <c r="AU247" s="42"/>
      <c r="AV247" s="42"/>
      <c r="AW247" s="42"/>
      <c r="AX247" s="42"/>
      <c r="AY247" s="42"/>
      <c r="AZ247" s="42"/>
      <c r="BA247" s="45">
        <f t="shared" si="98"/>
        <v>0</v>
      </c>
      <c r="BB247" s="42"/>
      <c r="BC247" s="42"/>
      <c r="BD247" s="42"/>
      <c r="BE247" s="42"/>
      <c r="BF247" s="42"/>
      <c r="BG247" s="42"/>
      <c r="BH247" s="42"/>
      <c r="BI247" s="110">
        <f t="shared" si="99"/>
        <v>0</v>
      </c>
      <c r="BJ247" s="109">
        <f t="shared" si="100"/>
        <v>0</v>
      </c>
      <c r="BK247" s="108">
        <f t="shared" si="101"/>
        <v>0</v>
      </c>
      <c r="BL247" s="108">
        <f t="shared" si="102"/>
        <v>0</v>
      </c>
      <c r="BM247" s="108">
        <f t="shared" si="103"/>
        <v>0</v>
      </c>
      <c r="BN247" s="108">
        <f t="shared" si="104"/>
        <v>0</v>
      </c>
      <c r="BO247" s="108">
        <f t="shared" si="105"/>
        <v>0</v>
      </c>
      <c r="BP247" s="110">
        <f t="shared" si="106"/>
        <v>0</v>
      </c>
      <c r="BQ247" s="191">
        <f t="shared" si="107"/>
        <v>0</v>
      </c>
      <c r="BR247" s="54"/>
      <c r="BS247" s="54"/>
      <c r="BT247" s="54"/>
      <c r="BU247" s="54"/>
      <c r="BV247" s="54"/>
      <c r="BW247" s="54"/>
      <c r="BX247" s="54"/>
      <c r="BY247" s="9"/>
    </row>
    <row r="248" spans="1:77" ht="16" thickBot="1">
      <c r="A248" s="57"/>
      <c r="B248" s="65"/>
      <c r="C248" s="66"/>
      <c r="D248" s="42"/>
      <c r="E248" s="42"/>
      <c r="F248" s="42"/>
      <c r="G248" s="42"/>
      <c r="H248" s="42"/>
      <c r="I248" s="42"/>
      <c r="J248" s="42"/>
      <c r="K248" s="42"/>
      <c r="L248" s="42"/>
      <c r="M248" s="45">
        <f t="shared" si="108"/>
        <v>0</v>
      </c>
      <c r="N248" s="42"/>
      <c r="O248" s="42"/>
      <c r="P248" s="42"/>
      <c r="Q248" s="42"/>
      <c r="R248" s="42"/>
      <c r="S248" s="42"/>
      <c r="T248" s="42"/>
      <c r="U248" s="45">
        <f t="shared" si="109"/>
        <v>0</v>
      </c>
      <c r="V248" s="42"/>
      <c r="W248" s="42"/>
      <c r="X248" s="42"/>
      <c r="Y248" s="42"/>
      <c r="Z248" s="42"/>
      <c r="AA248" s="42"/>
      <c r="AB248" s="42"/>
      <c r="AC248" s="45">
        <f t="shared" si="110"/>
        <v>0</v>
      </c>
      <c r="AD248" s="42"/>
      <c r="AE248" s="42"/>
      <c r="AF248" s="42"/>
      <c r="AG248" s="42"/>
      <c r="AH248" s="42"/>
      <c r="AI248" s="42"/>
      <c r="AJ248" s="42"/>
      <c r="AK248" s="45">
        <f t="shared" si="96"/>
        <v>0</v>
      </c>
      <c r="AL248" s="42"/>
      <c r="AM248" s="42"/>
      <c r="AN248" s="42"/>
      <c r="AO248" s="42"/>
      <c r="AP248" s="42"/>
      <c r="AQ248" s="42"/>
      <c r="AR248" s="42"/>
      <c r="AS248" s="45">
        <f t="shared" si="97"/>
        <v>0</v>
      </c>
      <c r="AT248" s="42"/>
      <c r="AU248" s="42"/>
      <c r="AV248" s="42"/>
      <c r="AW248" s="42"/>
      <c r="AX248" s="42"/>
      <c r="AY248" s="42"/>
      <c r="AZ248" s="42"/>
      <c r="BA248" s="45">
        <f t="shared" si="98"/>
        <v>0</v>
      </c>
      <c r="BB248" s="42"/>
      <c r="BC248" s="42"/>
      <c r="BD248" s="42"/>
      <c r="BE248" s="42"/>
      <c r="BF248" s="42"/>
      <c r="BG248" s="42"/>
      <c r="BH248" s="42"/>
      <c r="BI248" s="110">
        <f t="shared" si="99"/>
        <v>0</v>
      </c>
      <c r="BJ248" s="109">
        <f t="shared" si="100"/>
        <v>0</v>
      </c>
      <c r="BK248" s="108">
        <f t="shared" si="101"/>
        <v>0</v>
      </c>
      <c r="BL248" s="108">
        <f t="shared" si="102"/>
        <v>0</v>
      </c>
      <c r="BM248" s="108">
        <f t="shared" si="103"/>
        <v>0</v>
      </c>
      <c r="BN248" s="108">
        <f t="shared" si="104"/>
        <v>0</v>
      </c>
      <c r="BO248" s="108">
        <f t="shared" si="105"/>
        <v>0</v>
      </c>
      <c r="BP248" s="110">
        <f t="shared" si="106"/>
        <v>0</v>
      </c>
      <c r="BQ248" s="191">
        <f t="shared" si="107"/>
        <v>0</v>
      </c>
      <c r="BR248" s="54"/>
      <c r="BS248" s="54"/>
      <c r="BT248" s="54"/>
      <c r="BU248" s="54"/>
      <c r="BV248" s="54"/>
      <c r="BW248" s="54"/>
      <c r="BX248" s="54"/>
      <c r="BY248" s="9"/>
    </row>
    <row r="249" spans="1:77" ht="16" thickBot="1">
      <c r="A249" s="57"/>
      <c r="B249" s="65"/>
      <c r="C249" s="66"/>
      <c r="D249" s="42"/>
      <c r="E249" s="42"/>
      <c r="F249" s="42"/>
      <c r="G249" s="42"/>
      <c r="H249" s="42"/>
      <c r="I249" s="42"/>
      <c r="J249" s="42"/>
      <c r="K249" s="42"/>
      <c r="L249" s="42"/>
      <c r="M249" s="45">
        <f t="shared" si="108"/>
        <v>0</v>
      </c>
      <c r="N249" s="42"/>
      <c r="O249" s="42"/>
      <c r="P249" s="42"/>
      <c r="Q249" s="42"/>
      <c r="R249" s="42"/>
      <c r="S249" s="42"/>
      <c r="T249" s="42"/>
      <c r="U249" s="45">
        <f t="shared" si="109"/>
        <v>0</v>
      </c>
      <c r="V249" s="42"/>
      <c r="W249" s="42"/>
      <c r="X249" s="42"/>
      <c r="Y249" s="42"/>
      <c r="Z249" s="42"/>
      <c r="AA249" s="42"/>
      <c r="AB249" s="42"/>
      <c r="AC249" s="45">
        <f t="shared" si="110"/>
        <v>0</v>
      </c>
      <c r="AD249" s="42"/>
      <c r="AE249" s="42"/>
      <c r="AF249" s="42"/>
      <c r="AG249" s="42"/>
      <c r="AH249" s="42"/>
      <c r="AI249" s="42"/>
      <c r="AJ249" s="42"/>
      <c r="AK249" s="45">
        <f t="shared" si="96"/>
        <v>0</v>
      </c>
      <c r="AL249" s="42"/>
      <c r="AM249" s="42"/>
      <c r="AN249" s="42"/>
      <c r="AO249" s="42"/>
      <c r="AP249" s="42"/>
      <c r="AQ249" s="42"/>
      <c r="AR249" s="42"/>
      <c r="AS249" s="45">
        <f t="shared" si="97"/>
        <v>0</v>
      </c>
      <c r="AT249" s="42"/>
      <c r="AU249" s="42"/>
      <c r="AV249" s="42"/>
      <c r="AW249" s="42"/>
      <c r="AX249" s="42"/>
      <c r="AY249" s="42"/>
      <c r="AZ249" s="42"/>
      <c r="BA249" s="45">
        <f t="shared" si="98"/>
        <v>0</v>
      </c>
      <c r="BB249" s="42"/>
      <c r="BC249" s="42"/>
      <c r="BD249" s="42"/>
      <c r="BE249" s="42"/>
      <c r="BF249" s="42"/>
      <c r="BG249" s="42"/>
      <c r="BH249" s="42"/>
      <c r="BI249" s="110">
        <f t="shared" si="99"/>
        <v>0</v>
      </c>
      <c r="BJ249" s="109">
        <f t="shared" si="100"/>
        <v>0</v>
      </c>
      <c r="BK249" s="108">
        <f t="shared" si="101"/>
        <v>0</v>
      </c>
      <c r="BL249" s="108">
        <f t="shared" si="102"/>
        <v>0</v>
      </c>
      <c r="BM249" s="108">
        <f t="shared" si="103"/>
        <v>0</v>
      </c>
      <c r="BN249" s="108">
        <f t="shared" si="104"/>
        <v>0</v>
      </c>
      <c r="BO249" s="108">
        <f t="shared" si="105"/>
        <v>0</v>
      </c>
      <c r="BP249" s="110">
        <f t="shared" si="106"/>
        <v>0</v>
      </c>
      <c r="BQ249" s="191">
        <f t="shared" si="107"/>
        <v>0</v>
      </c>
      <c r="BR249" s="54"/>
      <c r="BS249" s="54"/>
      <c r="BT249" s="54"/>
      <c r="BU249" s="54"/>
      <c r="BV249" s="54"/>
      <c r="BW249" s="54"/>
      <c r="BX249" s="54"/>
      <c r="BY249" s="9"/>
    </row>
    <row r="250" spans="1:77" ht="16" thickBot="1">
      <c r="A250" s="57"/>
      <c r="B250" s="65"/>
      <c r="C250" s="66"/>
      <c r="D250" s="42"/>
      <c r="E250" s="42"/>
      <c r="F250" s="42"/>
      <c r="G250" s="42"/>
      <c r="H250" s="42"/>
      <c r="I250" s="42"/>
      <c r="J250" s="42"/>
      <c r="K250" s="42"/>
      <c r="L250" s="42"/>
      <c r="M250" s="45">
        <f t="shared" si="108"/>
        <v>0</v>
      </c>
      <c r="N250" s="42"/>
      <c r="O250" s="42"/>
      <c r="P250" s="42"/>
      <c r="Q250" s="42"/>
      <c r="R250" s="42"/>
      <c r="S250" s="42"/>
      <c r="T250" s="42"/>
      <c r="U250" s="45">
        <f t="shared" si="109"/>
        <v>0</v>
      </c>
      <c r="V250" s="42"/>
      <c r="W250" s="42"/>
      <c r="X250" s="42"/>
      <c r="Y250" s="42"/>
      <c r="Z250" s="42"/>
      <c r="AA250" s="42"/>
      <c r="AB250" s="42"/>
      <c r="AC250" s="45">
        <f t="shared" si="110"/>
        <v>0</v>
      </c>
      <c r="AD250" s="42"/>
      <c r="AE250" s="42"/>
      <c r="AF250" s="42"/>
      <c r="AG250" s="42"/>
      <c r="AH250" s="42"/>
      <c r="AI250" s="42"/>
      <c r="AJ250" s="42"/>
      <c r="AK250" s="45">
        <f t="shared" si="96"/>
        <v>0</v>
      </c>
      <c r="AL250" s="42"/>
      <c r="AM250" s="42"/>
      <c r="AN250" s="42"/>
      <c r="AO250" s="42"/>
      <c r="AP250" s="42"/>
      <c r="AQ250" s="42"/>
      <c r="AR250" s="42"/>
      <c r="AS250" s="45">
        <f t="shared" si="97"/>
        <v>0</v>
      </c>
      <c r="AT250" s="42"/>
      <c r="AU250" s="42"/>
      <c r="AV250" s="42"/>
      <c r="AW250" s="42"/>
      <c r="AX250" s="42"/>
      <c r="AY250" s="42"/>
      <c r="AZ250" s="42"/>
      <c r="BA250" s="45">
        <f t="shared" si="98"/>
        <v>0</v>
      </c>
      <c r="BB250" s="42"/>
      <c r="BC250" s="42"/>
      <c r="BD250" s="42"/>
      <c r="BE250" s="42"/>
      <c r="BF250" s="42"/>
      <c r="BG250" s="42"/>
      <c r="BH250" s="42"/>
      <c r="BI250" s="110">
        <f t="shared" si="99"/>
        <v>0</v>
      </c>
      <c r="BJ250" s="109">
        <f t="shared" si="100"/>
        <v>0</v>
      </c>
      <c r="BK250" s="108">
        <f t="shared" si="101"/>
        <v>0</v>
      </c>
      <c r="BL250" s="108">
        <f t="shared" si="102"/>
        <v>0</v>
      </c>
      <c r="BM250" s="108">
        <f t="shared" si="103"/>
        <v>0</v>
      </c>
      <c r="BN250" s="108">
        <f t="shared" si="104"/>
        <v>0</v>
      </c>
      <c r="BO250" s="108">
        <f t="shared" si="105"/>
        <v>0</v>
      </c>
      <c r="BP250" s="110">
        <f t="shared" si="106"/>
        <v>0</v>
      </c>
      <c r="BQ250" s="191">
        <f t="shared" si="107"/>
        <v>0</v>
      </c>
      <c r="BR250" s="54"/>
      <c r="BS250" s="54"/>
      <c r="BT250" s="54"/>
      <c r="BU250" s="54"/>
      <c r="BV250" s="54"/>
      <c r="BW250" s="54"/>
      <c r="BX250" s="54"/>
      <c r="BY250" s="9"/>
    </row>
    <row r="251" spans="1:77" ht="16" thickBot="1">
      <c r="A251" s="57"/>
      <c r="B251" s="69"/>
      <c r="C251" s="47"/>
      <c r="D251" s="40"/>
      <c r="E251" s="41"/>
      <c r="F251" s="40"/>
      <c r="G251" s="40"/>
      <c r="H251" s="40"/>
      <c r="I251" s="40"/>
      <c r="J251" s="40"/>
      <c r="K251" s="40"/>
      <c r="L251" s="40"/>
      <c r="M251" s="45">
        <f t="shared" si="108"/>
        <v>0</v>
      </c>
      <c r="N251" s="40"/>
      <c r="O251" s="40"/>
      <c r="P251" s="40"/>
      <c r="Q251" s="40"/>
      <c r="R251" s="40"/>
      <c r="S251" s="40"/>
      <c r="T251" s="40"/>
      <c r="U251" s="45">
        <f t="shared" si="109"/>
        <v>0</v>
      </c>
      <c r="V251" s="40"/>
      <c r="W251" s="40"/>
      <c r="X251" s="40"/>
      <c r="Y251" s="40"/>
      <c r="Z251" s="40"/>
      <c r="AA251" s="40"/>
      <c r="AB251" s="40"/>
      <c r="AC251" s="45">
        <f t="shared" si="110"/>
        <v>0</v>
      </c>
      <c r="AD251" s="40"/>
      <c r="AE251" s="40"/>
      <c r="AF251" s="40"/>
      <c r="AG251" s="40"/>
      <c r="AH251" s="40"/>
      <c r="AI251" s="40"/>
      <c r="AJ251" s="40"/>
      <c r="AK251" s="45">
        <f t="shared" si="96"/>
        <v>0</v>
      </c>
      <c r="AL251" s="40"/>
      <c r="AM251" s="40"/>
      <c r="AN251" s="40"/>
      <c r="AO251" s="40"/>
      <c r="AP251" s="40"/>
      <c r="AQ251" s="40"/>
      <c r="AR251" s="40"/>
      <c r="AS251" s="45">
        <f t="shared" si="97"/>
        <v>0</v>
      </c>
      <c r="AT251" s="40"/>
      <c r="AU251" s="40"/>
      <c r="AV251" s="40"/>
      <c r="AW251" s="40"/>
      <c r="AX251" s="40"/>
      <c r="AY251" s="40"/>
      <c r="AZ251" s="40"/>
      <c r="BA251" s="45">
        <f t="shared" si="98"/>
        <v>0</v>
      </c>
      <c r="BB251" s="40"/>
      <c r="BC251" s="40"/>
      <c r="BD251" s="40"/>
      <c r="BE251" s="40"/>
      <c r="BF251" s="40"/>
      <c r="BG251" s="40"/>
      <c r="BH251" s="40"/>
      <c r="BI251" s="110">
        <f t="shared" si="99"/>
        <v>0</v>
      </c>
      <c r="BJ251" s="109">
        <f t="shared" si="100"/>
        <v>0</v>
      </c>
      <c r="BK251" s="108">
        <f t="shared" si="101"/>
        <v>0</v>
      </c>
      <c r="BL251" s="108">
        <f t="shared" si="102"/>
        <v>0</v>
      </c>
      <c r="BM251" s="108">
        <f t="shared" si="103"/>
        <v>0</v>
      </c>
      <c r="BN251" s="108">
        <f t="shared" si="104"/>
        <v>0</v>
      </c>
      <c r="BO251" s="108">
        <f t="shared" si="105"/>
        <v>0</v>
      </c>
      <c r="BP251" s="110">
        <f t="shared" si="106"/>
        <v>0</v>
      </c>
      <c r="BQ251" s="191">
        <f t="shared" si="107"/>
        <v>0</v>
      </c>
      <c r="BR251" s="54"/>
      <c r="BS251" s="54"/>
      <c r="BT251" s="54"/>
      <c r="BU251" s="54"/>
      <c r="BV251" s="54"/>
      <c r="BW251" s="54"/>
      <c r="BX251" s="54"/>
      <c r="BY251" s="9"/>
    </row>
    <row r="252" spans="1:77" ht="16" thickBot="1">
      <c r="A252" s="57"/>
      <c r="B252" s="69"/>
      <c r="C252" s="47"/>
      <c r="D252" s="40"/>
      <c r="E252" s="41"/>
      <c r="F252" s="40"/>
      <c r="G252" s="40"/>
      <c r="H252" s="40"/>
      <c r="I252" s="40"/>
      <c r="J252" s="40"/>
      <c r="K252" s="40"/>
      <c r="L252" s="40"/>
      <c r="M252" s="45">
        <f t="shared" si="108"/>
        <v>0</v>
      </c>
      <c r="N252" s="40"/>
      <c r="O252" s="40"/>
      <c r="P252" s="40"/>
      <c r="Q252" s="40"/>
      <c r="R252" s="40"/>
      <c r="S252" s="40"/>
      <c r="T252" s="40"/>
      <c r="U252" s="45">
        <f t="shared" si="109"/>
        <v>0</v>
      </c>
      <c r="V252" s="40"/>
      <c r="W252" s="40"/>
      <c r="X252" s="40"/>
      <c r="Y252" s="40"/>
      <c r="Z252" s="40"/>
      <c r="AA252" s="40"/>
      <c r="AB252" s="40"/>
      <c r="AC252" s="45">
        <f t="shared" si="110"/>
        <v>0</v>
      </c>
      <c r="AD252" s="40"/>
      <c r="AE252" s="40"/>
      <c r="AF252" s="40"/>
      <c r="AG252" s="40"/>
      <c r="AH252" s="40"/>
      <c r="AI252" s="40"/>
      <c r="AJ252" s="40"/>
      <c r="AK252" s="45">
        <f t="shared" si="96"/>
        <v>0</v>
      </c>
      <c r="AL252" s="40"/>
      <c r="AM252" s="40"/>
      <c r="AN252" s="40"/>
      <c r="AO252" s="40"/>
      <c r="AP252" s="40"/>
      <c r="AQ252" s="40"/>
      <c r="AR252" s="40"/>
      <c r="AS252" s="45">
        <f t="shared" si="97"/>
        <v>0</v>
      </c>
      <c r="AT252" s="40"/>
      <c r="AU252" s="40"/>
      <c r="AV252" s="40"/>
      <c r="AW252" s="40"/>
      <c r="AX252" s="40"/>
      <c r="AY252" s="40"/>
      <c r="AZ252" s="40"/>
      <c r="BA252" s="45">
        <f t="shared" si="98"/>
        <v>0</v>
      </c>
      <c r="BB252" s="40"/>
      <c r="BC252" s="40"/>
      <c r="BD252" s="40"/>
      <c r="BE252" s="40"/>
      <c r="BF252" s="40"/>
      <c r="BG252" s="40"/>
      <c r="BH252" s="40"/>
      <c r="BI252" s="110">
        <f t="shared" si="99"/>
        <v>0</v>
      </c>
      <c r="BJ252" s="109">
        <f t="shared" si="100"/>
        <v>0</v>
      </c>
      <c r="BK252" s="108">
        <f t="shared" si="101"/>
        <v>0</v>
      </c>
      <c r="BL252" s="108">
        <f t="shared" si="102"/>
        <v>0</v>
      </c>
      <c r="BM252" s="108">
        <f t="shared" si="103"/>
        <v>0</v>
      </c>
      <c r="BN252" s="108">
        <f t="shared" si="104"/>
        <v>0</v>
      </c>
      <c r="BO252" s="108">
        <f t="shared" si="105"/>
        <v>0</v>
      </c>
      <c r="BP252" s="110">
        <f t="shared" si="106"/>
        <v>0</v>
      </c>
      <c r="BQ252" s="191">
        <f t="shared" si="107"/>
        <v>0</v>
      </c>
      <c r="BR252" s="54"/>
      <c r="BS252" s="54"/>
      <c r="BT252" s="54"/>
      <c r="BU252" s="54"/>
      <c r="BV252" s="54"/>
      <c r="BW252" s="54"/>
      <c r="BX252" s="54"/>
      <c r="BY252" s="9"/>
    </row>
    <row r="253" spans="1:77" ht="16" thickBot="1">
      <c r="A253" s="57"/>
      <c r="B253" s="65"/>
      <c r="C253" s="66"/>
      <c r="D253" s="42"/>
      <c r="E253" s="42"/>
      <c r="F253" s="42"/>
      <c r="G253" s="42"/>
      <c r="H253" s="42"/>
      <c r="I253" s="42"/>
      <c r="J253" s="42"/>
      <c r="K253" s="42"/>
      <c r="L253" s="42"/>
      <c r="M253" s="45">
        <f t="shared" si="108"/>
        <v>0</v>
      </c>
      <c r="N253" s="42"/>
      <c r="O253" s="42"/>
      <c r="P253" s="42"/>
      <c r="Q253" s="42"/>
      <c r="R253" s="42"/>
      <c r="S253" s="42"/>
      <c r="T253" s="42"/>
      <c r="U253" s="45">
        <f t="shared" si="109"/>
        <v>0</v>
      </c>
      <c r="V253" s="42"/>
      <c r="W253" s="42"/>
      <c r="X253" s="42"/>
      <c r="Y253" s="42"/>
      <c r="Z253" s="42"/>
      <c r="AA253" s="42"/>
      <c r="AB253" s="42"/>
      <c r="AC253" s="45">
        <f t="shared" si="110"/>
        <v>0</v>
      </c>
      <c r="AD253" s="42"/>
      <c r="AE253" s="42"/>
      <c r="AF253" s="42"/>
      <c r="AG253" s="42"/>
      <c r="AH253" s="42"/>
      <c r="AI253" s="42"/>
      <c r="AJ253" s="42"/>
      <c r="AK253" s="45">
        <f t="shared" si="96"/>
        <v>0</v>
      </c>
      <c r="AL253" s="42"/>
      <c r="AM253" s="42"/>
      <c r="AN253" s="42"/>
      <c r="AO253" s="42"/>
      <c r="AP253" s="42"/>
      <c r="AQ253" s="42"/>
      <c r="AR253" s="42"/>
      <c r="AS253" s="45">
        <f t="shared" si="97"/>
        <v>0</v>
      </c>
      <c r="AT253" s="42"/>
      <c r="AU253" s="42"/>
      <c r="AV253" s="42"/>
      <c r="AW253" s="42"/>
      <c r="AX253" s="42"/>
      <c r="AY253" s="42"/>
      <c r="AZ253" s="42"/>
      <c r="BA253" s="45">
        <f t="shared" si="98"/>
        <v>0</v>
      </c>
      <c r="BB253" s="42"/>
      <c r="BC253" s="42"/>
      <c r="BD253" s="42"/>
      <c r="BE253" s="42"/>
      <c r="BF253" s="42"/>
      <c r="BG253" s="42"/>
      <c r="BH253" s="42"/>
      <c r="BI253" s="110">
        <f t="shared" si="99"/>
        <v>0</v>
      </c>
      <c r="BJ253" s="109">
        <f t="shared" si="100"/>
        <v>0</v>
      </c>
      <c r="BK253" s="108">
        <f t="shared" si="101"/>
        <v>0</v>
      </c>
      <c r="BL253" s="108">
        <f t="shared" si="102"/>
        <v>0</v>
      </c>
      <c r="BM253" s="108">
        <f t="shared" si="103"/>
        <v>0</v>
      </c>
      <c r="BN253" s="108">
        <f t="shared" si="104"/>
        <v>0</v>
      </c>
      <c r="BO253" s="108">
        <f t="shared" si="105"/>
        <v>0</v>
      </c>
      <c r="BP253" s="110">
        <f t="shared" si="106"/>
        <v>0</v>
      </c>
      <c r="BQ253" s="191">
        <f t="shared" si="107"/>
        <v>0</v>
      </c>
      <c r="BR253" s="54"/>
      <c r="BS253" s="54"/>
      <c r="BT253" s="54"/>
      <c r="BU253" s="54"/>
      <c r="BV253" s="54"/>
      <c r="BW253" s="54"/>
      <c r="BX253" s="54"/>
      <c r="BY253" s="9"/>
    </row>
    <row r="254" spans="1:77" ht="16" thickBot="1">
      <c r="A254" s="57"/>
      <c r="B254" s="65"/>
      <c r="C254" s="66"/>
      <c r="D254" s="42"/>
      <c r="E254" s="42"/>
      <c r="F254" s="42"/>
      <c r="G254" s="42"/>
      <c r="H254" s="42"/>
      <c r="I254" s="42"/>
      <c r="J254" s="42"/>
      <c r="K254" s="42"/>
      <c r="L254" s="42"/>
      <c r="M254" s="45">
        <f t="shared" si="108"/>
        <v>0</v>
      </c>
      <c r="N254" s="42"/>
      <c r="O254" s="42"/>
      <c r="P254" s="42"/>
      <c r="Q254" s="42"/>
      <c r="R254" s="42"/>
      <c r="S254" s="42"/>
      <c r="T254" s="42"/>
      <c r="U254" s="45">
        <f t="shared" si="109"/>
        <v>0</v>
      </c>
      <c r="V254" s="42"/>
      <c r="W254" s="42"/>
      <c r="X254" s="42"/>
      <c r="Y254" s="42"/>
      <c r="Z254" s="42"/>
      <c r="AA254" s="42"/>
      <c r="AB254" s="42"/>
      <c r="AC254" s="45">
        <f t="shared" si="110"/>
        <v>0</v>
      </c>
      <c r="AD254" s="42"/>
      <c r="AE254" s="42"/>
      <c r="AF254" s="42"/>
      <c r="AG254" s="42"/>
      <c r="AH254" s="42"/>
      <c r="AI254" s="42"/>
      <c r="AJ254" s="42"/>
      <c r="AK254" s="45">
        <f t="shared" si="96"/>
        <v>0</v>
      </c>
      <c r="AL254" s="42"/>
      <c r="AM254" s="42"/>
      <c r="AN254" s="42"/>
      <c r="AO254" s="42"/>
      <c r="AP254" s="42"/>
      <c r="AQ254" s="42"/>
      <c r="AR254" s="42"/>
      <c r="AS254" s="45">
        <f t="shared" si="97"/>
        <v>0</v>
      </c>
      <c r="AT254" s="42"/>
      <c r="AU254" s="42"/>
      <c r="AV254" s="42"/>
      <c r="AW254" s="42"/>
      <c r="AX254" s="42"/>
      <c r="AY254" s="42"/>
      <c r="AZ254" s="42"/>
      <c r="BA254" s="45">
        <f t="shared" si="98"/>
        <v>0</v>
      </c>
      <c r="BB254" s="42"/>
      <c r="BC254" s="42"/>
      <c r="BD254" s="42"/>
      <c r="BE254" s="42"/>
      <c r="BF254" s="42"/>
      <c r="BG254" s="42"/>
      <c r="BH254" s="42"/>
      <c r="BI254" s="110">
        <f t="shared" si="99"/>
        <v>0</v>
      </c>
      <c r="BJ254" s="109">
        <f t="shared" si="100"/>
        <v>0</v>
      </c>
      <c r="BK254" s="108">
        <f t="shared" si="101"/>
        <v>0</v>
      </c>
      <c r="BL254" s="108">
        <f t="shared" si="102"/>
        <v>0</v>
      </c>
      <c r="BM254" s="108">
        <f t="shared" si="103"/>
        <v>0</v>
      </c>
      <c r="BN254" s="108">
        <f t="shared" si="104"/>
        <v>0</v>
      </c>
      <c r="BO254" s="108">
        <f t="shared" si="105"/>
        <v>0</v>
      </c>
      <c r="BP254" s="110">
        <f t="shared" si="106"/>
        <v>0</v>
      </c>
      <c r="BQ254" s="191">
        <f t="shared" si="107"/>
        <v>0</v>
      </c>
      <c r="BR254" s="54"/>
      <c r="BS254" s="54"/>
      <c r="BT254" s="54"/>
      <c r="BU254" s="54"/>
      <c r="BV254" s="54"/>
      <c r="BW254" s="54"/>
      <c r="BX254" s="54"/>
      <c r="BY254" s="9"/>
    </row>
    <row r="255" spans="1:77" ht="16" thickBot="1">
      <c r="A255" s="57"/>
      <c r="B255" s="65"/>
      <c r="C255" s="66"/>
      <c r="D255" s="42"/>
      <c r="E255" s="42"/>
      <c r="F255" s="42"/>
      <c r="G255" s="42"/>
      <c r="H255" s="42"/>
      <c r="I255" s="42"/>
      <c r="J255" s="42"/>
      <c r="K255" s="42"/>
      <c r="L255" s="42"/>
      <c r="M255" s="45">
        <f t="shared" si="108"/>
        <v>0</v>
      </c>
      <c r="N255" s="42"/>
      <c r="O255" s="42"/>
      <c r="P255" s="42"/>
      <c r="Q255" s="42"/>
      <c r="R255" s="42"/>
      <c r="S255" s="42"/>
      <c r="T255" s="42"/>
      <c r="U255" s="45">
        <f t="shared" si="109"/>
        <v>0</v>
      </c>
      <c r="V255" s="42"/>
      <c r="W255" s="42"/>
      <c r="X255" s="42"/>
      <c r="Y255" s="42"/>
      <c r="Z255" s="42"/>
      <c r="AA255" s="42"/>
      <c r="AB255" s="42"/>
      <c r="AC255" s="45">
        <f t="shared" si="110"/>
        <v>0</v>
      </c>
      <c r="AD255" s="42"/>
      <c r="AE255" s="42"/>
      <c r="AF255" s="42"/>
      <c r="AG255" s="42"/>
      <c r="AH255" s="42"/>
      <c r="AI255" s="42"/>
      <c r="AJ255" s="42"/>
      <c r="AK255" s="45">
        <f t="shared" si="96"/>
        <v>0</v>
      </c>
      <c r="AL255" s="42"/>
      <c r="AM255" s="42"/>
      <c r="AN255" s="42"/>
      <c r="AO255" s="42"/>
      <c r="AP255" s="42"/>
      <c r="AQ255" s="42"/>
      <c r="AR255" s="42"/>
      <c r="AS255" s="45">
        <f t="shared" si="97"/>
        <v>0</v>
      </c>
      <c r="AT255" s="42"/>
      <c r="AU255" s="42"/>
      <c r="AV255" s="42"/>
      <c r="AW255" s="42"/>
      <c r="AX255" s="42"/>
      <c r="AY255" s="42"/>
      <c r="AZ255" s="42"/>
      <c r="BA255" s="45">
        <f t="shared" si="98"/>
        <v>0</v>
      </c>
      <c r="BB255" s="42"/>
      <c r="BC255" s="42"/>
      <c r="BD255" s="42"/>
      <c r="BE255" s="42"/>
      <c r="BF255" s="42"/>
      <c r="BG255" s="42"/>
      <c r="BH255" s="42"/>
      <c r="BI255" s="110">
        <f t="shared" si="99"/>
        <v>0</v>
      </c>
      <c r="BJ255" s="109">
        <f t="shared" si="100"/>
        <v>0</v>
      </c>
      <c r="BK255" s="108">
        <f t="shared" si="101"/>
        <v>0</v>
      </c>
      <c r="BL255" s="108">
        <f t="shared" si="102"/>
        <v>0</v>
      </c>
      <c r="BM255" s="108">
        <f t="shared" si="103"/>
        <v>0</v>
      </c>
      <c r="BN255" s="108">
        <f t="shared" si="104"/>
        <v>0</v>
      </c>
      <c r="BO255" s="108">
        <f t="shared" si="105"/>
        <v>0</v>
      </c>
      <c r="BP255" s="110">
        <f t="shared" si="106"/>
        <v>0</v>
      </c>
      <c r="BQ255" s="191">
        <f t="shared" si="107"/>
        <v>0</v>
      </c>
      <c r="BR255" s="54"/>
      <c r="BS255" s="54"/>
      <c r="BT255" s="54"/>
      <c r="BU255" s="54"/>
      <c r="BV255" s="54"/>
      <c r="BW255" s="54"/>
      <c r="BX255" s="54"/>
      <c r="BY255" s="9"/>
    </row>
    <row r="256" spans="1:77" ht="16" thickBot="1">
      <c r="A256" s="57"/>
      <c r="B256" s="65"/>
      <c r="C256" s="66"/>
      <c r="D256" s="42"/>
      <c r="E256" s="42"/>
      <c r="F256" s="42"/>
      <c r="G256" s="42"/>
      <c r="H256" s="42"/>
      <c r="I256" s="42"/>
      <c r="J256" s="42"/>
      <c r="K256" s="42"/>
      <c r="L256" s="42"/>
      <c r="M256" s="45">
        <f t="shared" si="108"/>
        <v>0</v>
      </c>
      <c r="N256" s="42"/>
      <c r="O256" s="42"/>
      <c r="P256" s="42"/>
      <c r="Q256" s="42"/>
      <c r="R256" s="42"/>
      <c r="S256" s="42"/>
      <c r="T256" s="42"/>
      <c r="U256" s="45">
        <f t="shared" si="109"/>
        <v>0</v>
      </c>
      <c r="V256" s="42"/>
      <c r="W256" s="42"/>
      <c r="X256" s="42"/>
      <c r="Y256" s="42"/>
      <c r="Z256" s="42"/>
      <c r="AA256" s="42"/>
      <c r="AB256" s="42"/>
      <c r="AC256" s="45">
        <f t="shared" si="110"/>
        <v>0</v>
      </c>
      <c r="AD256" s="42"/>
      <c r="AE256" s="42"/>
      <c r="AF256" s="42"/>
      <c r="AG256" s="42"/>
      <c r="AH256" s="42"/>
      <c r="AI256" s="42"/>
      <c r="AJ256" s="42"/>
      <c r="AK256" s="45">
        <f t="shared" si="96"/>
        <v>0</v>
      </c>
      <c r="AL256" s="42"/>
      <c r="AM256" s="42"/>
      <c r="AN256" s="42"/>
      <c r="AO256" s="42"/>
      <c r="AP256" s="42"/>
      <c r="AQ256" s="42"/>
      <c r="AR256" s="42"/>
      <c r="AS256" s="45">
        <f t="shared" si="97"/>
        <v>0</v>
      </c>
      <c r="AT256" s="42"/>
      <c r="AU256" s="42"/>
      <c r="AV256" s="42"/>
      <c r="AW256" s="42"/>
      <c r="AX256" s="42"/>
      <c r="AY256" s="42"/>
      <c r="AZ256" s="42"/>
      <c r="BA256" s="45">
        <f t="shared" si="98"/>
        <v>0</v>
      </c>
      <c r="BB256" s="42"/>
      <c r="BC256" s="42"/>
      <c r="BD256" s="42"/>
      <c r="BE256" s="42"/>
      <c r="BF256" s="42"/>
      <c r="BG256" s="42"/>
      <c r="BH256" s="42"/>
      <c r="BI256" s="110">
        <f t="shared" si="99"/>
        <v>0</v>
      </c>
      <c r="BJ256" s="109">
        <f t="shared" si="100"/>
        <v>0</v>
      </c>
      <c r="BK256" s="108">
        <f t="shared" si="101"/>
        <v>0</v>
      </c>
      <c r="BL256" s="108">
        <f t="shared" si="102"/>
        <v>0</v>
      </c>
      <c r="BM256" s="108">
        <f t="shared" si="103"/>
        <v>0</v>
      </c>
      <c r="BN256" s="108">
        <f t="shared" si="104"/>
        <v>0</v>
      </c>
      <c r="BO256" s="108">
        <f t="shared" si="105"/>
        <v>0</v>
      </c>
      <c r="BP256" s="110">
        <f t="shared" si="106"/>
        <v>0</v>
      </c>
      <c r="BQ256" s="191">
        <f t="shared" si="107"/>
        <v>0</v>
      </c>
      <c r="BR256" s="54"/>
      <c r="BS256" s="54"/>
      <c r="BT256" s="54"/>
      <c r="BU256" s="54"/>
      <c r="BV256" s="54"/>
      <c r="BW256" s="54"/>
      <c r="BX256" s="54"/>
      <c r="BY256" s="9"/>
    </row>
    <row r="257" spans="1:77" ht="16" thickBot="1">
      <c r="A257" s="57"/>
      <c r="B257" s="65"/>
      <c r="C257" s="66"/>
      <c r="D257" s="42"/>
      <c r="E257" s="42"/>
      <c r="F257" s="42"/>
      <c r="G257" s="42"/>
      <c r="H257" s="42"/>
      <c r="I257" s="42"/>
      <c r="J257" s="42"/>
      <c r="K257" s="42"/>
      <c r="L257" s="42"/>
      <c r="M257" s="45">
        <f t="shared" si="108"/>
        <v>0</v>
      </c>
      <c r="N257" s="42"/>
      <c r="O257" s="42"/>
      <c r="P257" s="42"/>
      <c r="Q257" s="42"/>
      <c r="R257" s="42"/>
      <c r="S257" s="42"/>
      <c r="T257" s="42"/>
      <c r="U257" s="45">
        <f t="shared" si="109"/>
        <v>0</v>
      </c>
      <c r="V257" s="42"/>
      <c r="W257" s="42"/>
      <c r="X257" s="42"/>
      <c r="Y257" s="42"/>
      <c r="Z257" s="42"/>
      <c r="AA257" s="42"/>
      <c r="AB257" s="42"/>
      <c r="AC257" s="45">
        <f t="shared" si="110"/>
        <v>0</v>
      </c>
      <c r="AD257" s="42"/>
      <c r="AE257" s="42"/>
      <c r="AF257" s="42"/>
      <c r="AG257" s="42"/>
      <c r="AH257" s="42"/>
      <c r="AI257" s="42"/>
      <c r="AJ257" s="42"/>
      <c r="AK257" s="45">
        <f t="shared" si="96"/>
        <v>0</v>
      </c>
      <c r="AL257" s="42"/>
      <c r="AM257" s="42"/>
      <c r="AN257" s="42"/>
      <c r="AO257" s="42"/>
      <c r="AP257" s="42"/>
      <c r="AQ257" s="42"/>
      <c r="AR257" s="42"/>
      <c r="AS257" s="45">
        <f t="shared" si="97"/>
        <v>0</v>
      </c>
      <c r="AT257" s="42"/>
      <c r="AU257" s="42"/>
      <c r="AV257" s="42"/>
      <c r="AW257" s="42"/>
      <c r="AX257" s="42"/>
      <c r="AY257" s="42"/>
      <c r="AZ257" s="42"/>
      <c r="BA257" s="45">
        <f t="shared" si="98"/>
        <v>0</v>
      </c>
      <c r="BB257" s="42"/>
      <c r="BC257" s="42"/>
      <c r="BD257" s="42"/>
      <c r="BE257" s="42"/>
      <c r="BF257" s="42"/>
      <c r="BG257" s="42"/>
      <c r="BH257" s="42"/>
      <c r="BI257" s="110">
        <f t="shared" si="99"/>
        <v>0</v>
      </c>
      <c r="BJ257" s="109">
        <f t="shared" si="100"/>
        <v>0</v>
      </c>
      <c r="BK257" s="108">
        <f t="shared" si="101"/>
        <v>0</v>
      </c>
      <c r="BL257" s="108">
        <f t="shared" si="102"/>
        <v>0</v>
      </c>
      <c r="BM257" s="108">
        <f t="shared" si="103"/>
        <v>0</v>
      </c>
      <c r="BN257" s="108">
        <f t="shared" si="104"/>
        <v>0</v>
      </c>
      <c r="BO257" s="108">
        <f t="shared" si="105"/>
        <v>0</v>
      </c>
      <c r="BP257" s="110">
        <f t="shared" si="106"/>
        <v>0</v>
      </c>
      <c r="BQ257" s="191">
        <f t="shared" si="107"/>
        <v>0</v>
      </c>
      <c r="BR257" s="54"/>
      <c r="BS257" s="54"/>
      <c r="BT257" s="54"/>
      <c r="BU257" s="54"/>
      <c r="BV257" s="54"/>
      <c r="BW257" s="54"/>
      <c r="BX257" s="54"/>
      <c r="BY257" s="9"/>
    </row>
    <row r="258" spans="1:77" ht="16" thickBot="1">
      <c r="A258" s="57"/>
      <c r="B258" s="65"/>
      <c r="C258" s="66"/>
      <c r="D258" s="42"/>
      <c r="E258" s="42"/>
      <c r="F258" s="42"/>
      <c r="G258" s="42"/>
      <c r="H258" s="42"/>
      <c r="I258" s="42"/>
      <c r="J258" s="42"/>
      <c r="K258" s="42"/>
      <c r="L258" s="42"/>
      <c r="M258" s="45">
        <f t="shared" si="108"/>
        <v>0</v>
      </c>
      <c r="N258" s="42"/>
      <c r="O258" s="42"/>
      <c r="P258" s="42"/>
      <c r="Q258" s="42"/>
      <c r="R258" s="42"/>
      <c r="S258" s="42"/>
      <c r="T258" s="42"/>
      <c r="U258" s="45">
        <f t="shared" si="109"/>
        <v>0</v>
      </c>
      <c r="V258" s="42"/>
      <c r="W258" s="42"/>
      <c r="X258" s="42"/>
      <c r="Y258" s="42"/>
      <c r="Z258" s="42"/>
      <c r="AA258" s="42"/>
      <c r="AB258" s="42"/>
      <c r="AC258" s="45">
        <f t="shared" si="110"/>
        <v>0</v>
      </c>
      <c r="AD258" s="42"/>
      <c r="AE258" s="42"/>
      <c r="AF258" s="42"/>
      <c r="AG258" s="42"/>
      <c r="AH258" s="42"/>
      <c r="AI258" s="42"/>
      <c r="AJ258" s="42"/>
      <c r="AK258" s="45">
        <f t="shared" si="96"/>
        <v>0</v>
      </c>
      <c r="AL258" s="42"/>
      <c r="AM258" s="42"/>
      <c r="AN258" s="42"/>
      <c r="AO258" s="42"/>
      <c r="AP258" s="42"/>
      <c r="AQ258" s="42"/>
      <c r="AR258" s="42"/>
      <c r="AS258" s="45">
        <f t="shared" si="97"/>
        <v>0</v>
      </c>
      <c r="AT258" s="42"/>
      <c r="AU258" s="42"/>
      <c r="AV258" s="42"/>
      <c r="AW258" s="42"/>
      <c r="AX258" s="42"/>
      <c r="AY258" s="42"/>
      <c r="AZ258" s="42"/>
      <c r="BA258" s="45">
        <f t="shared" si="98"/>
        <v>0</v>
      </c>
      <c r="BB258" s="42"/>
      <c r="BC258" s="42"/>
      <c r="BD258" s="42"/>
      <c r="BE258" s="42"/>
      <c r="BF258" s="42"/>
      <c r="BG258" s="42"/>
      <c r="BH258" s="42"/>
      <c r="BI258" s="110">
        <f t="shared" si="99"/>
        <v>0</v>
      </c>
      <c r="BJ258" s="109">
        <f t="shared" si="100"/>
        <v>0</v>
      </c>
      <c r="BK258" s="108">
        <f t="shared" si="101"/>
        <v>0</v>
      </c>
      <c r="BL258" s="108">
        <f t="shared" si="102"/>
        <v>0</v>
      </c>
      <c r="BM258" s="108">
        <f t="shared" si="103"/>
        <v>0</v>
      </c>
      <c r="BN258" s="108">
        <f t="shared" si="104"/>
        <v>0</v>
      </c>
      <c r="BO258" s="108">
        <f t="shared" si="105"/>
        <v>0</v>
      </c>
      <c r="BP258" s="110">
        <f t="shared" si="106"/>
        <v>0</v>
      </c>
      <c r="BQ258" s="191">
        <f t="shared" si="107"/>
        <v>0</v>
      </c>
      <c r="BR258" s="165"/>
      <c r="BS258" s="165"/>
      <c r="BT258" s="165"/>
      <c r="BU258" s="165"/>
      <c r="BV258" s="165"/>
      <c r="BW258" s="165"/>
      <c r="BX258" s="165"/>
      <c r="BY258" s="165"/>
    </row>
    <row r="259" spans="1:77" ht="16" thickBot="1">
      <c r="A259" s="57"/>
      <c r="B259" s="65"/>
      <c r="C259" s="66"/>
      <c r="D259" s="42"/>
      <c r="E259" s="42"/>
      <c r="F259" s="42"/>
      <c r="G259" s="42"/>
      <c r="H259" s="42"/>
      <c r="I259" s="42"/>
      <c r="J259" s="42"/>
      <c r="K259" s="42"/>
      <c r="L259" s="42"/>
      <c r="M259" s="45">
        <f t="shared" si="108"/>
        <v>0</v>
      </c>
      <c r="N259" s="42"/>
      <c r="O259" s="42"/>
      <c r="P259" s="42"/>
      <c r="Q259" s="42"/>
      <c r="R259" s="42"/>
      <c r="S259" s="42"/>
      <c r="T259" s="42"/>
      <c r="U259" s="45">
        <f t="shared" si="109"/>
        <v>0</v>
      </c>
      <c r="V259" s="42"/>
      <c r="W259" s="42"/>
      <c r="X259" s="42"/>
      <c r="Y259" s="42"/>
      <c r="Z259" s="42"/>
      <c r="AA259" s="42"/>
      <c r="AB259" s="42"/>
      <c r="AC259" s="45">
        <f t="shared" si="110"/>
        <v>0</v>
      </c>
      <c r="AD259" s="42"/>
      <c r="AE259" s="42"/>
      <c r="AF259" s="42"/>
      <c r="AG259" s="42"/>
      <c r="AH259" s="42"/>
      <c r="AI259" s="42"/>
      <c r="AJ259" s="42"/>
      <c r="AK259" s="45">
        <f t="shared" ref="AK259:AK322" si="111">2*AD259+5*AE259+3*AF259+5*AG259+5*AH259+5*AI259+5*AJ259</f>
        <v>0</v>
      </c>
      <c r="AL259" s="42"/>
      <c r="AM259" s="42"/>
      <c r="AN259" s="42"/>
      <c r="AO259" s="42"/>
      <c r="AP259" s="42"/>
      <c r="AQ259" s="42"/>
      <c r="AR259" s="42"/>
      <c r="AS259" s="45">
        <f t="shared" ref="AS259:AS322" si="112">2*AL259+5*AM259+3*AN259+5*AO259+5*AP259+5*AQ259+5*AR259</f>
        <v>0</v>
      </c>
      <c r="AT259" s="42"/>
      <c r="AU259" s="42"/>
      <c r="AV259" s="42"/>
      <c r="AW259" s="42"/>
      <c r="AX259" s="42"/>
      <c r="AY259" s="42"/>
      <c r="AZ259" s="42"/>
      <c r="BA259" s="45">
        <f t="shared" ref="BA259:BA322" si="113">2*AT259+5*AU259+3*AV259+5*AW259+5*AX259+5*AY259+5*AZ259</f>
        <v>0</v>
      </c>
      <c r="BB259" s="42"/>
      <c r="BC259" s="42"/>
      <c r="BD259" s="42"/>
      <c r="BE259" s="42"/>
      <c r="BF259" s="42"/>
      <c r="BG259" s="42"/>
      <c r="BH259" s="42"/>
      <c r="BI259" s="110">
        <f t="shared" ref="BI259:BI322" si="114">2*BB259+5*BC259+3*BD259+5*BE259+5*BF259+5*BG259+5*BH259</f>
        <v>0</v>
      </c>
      <c r="BJ259" s="109">
        <f t="shared" ref="BJ259:BJ322" si="115">F259+N259+V259+AD259+AL259+AT259+BB259</f>
        <v>0</v>
      </c>
      <c r="BK259" s="108">
        <f t="shared" ref="BK259:BK322" si="116">G259+O259+W259+AE259+AM259+AU259+BC259</f>
        <v>0</v>
      </c>
      <c r="BL259" s="108">
        <f t="shared" ref="BL259:BL322" si="117">H259+P259+X259+AF259+AN259+AV259+BD259</f>
        <v>0</v>
      </c>
      <c r="BM259" s="108">
        <f t="shared" ref="BM259:BM322" si="118">I259+Q259+Y259+AG259+AO259+AW259+BE259</f>
        <v>0</v>
      </c>
      <c r="BN259" s="108">
        <f t="shared" ref="BN259:BN322" si="119">J259+R259+Z259+AH259+AP259+AX259+BF259</f>
        <v>0</v>
      </c>
      <c r="BO259" s="108">
        <f t="shared" ref="BO259:BO322" si="120">K259+S259+AA259+AI259+AQ259+AY259+BG259</f>
        <v>0</v>
      </c>
      <c r="BP259" s="110">
        <f t="shared" ref="BP259:BP322" si="121">L259+T259+AB259+AJ259+AR259+AZ259+BH259</f>
        <v>0</v>
      </c>
      <c r="BQ259" s="191">
        <f t="shared" ref="BQ259:BQ322" si="122">M259+U259+AC259+AK259+AS259+BA259+BI259</f>
        <v>0</v>
      </c>
      <c r="BR259" s="165"/>
      <c r="BS259" s="165"/>
      <c r="BT259" s="165"/>
      <c r="BU259" s="165"/>
      <c r="BV259" s="165"/>
      <c r="BW259" s="165"/>
      <c r="BX259" s="165"/>
      <c r="BY259" s="165"/>
    </row>
    <row r="260" spans="1:77" ht="16" thickBot="1">
      <c r="A260" s="57"/>
      <c r="B260" s="69"/>
      <c r="C260" s="47"/>
      <c r="D260" s="40"/>
      <c r="E260" s="41"/>
      <c r="F260" s="40"/>
      <c r="G260" s="40"/>
      <c r="H260" s="40"/>
      <c r="I260" s="40"/>
      <c r="J260" s="40"/>
      <c r="K260" s="40"/>
      <c r="L260" s="40"/>
      <c r="M260" s="45">
        <f t="shared" si="108"/>
        <v>0</v>
      </c>
      <c r="N260" s="40"/>
      <c r="O260" s="40"/>
      <c r="P260" s="40"/>
      <c r="Q260" s="40"/>
      <c r="R260" s="40"/>
      <c r="S260" s="40"/>
      <c r="T260" s="40"/>
      <c r="U260" s="45">
        <f t="shared" si="109"/>
        <v>0</v>
      </c>
      <c r="V260" s="40"/>
      <c r="W260" s="40"/>
      <c r="X260" s="40"/>
      <c r="Y260" s="40"/>
      <c r="Z260" s="40"/>
      <c r="AA260" s="40"/>
      <c r="AB260" s="40"/>
      <c r="AC260" s="45">
        <f t="shared" si="110"/>
        <v>0</v>
      </c>
      <c r="AD260" s="40"/>
      <c r="AE260" s="40"/>
      <c r="AF260" s="40"/>
      <c r="AG260" s="40"/>
      <c r="AH260" s="40"/>
      <c r="AI260" s="40"/>
      <c r="AJ260" s="40"/>
      <c r="AK260" s="45">
        <f t="shared" si="111"/>
        <v>0</v>
      </c>
      <c r="AL260" s="40"/>
      <c r="AM260" s="40"/>
      <c r="AN260" s="40"/>
      <c r="AO260" s="40"/>
      <c r="AP260" s="40"/>
      <c r="AQ260" s="40"/>
      <c r="AR260" s="40"/>
      <c r="AS260" s="45">
        <f t="shared" si="112"/>
        <v>0</v>
      </c>
      <c r="AT260" s="40"/>
      <c r="AU260" s="40"/>
      <c r="AV260" s="40"/>
      <c r="AW260" s="40"/>
      <c r="AX260" s="40"/>
      <c r="AY260" s="40"/>
      <c r="AZ260" s="40"/>
      <c r="BA260" s="45">
        <f t="shared" si="113"/>
        <v>0</v>
      </c>
      <c r="BB260" s="40"/>
      <c r="BC260" s="40"/>
      <c r="BD260" s="40"/>
      <c r="BE260" s="40"/>
      <c r="BF260" s="40"/>
      <c r="BG260" s="40"/>
      <c r="BH260" s="40"/>
      <c r="BI260" s="110">
        <f t="shared" si="114"/>
        <v>0</v>
      </c>
      <c r="BJ260" s="109">
        <f t="shared" si="115"/>
        <v>0</v>
      </c>
      <c r="BK260" s="108">
        <f t="shared" si="116"/>
        <v>0</v>
      </c>
      <c r="BL260" s="108">
        <f t="shared" si="117"/>
        <v>0</v>
      </c>
      <c r="BM260" s="108">
        <f t="shared" si="118"/>
        <v>0</v>
      </c>
      <c r="BN260" s="108">
        <f t="shared" si="119"/>
        <v>0</v>
      </c>
      <c r="BO260" s="108">
        <f t="shared" si="120"/>
        <v>0</v>
      </c>
      <c r="BP260" s="110">
        <f t="shared" si="121"/>
        <v>0</v>
      </c>
      <c r="BQ260" s="191">
        <f t="shared" si="122"/>
        <v>0</v>
      </c>
    </row>
    <row r="261" spans="1:77" ht="16" thickBot="1">
      <c r="A261" s="57"/>
      <c r="B261" s="69"/>
      <c r="C261" s="47"/>
      <c r="D261" s="40"/>
      <c r="E261" s="41"/>
      <c r="F261" s="40"/>
      <c r="G261" s="40"/>
      <c r="H261" s="40"/>
      <c r="I261" s="40"/>
      <c r="J261" s="40"/>
      <c r="K261" s="40"/>
      <c r="L261" s="40"/>
      <c r="M261" s="45">
        <f t="shared" si="108"/>
        <v>0</v>
      </c>
      <c r="N261" s="40"/>
      <c r="O261" s="40"/>
      <c r="P261" s="40"/>
      <c r="Q261" s="40"/>
      <c r="R261" s="40"/>
      <c r="S261" s="40"/>
      <c r="T261" s="40"/>
      <c r="U261" s="45">
        <f t="shared" si="109"/>
        <v>0</v>
      </c>
      <c r="V261" s="40"/>
      <c r="W261" s="40"/>
      <c r="X261" s="40"/>
      <c r="Y261" s="40"/>
      <c r="Z261" s="40"/>
      <c r="AA261" s="40"/>
      <c r="AB261" s="40"/>
      <c r="AC261" s="45">
        <f t="shared" si="110"/>
        <v>0</v>
      </c>
      <c r="AD261" s="40"/>
      <c r="AE261" s="40"/>
      <c r="AF261" s="40"/>
      <c r="AG261" s="40"/>
      <c r="AH261" s="40"/>
      <c r="AI261" s="40"/>
      <c r="AJ261" s="40"/>
      <c r="AK261" s="45">
        <f t="shared" si="111"/>
        <v>0</v>
      </c>
      <c r="AL261" s="40"/>
      <c r="AM261" s="40"/>
      <c r="AN261" s="40"/>
      <c r="AO261" s="40"/>
      <c r="AP261" s="40"/>
      <c r="AQ261" s="40"/>
      <c r="AR261" s="40"/>
      <c r="AS261" s="45">
        <f t="shared" si="112"/>
        <v>0</v>
      </c>
      <c r="AT261" s="40"/>
      <c r="AU261" s="40"/>
      <c r="AV261" s="40"/>
      <c r="AW261" s="40"/>
      <c r="AX261" s="40"/>
      <c r="AY261" s="40"/>
      <c r="AZ261" s="40"/>
      <c r="BA261" s="45">
        <f t="shared" si="113"/>
        <v>0</v>
      </c>
      <c r="BB261" s="40"/>
      <c r="BC261" s="40"/>
      <c r="BD261" s="40"/>
      <c r="BE261" s="40"/>
      <c r="BF261" s="40"/>
      <c r="BG261" s="40"/>
      <c r="BH261" s="40"/>
      <c r="BI261" s="110">
        <f t="shared" si="114"/>
        <v>0</v>
      </c>
      <c r="BJ261" s="109">
        <f t="shared" si="115"/>
        <v>0</v>
      </c>
      <c r="BK261" s="108">
        <f t="shared" si="116"/>
        <v>0</v>
      </c>
      <c r="BL261" s="108">
        <f t="shared" si="117"/>
        <v>0</v>
      </c>
      <c r="BM261" s="108">
        <f t="shared" si="118"/>
        <v>0</v>
      </c>
      <c r="BN261" s="108">
        <f t="shared" si="119"/>
        <v>0</v>
      </c>
      <c r="BO261" s="108">
        <f t="shared" si="120"/>
        <v>0</v>
      </c>
      <c r="BP261" s="110">
        <f t="shared" si="121"/>
        <v>0</v>
      </c>
      <c r="BQ261" s="191">
        <f t="shared" si="122"/>
        <v>0</v>
      </c>
    </row>
    <row r="262" spans="1:77" ht="16" thickBot="1">
      <c r="A262" s="57"/>
      <c r="B262" s="65"/>
      <c r="C262" s="66"/>
      <c r="D262" s="42"/>
      <c r="E262" s="42"/>
      <c r="F262" s="42"/>
      <c r="G262" s="42"/>
      <c r="H262" s="42"/>
      <c r="I262" s="42"/>
      <c r="J262" s="42"/>
      <c r="K262" s="42"/>
      <c r="L262" s="42"/>
      <c r="M262" s="45">
        <f t="shared" si="108"/>
        <v>0</v>
      </c>
      <c r="N262" s="42"/>
      <c r="O262" s="42"/>
      <c r="P262" s="42"/>
      <c r="Q262" s="42"/>
      <c r="R262" s="42"/>
      <c r="S262" s="42"/>
      <c r="T262" s="42"/>
      <c r="U262" s="45">
        <f t="shared" si="109"/>
        <v>0</v>
      </c>
      <c r="V262" s="42"/>
      <c r="W262" s="42"/>
      <c r="X262" s="42"/>
      <c r="Y262" s="42"/>
      <c r="Z262" s="42"/>
      <c r="AA262" s="42"/>
      <c r="AB262" s="42"/>
      <c r="AC262" s="45">
        <f t="shared" si="110"/>
        <v>0</v>
      </c>
      <c r="AD262" s="42"/>
      <c r="AE262" s="42"/>
      <c r="AF262" s="42"/>
      <c r="AG262" s="42"/>
      <c r="AH262" s="42"/>
      <c r="AI262" s="42"/>
      <c r="AJ262" s="42"/>
      <c r="AK262" s="45">
        <f t="shared" si="111"/>
        <v>0</v>
      </c>
      <c r="AL262" s="42"/>
      <c r="AM262" s="42"/>
      <c r="AN262" s="42"/>
      <c r="AO262" s="42"/>
      <c r="AP262" s="42"/>
      <c r="AQ262" s="42"/>
      <c r="AR262" s="42"/>
      <c r="AS262" s="45">
        <f t="shared" si="112"/>
        <v>0</v>
      </c>
      <c r="AT262" s="42"/>
      <c r="AU262" s="42"/>
      <c r="AV262" s="42"/>
      <c r="AW262" s="42"/>
      <c r="AX262" s="42"/>
      <c r="AY262" s="42"/>
      <c r="AZ262" s="42"/>
      <c r="BA262" s="45">
        <f t="shared" si="113"/>
        <v>0</v>
      </c>
      <c r="BB262" s="42"/>
      <c r="BC262" s="42"/>
      <c r="BD262" s="42"/>
      <c r="BE262" s="42"/>
      <c r="BF262" s="42"/>
      <c r="BG262" s="42"/>
      <c r="BH262" s="42"/>
      <c r="BI262" s="110">
        <f t="shared" si="114"/>
        <v>0</v>
      </c>
      <c r="BJ262" s="109">
        <f t="shared" si="115"/>
        <v>0</v>
      </c>
      <c r="BK262" s="108">
        <f t="shared" si="116"/>
        <v>0</v>
      </c>
      <c r="BL262" s="108">
        <f t="shared" si="117"/>
        <v>0</v>
      </c>
      <c r="BM262" s="108">
        <f t="shared" si="118"/>
        <v>0</v>
      </c>
      <c r="BN262" s="108">
        <f t="shared" si="119"/>
        <v>0</v>
      </c>
      <c r="BO262" s="108">
        <f t="shared" si="120"/>
        <v>0</v>
      </c>
      <c r="BP262" s="110">
        <f t="shared" si="121"/>
        <v>0</v>
      </c>
      <c r="BQ262" s="191">
        <f t="shared" si="122"/>
        <v>0</v>
      </c>
    </row>
    <row r="263" spans="1:77" ht="16" thickBot="1">
      <c r="A263" s="57"/>
      <c r="B263" s="69"/>
      <c r="C263" s="47"/>
      <c r="D263" s="40"/>
      <c r="E263" s="41"/>
      <c r="F263" s="40"/>
      <c r="G263" s="40"/>
      <c r="H263" s="40"/>
      <c r="I263" s="40"/>
      <c r="J263" s="40"/>
      <c r="K263" s="40"/>
      <c r="L263" s="40"/>
      <c r="M263" s="45">
        <f t="shared" si="108"/>
        <v>0</v>
      </c>
      <c r="N263" s="40"/>
      <c r="O263" s="40"/>
      <c r="P263" s="40"/>
      <c r="Q263" s="40"/>
      <c r="R263" s="40"/>
      <c r="S263" s="40"/>
      <c r="T263" s="40"/>
      <c r="U263" s="45">
        <f t="shared" si="109"/>
        <v>0</v>
      </c>
      <c r="V263" s="40"/>
      <c r="W263" s="40"/>
      <c r="X263" s="40"/>
      <c r="Y263" s="40"/>
      <c r="Z263" s="40"/>
      <c r="AA263" s="40"/>
      <c r="AB263" s="40"/>
      <c r="AC263" s="45">
        <f t="shared" si="110"/>
        <v>0</v>
      </c>
      <c r="AD263" s="40"/>
      <c r="AE263" s="40"/>
      <c r="AF263" s="40"/>
      <c r="AG263" s="40"/>
      <c r="AH263" s="40"/>
      <c r="AI263" s="40"/>
      <c r="AJ263" s="40"/>
      <c r="AK263" s="45">
        <f t="shared" si="111"/>
        <v>0</v>
      </c>
      <c r="AL263" s="40"/>
      <c r="AM263" s="40"/>
      <c r="AN263" s="40"/>
      <c r="AO263" s="40"/>
      <c r="AP263" s="40"/>
      <c r="AQ263" s="40"/>
      <c r="AR263" s="40"/>
      <c r="AS263" s="45">
        <f t="shared" si="112"/>
        <v>0</v>
      </c>
      <c r="AT263" s="40"/>
      <c r="AU263" s="40"/>
      <c r="AV263" s="40"/>
      <c r="AW263" s="40"/>
      <c r="AX263" s="40"/>
      <c r="AY263" s="40"/>
      <c r="AZ263" s="40"/>
      <c r="BA263" s="45">
        <f t="shared" si="113"/>
        <v>0</v>
      </c>
      <c r="BB263" s="40"/>
      <c r="BC263" s="40"/>
      <c r="BD263" s="40"/>
      <c r="BE263" s="40"/>
      <c r="BF263" s="40"/>
      <c r="BG263" s="40"/>
      <c r="BH263" s="40"/>
      <c r="BI263" s="110">
        <f t="shared" si="114"/>
        <v>0</v>
      </c>
      <c r="BJ263" s="109">
        <f t="shared" si="115"/>
        <v>0</v>
      </c>
      <c r="BK263" s="108">
        <f t="shared" si="116"/>
        <v>0</v>
      </c>
      <c r="BL263" s="108">
        <f t="shared" si="117"/>
        <v>0</v>
      </c>
      <c r="BM263" s="108">
        <f t="shared" si="118"/>
        <v>0</v>
      </c>
      <c r="BN263" s="108">
        <f t="shared" si="119"/>
        <v>0</v>
      </c>
      <c r="BO263" s="108">
        <f t="shared" si="120"/>
        <v>0</v>
      </c>
      <c r="BP263" s="110">
        <f t="shared" si="121"/>
        <v>0</v>
      </c>
      <c r="BQ263" s="191">
        <f t="shared" si="122"/>
        <v>0</v>
      </c>
    </row>
    <row r="264" spans="1:77" ht="16" thickBot="1">
      <c r="A264" s="57"/>
      <c r="B264" s="69"/>
      <c r="C264" s="47"/>
      <c r="D264" s="40"/>
      <c r="E264" s="41"/>
      <c r="F264" s="40"/>
      <c r="G264" s="40"/>
      <c r="H264" s="40"/>
      <c r="I264" s="40"/>
      <c r="J264" s="40"/>
      <c r="K264" s="40"/>
      <c r="L264" s="40"/>
      <c r="M264" s="45">
        <f t="shared" si="108"/>
        <v>0</v>
      </c>
      <c r="N264" s="40"/>
      <c r="O264" s="40"/>
      <c r="P264" s="40"/>
      <c r="Q264" s="40"/>
      <c r="R264" s="40"/>
      <c r="S264" s="40"/>
      <c r="T264" s="40"/>
      <c r="U264" s="45">
        <f t="shared" si="109"/>
        <v>0</v>
      </c>
      <c r="V264" s="40"/>
      <c r="W264" s="40"/>
      <c r="X264" s="40"/>
      <c r="Y264" s="40"/>
      <c r="Z264" s="40"/>
      <c r="AA264" s="40"/>
      <c r="AB264" s="40"/>
      <c r="AC264" s="45">
        <f t="shared" si="110"/>
        <v>0</v>
      </c>
      <c r="AD264" s="40"/>
      <c r="AE264" s="40"/>
      <c r="AF264" s="40"/>
      <c r="AG264" s="40"/>
      <c r="AH264" s="40"/>
      <c r="AI264" s="40"/>
      <c r="AJ264" s="40"/>
      <c r="AK264" s="45">
        <f t="shared" si="111"/>
        <v>0</v>
      </c>
      <c r="AL264" s="40"/>
      <c r="AM264" s="40"/>
      <c r="AN264" s="40"/>
      <c r="AO264" s="40"/>
      <c r="AP264" s="40"/>
      <c r="AQ264" s="40"/>
      <c r="AR264" s="40"/>
      <c r="AS264" s="45">
        <f t="shared" si="112"/>
        <v>0</v>
      </c>
      <c r="AT264" s="40"/>
      <c r="AU264" s="40"/>
      <c r="AV264" s="40"/>
      <c r="AW264" s="40"/>
      <c r="AX264" s="40"/>
      <c r="AY264" s="40"/>
      <c r="AZ264" s="40"/>
      <c r="BA264" s="45">
        <f t="shared" si="113"/>
        <v>0</v>
      </c>
      <c r="BB264" s="40"/>
      <c r="BC264" s="40"/>
      <c r="BD264" s="40"/>
      <c r="BE264" s="40"/>
      <c r="BF264" s="40"/>
      <c r="BG264" s="40"/>
      <c r="BH264" s="40"/>
      <c r="BI264" s="110">
        <f t="shared" si="114"/>
        <v>0</v>
      </c>
      <c r="BJ264" s="109">
        <f t="shared" si="115"/>
        <v>0</v>
      </c>
      <c r="BK264" s="108">
        <f t="shared" si="116"/>
        <v>0</v>
      </c>
      <c r="BL264" s="108">
        <f t="shared" si="117"/>
        <v>0</v>
      </c>
      <c r="BM264" s="108">
        <f t="shared" si="118"/>
        <v>0</v>
      </c>
      <c r="BN264" s="108">
        <f t="shared" si="119"/>
        <v>0</v>
      </c>
      <c r="BO264" s="108">
        <f t="shared" si="120"/>
        <v>0</v>
      </c>
      <c r="BP264" s="110">
        <f t="shared" si="121"/>
        <v>0</v>
      </c>
      <c r="BQ264" s="191">
        <f t="shared" si="122"/>
        <v>0</v>
      </c>
    </row>
    <row r="265" spans="1:77" ht="16" thickBot="1">
      <c r="A265" s="57"/>
      <c r="B265" s="69"/>
      <c r="C265" s="47"/>
      <c r="D265" s="40"/>
      <c r="E265" s="41"/>
      <c r="F265" s="40"/>
      <c r="G265" s="40"/>
      <c r="H265" s="40"/>
      <c r="I265" s="40"/>
      <c r="J265" s="40"/>
      <c r="K265" s="40"/>
      <c r="L265" s="40"/>
      <c r="M265" s="45">
        <f t="shared" si="108"/>
        <v>0</v>
      </c>
      <c r="N265" s="43"/>
      <c r="O265" s="43"/>
      <c r="P265" s="43"/>
      <c r="Q265" s="43"/>
      <c r="R265" s="43"/>
      <c r="S265" s="43"/>
      <c r="T265" s="43"/>
      <c r="U265" s="45">
        <f t="shared" si="109"/>
        <v>0</v>
      </c>
      <c r="V265" s="43"/>
      <c r="W265" s="43"/>
      <c r="X265" s="43"/>
      <c r="Y265" s="43"/>
      <c r="Z265" s="43"/>
      <c r="AA265" s="43"/>
      <c r="AB265" s="43"/>
      <c r="AC265" s="45">
        <f t="shared" si="110"/>
        <v>0</v>
      </c>
      <c r="AD265" s="43"/>
      <c r="AE265" s="43"/>
      <c r="AF265" s="43"/>
      <c r="AG265" s="43"/>
      <c r="AH265" s="43"/>
      <c r="AI265" s="43"/>
      <c r="AJ265" s="43"/>
      <c r="AK265" s="45">
        <f t="shared" si="111"/>
        <v>0</v>
      </c>
      <c r="AL265" s="40"/>
      <c r="AM265" s="40"/>
      <c r="AN265" s="40"/>
      <c r="AO265" s="40"/>
      <c r="AP265" s="40"/>
      <c r="AQ265" s="40"/>
      <c r="AR265" s="40"/>
      <c r="AS265" s="45">
        <f t="shared" si="112"/>
        <v>0</v>
      </c>
      <c r="AT265" s="40"/>
      <c r="AU265" s="40"/>
      <c r="AV265" s="40"/>
      <c r="AW265" s="40"/>
      <c r="AX265" s="40"/>
      <c r="AY265" s="40"/>
      <c r="AZ265" s="40"/>
      <c r="BA265" s="45">
        <f t="shared" si="113"/>
        <v>0</v>
      </c>
      <c r="BB265" s="40"/>
      <c r="BC265" s="40"/>
      <c r="BD265" s="40"/>
      <c r="BE265" s="40"/>
      <c r="BF265" s="40"/>
      <c r="BG265" s="40"/>
      <c r="BH265" s="40"/>
      <c r="BI265" s="110">
        <f t="shared" si="114"/>
        <v>0</v>
      </c>
      <c r="BJ265" s="109">
        <f t="shared" si="115"/>
        <v>0</v>
      </c>
      <c r="BK265" s="108">
        <f t="shared" si="116"/>
        <v>0</v>
      </c>
      <c r="BL265" s="108">
        <f t="shared" si="117"/>
        <v>0</v>
      </c>
      <c r="BM265" s="108">
        <f t="shared" si="118"/>
        <v>0</v>
      </c>
      <c r="BN265" s="108">
        <f t="shared" si="119"/>
        <v>0</v>
      </c>
      <c r="BO265" s="108">
        <f t="shared" si="120"/>
        <v>0</v>
      </c>
      <c r="BP265" s="110">
        <f t="shared" si="121"/>
        <v>0</v>
      </c>
      <c r="BQ265" s="191">
        <f t="shared" si="122"/>
        <v>0</v>
      </c>
    </row>
    <row r="266" spans="1:77" ht="16" thickBot="1">
      <c r="A266" s="57"/>
      <c r="B266" s="69"/>
      <c r="C266" s="47"/>
      <c r="D266" s="40"/>
      <c r="E266" s="41"/>
      <c r="F266" s="40"/>
      <c r="G266" s="40"/>
      <c r="H266" s="40"/>
      <c r="I266" s="40"/>
      <c r="J266" s="40"/>
      <c r="K266" s="40"/>
      <c r="L266" s="40"/>
      <c r="M266" s="45">
        <f t="shared" si="108"/>
        <v>0</v>
      </c>
      <c r="N266" s="40"/>
      <c r="O266" s="40"/>
      <c r="P266" s="40"/>
      <c r="Q266" s="40"/>
      <c r="R266" s="40"/>
      <c r="S266" s="40"/>
      <c r="T266" s="40"/>
      <c r="U266" s="45">
        <f t="shared" si="109"/>
        <v>0</v>
      </c>
      <c r="V266" s="40"/>
      <c r="W266" s="40"/>
      <c r="X266" s="40"/>
      <c r="Y266" s="40"/>
      <c r="Z266" s="40"/>
      <c r="AA266" s="40"/>
      <c r="AB266" s="40"/>
      <c r="AC266" s="45">
        <f t="shared" si="110"/>
        <v>0</v>
      </c>
      <c r="AD266" s="40"/>
      <c r="AE266" s="40"/>
      <c r="AF266" s="40"/>
      <c r="AG266" s="40"/>
      <c r="AH266" s="40"/>
      <c r="AI266" s="40"/>
      <c r="AJ266" s="40"/>
      <c r="AK266" s="45">
        <f t="shared" si="111"/>
        <v>0</v>
      </c>
      <c r="AL266" s="40"/>
      <c r="AM266" s="40"/>
      <c r="AN266" s="40"/>
      <c r="AO266" s="40"/>
      <c r="AP266" s="40"/>
      <c r="AQ266" s="40"/>
      <c r="AR266" s="40"/>
      <c r="AS266" s="45">
        <f t="shared" si="112"/>
        <v>0</v>
      </c>
      <c r="AT266" s="40"/>
      <c r="AU266" s="40"/>
      <c r="AV266" s="40"/>
      <c r="AW266" s="40"/>
      <c r="AX266" s="40"/>
      <c r="AY266" s="40"/>
      <c r="AZ266" s="40"/>
      <c r="BA266" s="45">
        <f t="shared" si="113"/>
        <v>0</v>
      </c>
      <c r="BB266" s="40"/>
      <c r="BC266" s="40"/>
      <c r="BD266" s="40"/>
      <c r="BE266" s="40"/>
      <c r="BF266" s="40"/>
      <c r="BG266" s="40"/>
      <c r="BH266" s="40"/>
      <c r="BI266" s="110">
        <f t="shared" si="114"/>
        <v>0</v>
      </c>
      <c r="BJ266" s="109">
        <f t="shared" si="115"/>
        <v>0</v>
      </c>
      <c r="BK266" s="108">
        <f t="shared" si="116"/>
        <v>0</v>
      </c>
      <c r="BL266" s="108">
        <f t="shared" si="117"/>
        <v>0</v>
      </c>
      <c r="BM266" s="108">
        <f t="shared" si="118"/>
        <v>0</v>
      </c>
      <c r="BN266" s="108">
        <f t="shared" si="119"/>
        <v>0</v>
      </c>
      <c r="BO266" s="108">
        <f t="shared" si="120"/>
        <v>0</v>
      </c>
      <c r="BP266" s="110">
        <f t="shared" si="121"/>
        <v>0</v>
      </c>
      <c r="BQ266" s="191">
        <f t="shared" si="122"/>
        <v>0</v>
      </c>
    </row>
    <row r="267" spans="1:77" ht="16" thickBot="1">
      <c r="A267" s="57"/>
      <c r="B267" s="65"/>
      <c r="C267" s="66"/>
      <c r="D267" s="42"/>
      <c r="E267" s="42"/>
      <c r="F267" s="42"/>
      <c r="G267" s="42"/>
      <c r="H267" s="42"/>
      <c r="I267" s="42"/>
      <c r="J267" s="42"/>
      <c r="K267" s="42"/>
      <c r="L267" s="42"/>
      <c r="M267" s="45">
        <f t="shared" si="108"/>
        <v>0</v>
      </c>
      <c r="N267" s="42"/>
      <c r="O267" s="42"/>
      <c r="P267" s="42"/>
      <c r="Q267" s="42"/>
      <c r="R267" s="42"/>
      <c r="S267" s="42"/>
      <c r="T267" s="42"/>
      <c r="U267" s="45">
        <f t="shared" si="109"/>
        <v>0</v>
      </c>
      <c r="V267" s="42"/>
      <c r="W267" s="42"/>
      <c r="X267" s="42"/>
      <c r="Y267" s="42"/>
      <c r="Z267" s="42"/>
      <c r="AA267" s="42"/>
      <c r="AB267" s="42"/>
      <c r="AC267" s="45">
        <f t="shared" si="110"/>
        <v>0</v>
      </c>
      <c r="AD267" s="42"/>
      <c r="AE267" s="42"/>
      <c r="AF267" s="42"/>
      <c r="AG267" s="42"/>
      <c r="AH267" s="42"/>
      <c r="AI267" s="42"/>
      <c r="AJ267" s="42"/>
      <c r="AK267" s="45">
        <f t="shared" si="111"/>
        <v>0</v>
      </c>
      <c r="AL267" s="42"/>
      <c r="AM267" s="42"/>
      <c r="AN267" s="42"/>
      <c r="AO267" s="42"/>
      <c r="AP267" s="42"/>
      <c r="AQ267" s="42"/>
      <c r="AR267" s="42"/>
      <c r="AS267" s="45">
        <f t="shared" si="112"/>
        <v>0</v>
      </c>
      <c r="AT267" s="42"/>
      <c r="AU267" s="42"/>
      <c r="AV267" s="42"/>
      <c r="AW267" s="42"/>
      <c r="AX267" s="42"/>
      <c r="AY267" s="42"/>
      <c r="AZ267" s="42"/>
      <c r="BA267" s="45">
        <f t="shared" si="113"/>
        <v>0</v>
      </c>
      <c r="BB267" s="42"/>
      <c r="BC267" s="42"/>
      <c r="BD267" s="42"/>
      <c r="BE267" s="42"/>
      <c r="BF267" s="42"/>
      <c r="BG267" s="42"/>
      <c r="BH267" s="42"/>
      <c r="BI267" s="110">
        <f t="shared" si="114"/>
        <v>0</v>
      </c>
      <c r="BJ267" s="109">
        <f t="shared" si="115"/>
        <v>0</v>
      </c>
      <c r="BK267" s="108">
        <f t="shared" si="116"/>
        <v>0</v>
      </c>
      <c r="BL267" s="108">
        <f t="shared" si="117"/>
        <v>0</v>
      </c>
      <c r="BM267" s="108">
        <f t="shared" si="118"/>
        <v>0</v>
      </c>
      <c r="BN267" s="108">
        <f t="shared" si="119"/>
        <v>0</v>
      </c>
      <c r="BO267" s="108">
        <f t="shared" si="120"/>
        <v>0</v>
      </c>
      <c r="BP267" s="110">
        <f t="shared" si="121"/>
        <v>0</v>
      </c>
      <c r="BQ267" s="191">
        <f t="shared" si="122"/>
        <v>0</v>
      </c>
    </row>
    <row r="268" spans="1:77" ht="16" thickBot="1">
      <c r="A268" s="57"/>
      <c r="B268" s="69"/>
      <c r="C268" s="47"/>
      <c r="D268" s="40"/>
      <c r="E268" s="41"/>
      <c r="F268" s="40"/>
      <c r="G268" s="40"/>
      <c r="H268" s="40"/>
      <c r="I268" s="40"/>
      <c r="J268" s="40"/>
      <c r="K268" s="40"/>
      <c r="L268" s="40"/>
      <c r="M268" s="45">
        <f t="shared" si="108"/>
        <v>0</v>
      </c>
      <c r="N268" s="40"/>
      <c r="O268" s="40"/>
      <c r="P268" s="40"/>
      <c r="Q268" s="40"/>
      <c r="R268" s="40"/>
      <c r="S268" s="40"/>
      <c r="T268" s="40"/>
      <c r="U268" s="45">
        <f t="shared" si="109"/>
        <v>0</v>
      </c>
      <c r="V268" s="40"/>
      <c r="W268" s="40"/>
      <c r="X268" s="40"/>
      <c r="Y268" s="40"/>
      <c r="Z268" s="40"/>
      <c r="AA268" s="40"/>
      <c r="AB268" s="40"/>
      <c r="AC268" s="45">
        <f t="shared" si="110"/>
        <v>0</v>
      </c>
      <c r="AD268" s="40"/>
      <c r="AE268" s="40"/>
      <c r="AF268" s="40"/>
      <c r="AG268" s="40"/>
      <c r="AH268" s="40"/>
      <c r="AI268" s="40"/>
      <c r="AJ268" s="40"/>
      <c r="AK268" s="45">
        <f t="shared" si="111"/>
        <v>0</v>
      </c>
      <c r="AL268" s="40"/>
      <c r="AM268" s="40"/>
      <c r="AN268" s="40"/>
      <c r="AO268" s="40"/>
      <c r="AP268" s="40"/>
      <c r="AQ268" s="40"/>
      <c r="AR268" s="40"/>
      <c r="AS268" s="45">
        <f t="shared" si="112"/>
        <v>0</v>
      </c>
      <c r="AT268" s="40"/>
      <c r="AU268" s="40"/>
      <c r="AV268" s="40"/>
      <c r="AW268" s="40"/>
      <c r="AX268" s="40"/>
      <c r="AY268" s="40"/>
      <c r="AZ268" s="40"/>
      <c r="BA268" s="45">
        <f t="shared" si="113"/>
        <v>0</v>
      </c>
      <c r="BB268" s="40"/>
      <c r="BC268" s="40"/>
      <c r="BD268" s="40"/>
      <c r="BE268" s="40"/>
      <c r="BF268" s="40"/>
      <c r="BG268" s="40"/>
      <c r="BH268" s="40"/>
      <c r="BI268" s="110">
        <f t="shared" si="114"/>
        <v>0</v>
      </c>
      <c r="BJ268" s="109">
        <f t="shared" si="115"/>
        <v>0</v>
      </c>
      <c r="BK268" s="108">
        <f t="shared" si="116"/>
        <v>0</v>
      </c>
      <c r="BL268" s="108">
        <f t="shared" si="117"/>
        <v>0</v>
      </c>
      <c r="BM268" s="108">
        <f t="shared" si="118"/>
        <v>0</v>
      </c>
      <c r="BN268" s="108">
        <f t="shared" si="119"/>
        <v>0</v>
      </c>
      <c r="BO268" s="108">
        <f t="shared" si="120"/>
        <v>0</v>
      </c>
      <c r="BP268" s="110">
        <f t="shared" si="121"/>
        <v>0</v>
      </c>
      <c r="BQ268" s="191">
        <f t="shared" si="122"/>
        <v>0</v>
      </c>
    </row>
    <row r="269" spans="1:77" ht="16" thickBot="1">
      <c r="A269" s="57"/>
      <c r="B269" s="69"/>
      <c r="C269" s="47"/>
      <c r="D269" s="40"/>
      <c r="E269" s="41"/>
      <c r="F269" s="40"/>
      <c r="G269" s="40"/>
      <c r="H269" s="40"/>
      <c r="I269" s="40"/>
      <c r="J269" s="40"/>
      <c r="K269" s="40"/>
      <c r="L269" s="40"/>
      <c r="M269" s="45">
        <f t="shared" si="108"/>
        <v>0</v>
      </c>
      <c r="N269" s="40"/>
      <c r="O269" s="40"/>
      <c r="P269" s="40"/>
      <c r="Q269" s="40"/>
      <c r="R269" s="40"/>
      <c r="S269" s="40"/>
      <c r="T269" s="40"/>
      <c r="U269" s="45">
        <f t="shared" si="109"/>
        <v>0</v>
      </c>
      <c r="V269" s="40"/>
      <c r="W269" s="40"/>
      <c r="X269" s="40"/>
      <c r="Y269" s="40"/>
      <c r="Z269" s="40"/>
      <c r="AA269" s="40"/>
      <c r="AB269" s="40"/>
      <c r="AC269" s="45">
        <f t="shared" si="110"/>
        <v>0</v>
      </c>
      <c r="AD269" s="40"/>
      <c r="AE269" s="40"/>
      <c r="AF269" s="40"/>
      <c r="AG269" s="40"/>
      <c r="AH269" s="40"/>
      <c r="AI269" s="40"/>
      <c r="AJ269" s="40"/>
      <c r="AK269" s="45">
        <f t="shared" si="111"/>
        <v>0</v>
      </c>
      <c r="AL269" s="40"/>
      <c r="AM269" s="40"/>
      <c r="AN269" s="40"/>
      <c r="AO269" s="40"/>
      <c r="AP269" s="40"/>
      <c r="AQ269" s="40"/>
      <c r="AR269" s="40"/>
      <c r="AS269" s="45">
        <f t="shared" si="112"/>
        <v>0</v>
      </c>
      <c r="AT269" s="40"/>
      <c r="AU269" s="40"/>
      <c r="AV269" s="40"/>
      <c r="AW269" s="40"/>
      <c r="AX269" s="40"/>
      <c r="AY269" s="40"/>
      <c r="AZ269" s="40"/>
      <c r="BA269" s="45">
        <f t="shared" si="113"/>
        <v>0</v>
      </c>
      <c r="BB269" s="40"/>
      <c r="BC269" s="40"/>
      <c r="BD269" s="40"/>
      <c r="BE269" s="40"/>
      <c r="BF269" s="40"/>
      <c r="BG269" s="40"/>
      <c r="BH269" s="40"/>
      <c r="BI269" s="110">
        <f t="shared" si="114"/>
        <v>0</v>
      </c>
      <c r="BJ269" s="109">
        <f t="shared" si="115"/>
        <v>0</v>
      </c>
      <c r="BK269" s="108">
        <f t="shared" si="116"/>
        <v>0</v>
      </c>
      <c r="BL269" s="108">
        <f t="shared" si="117"/>
        <v>0</v>
      </c>
      <c r="BM269" s="108">
        <f t="shared" si="118"/>
        <v>0</v>
      </c>
      <c r="BN269" s="108">
        <f t="shared" si="119"/>
        <v>0</v>
      </c>
      <c r="BO269" s="108">
        <f t="shared" si="120"/>
        <v>0</v>
      </c>
      <c r="BP269" s="110">
        <f t="shared" si="121"/>
        <v>0</v>
      </c>
      <c r="BQ269" s="191">
        <f t="shared" si="122"/>
        <v>0</v>
      </c>
    </row>
    <row r="270" spans="1:77" ht="16" thickBot="1">
      <c r="A270" s="57"/>
      <c r="B270" s="69"/>
      <c r="C270" s="47"/>
      <c r="D270" s="40"/>
      <c r="E270" s="41"/>
      <c r="F270" s="40"/>
      <c r="G270" s="40"/>
      <c r="H270" s="40"/>
      <c r="I270" s="40"/>
      <c r="J270" s="40"/>
      <c r="K270" s="40"/>
      <c r="L270" s="40"/>
      <c r="M270" s="45">
        <f t="shared" si="108"/>
        <v>0</v>
      </c>
      <c r="N270" s="40"/>
      <c r="O270" s="40"/>
      <c r="P270" s="40"/>
      <c r="Q270" s="40"/>
      <c r="R270" s="40"/>
      <c r="S270" s="40"/>
      <c r="T270" s="40"/>
      <c r="U270" s="45">
        <f t="shared" si="109"/>
        <v>0</v>
      </c>
      <c r="V270" s="40"/>
      <c r="W270" s="40"/>
      <c r="X270" s="40"/>
      <c r="Y270" s="40"/>
      <c r="Z270" s="40"/>
      <c r="AA270" s="40"/>
      <c r="AB270" s="40"/>
      <c r="AC270" s="45">
        <f t="shared" si="110"/>
        <v>0</v>
      </c>
      <c r="AD270" s="40"/>
      <c r="AE270" s="40"/>
      <c r="AF270" s="40"/>
      <c r="AG270" s="40"/>
      <c r="AH270" s="40"/>
      <c r="AI270" s="40"/>
      <c r="AJ270" s="40"/>
      <c r="AK270" s="45">
        <f t="shared" si="111"/>
        <v>0</v>
      </c>
      <c r="AL270" s="40"/>
      <c r="AM270" s="40"/>
      <c r="AN270" s="40"/>
      <c r="AO270" s="40"/>
      <c r="AP270" s="40"/>
      <c r="AQ270" s="40"/>
      <c r="AR270" s="40"/>
      <c r="AS270" s="45">
        <f t="shared" si="112"/>
        <v>0</v>
      </c>
      <c r="AT270" s="40"/>
      <c r="AU270" s="40"/>
      <c r="AV270" s="40"/>
      <c r="AW270" s="40"/>
      <c r="AX270" s="40"/>
      <c r="AY270" s="40"/>
      <c r="AZ270" s="40"/>
      <c r="BA270" s="45">
        <f t="shared" si="113"/>
        <v>0</v>
      </c>
      <c r="BB270" s="40"/>
      <c r="BC270" s="40"/>
      <c r="BD270" s="40"/>
      <c r="BE270" s="40"/>
      <c r="BF270" s="40"/>
      <c r="BG270" s="40"/>
      <c r="BH270" s="40"/>
      <c r="BI270" s="110">
        <f t="shared" si="114"/>
        <v>0</v>
      </c>
      <c r="BJ270" s="109">
        <f t="shared" si="115"/>
        <v>0</v>
      </c>
      <c r="BK270" s="108">
        <f t="shared" si="116"/>
        <v>0</v>
      </c>
      <c r="BL270" s="108">
        <f t="shared" si="117"/>
        <v>0</v>
      </c>
      <c r="BM270" s="108">
        <f t="shared" si="118"/>
        <v>0</v>
      </c>
      <c r="BN270" s="108">
        <f t="shared" si="119"/>
        <v>0</v>
      </c>
      <c r="BO270" s="108">
        <f t="shared" si="120"/>
        <v>0</v>
      </c>
      <c r="BP270" s="110">
        <f t="shared" si="121"/>
        <v>0</v>
      </c>
      <c r="BQ270" s="191">
        <f t="shared" si="122"/>
        <v>0</v>
      </c>
    </row>
    <row r="271" spans="1:77" ht="16" thickBot="1">
      <c r="A271" s="57"/>
      <c r="B271" s="69"/>
      <c r="C271" s="47"/>
      <c r="D271" s="40"/>
      <c r="E271" s="41"/>
      <c r="F271" s="40"/>
      <c r="G271" s="40"/>
      <c r="H271" s="40"/>
      <c r="I271" s="40"/>
      <c r="J271" s="40"/>
      <c r="K271" s="40"/>
      <c r="L271" s="40"/>
      <c r="M271" s="45">
        <f t="shared" ref="M271:M302" si="123">2*F271+5*G271+3*H271+5*I271+5*J271+5*K271+5*L271</f>
        <v>0</v>
      </c>
      <c r="N271" s="40"/>
      <c r="O271" s="40"/>
      <c r="P271" s="40"/>
      <c r="Q271" s="40"/>
      <c r="R271" s="40"/>
      <c r="S271" s="40"/>
      <c r="T271" s="40"/>
      <c r="U271" s="45">
        <f t="shared" ref="U271:U302" si="124">2*N271+5*O271+3*P271+5*Q271+5*R271+5*S271+5*T271</f>
        <v>0</v>
      </c>
      <c r="V271" s="40"/>
      <c r="W271" s="40"/>
      <c r="X271" s="40"/>
      <c r="Y271" s="40"/>
      <c r="Z271" s="40"/>
      <c r="AA271" s="40"/>
      <c r="AB271" s="40"/>
      <c r="AC271" s="45">
        <f t="shared" ref="AC271:AC302" si="125">2*V271+5*W271+3*X271+5*Y271+5*Z271+5*AA271+5*AB271</f>
        <v>0</v>
      </c>
      <c r="AD271" s="40"/>
      <c r="AE271" s="40"/>
      <c r="AF271" s="40"/>
      <c r="AG271" s="40"/>
      <c r="AH271" s="40"/>
      <c r="AI271" s="40"/>
      <c r="AJ271" s="40"/>
      <c r="AK271" s="45">
        <f t="shared" si="111"/>
        <v>0</v>
      </c>
      <c r="AL271" s="40"/>
      <c r="AM271" s="40"/>
      <c r="AN271" s="40"/>
      <c r="AO271" s="40"/>
      <c r="AP271" s="40"/>
      <c r="AQ271" s="40"/>
      <c r="AR271" s="40"/>
      <c r="AS271" s="45">
        <f t="shared" si="112"/>
        <v>0</v>
      </c>
      <c r="AT271" s="40"/>
      <c r="AU271" s="40"/>
      <c r="AV271" s="40"/>
      <c r="AW271" s="40"/>
      <c r="AX271" s="40"/>
      <c r="AY271" s="40"/>
      <c r="AZ271" s="40"/>
      <c r="BA271" s="45">
        <f t="shared" si="113"/>
        <v>0</v>
      </c>
      <c r="BB271" s="40"/>
      <c r="BC271" s="40"/>
      <c r="BD271" s="40"/>
      <c r="BE271" s="40"/>
      <c r="BF271" s="40"/>
      <c r="BG271" s="40"/>
      <c r="BH271" s="40"/>
      <c r="BI271" s="110">
        <f t="shared" si="114"/>
        <v>0</v>
      </c>
      <c r="BJ271" s="109">
        <f t="shared" si="115"/>
        <v>0</v>
      </c>
      <c r="BK271" s="108">
        <f t="shared" si="116"/>
        <v>0</v>
      </c>
      <c r="BL271" s="108">
        <f t="shared" si="117"/>
        <v>0</v>
      </c>
      <c r="BM271" s="108">
        <f t="shared" si="118"/>
        <v>0</v>
      </c>
      <c r="BN271" s="108">
        <f t="shared" si="119"/>
        <v>0</v>
      </c>
      <c r="BO271" s="108">
        <f t="shared" si="120"/>
        <v>0</v>
      </c>
      <c r="BP271" s="110">
        <f t="shared" si="121"/>
        <v>0</v>
      </c>
      <c r="BQ271" s="191">
        <f t="shared" si="122"/>
        <v>0</v>
      </c>
    </row>
    <row r="272" spans="1:77" ht="16" thickBot="1">
      <c r="A272" s="57"/>
      <c r="B272" s="69"/>
      <c r="C272" s="47"/>
      <c r="D272" s="40"/>
      <c r="E272" s="41"/>
      <c r="F272" s="40"/>
      <c r="G272" s="40"/>
      <c r="H272" s="40"/>
      <c r="I272" s="40"/>
      <c r="J272" s="40"/>
      <c r="K272" s="40"/>
      <c r="L272" s="40"/>
      <c r="M272" s="45">
        <f t="shared" si="123"/>
        <v>0</v>
      </c>
      <c r="N272" s="40"/>
      <c r="O272" s="40"/>
      <c r="P272" s="40"/>
      <c r="Q272" s="40"/>
      <c r="R272" s="40"/>
      <c r="S272" s="40"/>
      <c r="T272" s="40"/>
      <c r="U272" s="45">
        <f t="shared" si="124"/>
        <v>0</v>
      </c>
      <c r="V272" s="40"/>
      <c r="W272" s="40"/>
      <c r="X272" s="40"/>
      <c r="Y272" s="40"/>
      <c r="Z272" s="40"/>
      <c r="AA272" s="40"/>
      <c r="AB272" s="40"/>
      <c r="AC272" s="45">
        <f t="shared" si="125"/>
        <v>0</v>
      </c>
      <c r="AD272" s="40"/>
      <c r="AE272" s="40"/>
      <c r="AF272" s="40"/>
      <c r="AG272" s="40"/>
      <c r="AH272" s="40"/>
      <c r="AI272" s="40"/>
      <c r="AJ272" s="40"/>
      <c r="AK272" s="45">
        <f t="shared" si="111"/>
        <v>0</v>
      </c>
      <c r="AL272" s="40"/>
      <c r="AM272" s="40"/>
      <c r="AN272" s="40"/>
      <c r="AO272" s="40"/>
      <c r="AP272" s="40"/>
      <c r="AQ272" s="40"/>
      <c r="AR272" s="40"/>
      <c r="AS272" s="45">
        <f t="shared" si="112"/>
        <v>0</v>
      </c>
      <c r="AT272" s="40"/>
      <c r="AU272" s="40"/>
      <c r="AV272" s="40"/>
      <c r="AW272" s="40"/>
      <c r="AX272" s="40"/>
      <c r="AY272" s="40"/>
      <c r="AZ272" s="40"/>
      <c r="BA272" s="45">
        <f t="shared" si="113"/>
        <v>0</v>
      </c>
      <c r="BB272" s="40"/>
      <c r="BC272" s="40"/>
      <c r="BD272" s="40"/>
      <c r="BE272" s="40"/>
      <c r="BF272" s="40"/>
      <c r="BG272" s="40"/>
      <c r="BH272" s="40"/>
      <c r="BI272" s="110">
        <f t="shared" si="114"/>
        <v>0</v>
      </c>
      <c r="BJ272" s="109">
        <f t="shared" si="115"/>
        <v>0</v>
      </c>
      <c r="BK272" s="108">
        <f t="shared" si="116"/>
        <v>0</v>
      </c>
      <c r="BL272" s="108">
        <f t="shared" si="117"/>
        <v>0</v>
      </c>
      <c r="BM272" s="108">
        <f t="shared" si="118"/>
        <v>0</v>
      </c>
      <c r="BN272" s="108">
        <f t="shared" si="119"/>
        <v>0</v>
      </c>
      <c r="BO272" s="108">
        <f t="shared" si="120"/>
        <v>0</v>
      </c>
      <c r="BP272" s="110">
        <f t="shared" si="121"/>
        <v>0</v>
      </c>
      <c r="BQ272" s="191">
        <f t="shared" si="122"/>
        <v>0</v>
      </c>
    </row>
    <row r="273" spans="1:69" ht="16" thickBot="1">
      <c r="A273" s="57"/>
      <c r="B273" s="69"/>
      <c r="C273" s="47"/>
      <c r="D273" s="40"/>
      <c r="E273" s="41"/>
      <c r="F273" s="40"/>
      <c r="G273" s="40"/>
      <c r="H273" s="40"/>
      <c r="I273" s="40"/>
      <c r="J273" s="40"/>
      <c r="K273" s="40"/>
      <c r="L273" s="40"/>
      <c r="M273" s="45">
        <f t="shared" si="123"/>
        <v>0</v>
      </c>
      <c r="N273" s="40"/>
      <c r="O273" s="40"/>
      <c r="P273" s="40"/>
      <c r="Q273" s="40"/>
      <c r="R273" s="40"/>
      <c r="S273" s="40"/>
      <c r="T273" s="40"/>
      <c r="U273" s="45">
        <f t="shared" si="124"/>
        <v>0</v>
      </c>
      <c r="V273" s="40"/>
      <c r="W273" s="40"/>
      <c r="X273" s="40"/>
      <c r="Y273" s="40"/>
      <c r="Z273" s="40"/>
      <c r="AA273" s="40"/>
      <c r="AB273" s="40"/>
      <c r="AC273" s="45">
        <f t="shared" si="125"/>
        <v>0</v>
      </c>
      <c r="AD273" s="40"/>
      <c r="AE273" s="40"/>
      <c r="AF273" s="40"/>
      <c r="AG273" s="40"/>
      <c r="AH273" s="40"/>
      <c r="AI273" s="40"/>
      <c r="AJ273" s="40"/>
      <c r="AK273" s="45">
        <f t="shared" si="111"/>
        <v>0</v>
      </c>
      <c r="AL273" s="40"/>
      <c r="AM273" s="40"/>
      <c r="AN273" s="40"/>
      <c r="AO273" s="40"/>
      <c r="AP273" s="40"/>
      <c r="AQ273" s="40"/>
      <c r="AR273" s="40"/>
      <c r="AS273" s="45">
        <f t="shared" si="112"/>
        <v>0</v>
      </c>
      <c r="AT273" s="40"/>
      <c r="AU273" s="40"/>
      <c r="AV273" s="40"/>
      <c r="AW273" s="40"/>
      <c r="AX273" s="40"/>
      <c r="AY273" s="40"/>
      <c r="AZ273" s="40"/>
      <c r="BA273" s="45">
        <f t="shared" si="113"/>
        <v>0</v>
      </c>
      <c r="BB273" s="40"/>
      <c r="BC273" s="40"/>
      <c r="BD273" s="40"/>
      <c r="BE273" s="40"/>
      <c r="BF273" s="40"/>
      <c r="BG273" s="40"/>
      <c r="BH273" s="40"/>
      <c r="BI273" s="110">
        <f t="shared" si="114"/>
        <v>0</v>
      </c>
      <c r="BJ273" s="109">
        <f t="shared" si="115"/>
        <v>0</v>
      </c>
      <c r="BK273" s="108">
        <f t="shared" si="116"/>
        <v>0</v>
      </c>
      <c r="BL273" s="108">
        <f t="shared" si="117"/>
        <v>0</v>
      </c>
      <c r="BM273" s="108">
        <f t="shared" si="118"/>
        <v>0</v>
      </c>
      <c r="BN273" s="108">
        <f t="shared" si="119"/>
        <v>0</v>
      </c>
      <c r="BO273" s="108">
        <f t="shared" si="120"/>
        <v>0</v>
      </c>
      <c r="BP273" s="110">
        <f t="shared" si="121"/>
        <v>0</v>
      </c>
      <c r="BQ273" s="191">
        <f t="shared" si="122"/>
        <v>0</v>
      </c>
    </row>
    <row r="274" spans="1:69" ht="16" thickBot="1">
      <c r="A274" s="57"/>
      <c r="B274" s="65"/>
      <c r="C274" s="66"/>
      <c r="D274" s="42"/>
      <c r="E274" s="42"/>
      <c r="F274" s="42"/>
      <c r="G274" s="42"/>
      <c r="H274" s="42"/>
      <c r="I274" s="42"/>
      <c r="J274" s="42"/>
      <c r="K274" s="42"/>
      <c r="L274" s="42"/>
      <c r="M274" s="45">
        <f t="shared" si="123"/>
        <v>0</v>
      </c>
      <c r="N274" s="42"/>
      <c r="O274" s="42"/>
      <c r="P274" s="42"/>
      <c r="Q274" s="42"/>
      <c r="R274" s="42"/>
      <c r="S274" s="42"/>
      <c r="T274" s="42"/>
      <c r="U274" s="45">
        <f t="shared" si="124"/>
        <v>0</v>
      </c>
      <c r="V274" s="42"/>
      <c r="W274" s="42"/>
      <c r="X274" s="42"/>
      <c r="Y274" s="42"/>
      <c r="Z274" s="42"/>
      <c r="AA274" s="42"/>
      <c r="AB274" s="42"/>
      <c r="AC274" s="45">
        <f t="shared" si="125"/>
        <v>0</v>
      </c>
      <c r="AD274" s="42"/>
      <c r="AE274" s="42"/>
      <c r="AF274" s="42"/>
      <c r="AG274" s="42"/>
      <c r="AH274" s="42"/>
      <c r="AI274" s="42"/>
      <c r="AJ274" s="42"/>
      <c r="AK274" s="45">
        <f t="shared" si="111"/>
        <v>0</v>
      </c>
      <c r="AL274" s="42"/>
      <c r="AM274" s="42"/>
      <c r="AN274" s="42"/>
      <c r="AO274" s="42"/>
      <c r="AP274" s="42"/>
      <c r="AQ274" s="42"/>
      <c r="AR274" s="42"/>
      <c r="AS274" s="45">
        <f t="shared" si="112"/>
        <v>0</v>
      </c>
      <c r="AT274" s="42"/>
      <c r="AU274" s="42"/>
      <c r="AV274" s="42"/>
      <c r="AW274" s="42"/>
      <c r="AX274" s="42"/>
      <c r="AY274" s="42"/>
      <c r="AZ274" s="42"/>
      <c r="BA274" s="45">
        <f t="shared" si="113"/>
        <v>0</v>
      </c>
      <c r="BB274" s="42"/>
      <c r="BC274" s="42"/>
      <c r="BD274" s="42"/>
      <c r="BE274" s="42"/>
      <c r="BF274" s="42"/>
      <c r="BG274" s="42"/>
      <c r="BH274" s="42"/>
      <c r="BI274" s="110">
        <f t="shared" si="114"/>
        <v>0</v>
      </c>
      <c r="BJ274" s="109">
        <f t="shared" si="115"/>
        <v>0</v>
      </c>
      <c r="BK274" s="108">
        <f t="shared" si="116"/>
        <v>0</v>
      </c>
      <c r="BL274" s="108">
        <f t="shared" si="117"/>
        <v>0</v>
      </c>
      <c r="BM274" s="108">
        <f t="shared" si="118"/>
        <v>0</v>
      </c>
      <c r="BN274" s="108">
        <f t="shared" si="119"/>
        <v>0</v>
      </c>
      <c r="BO274" s="108">
        <f t="shared" si="120"/>
        <v>0</v>
      </c>
      <c r="BP274" s="110">
        <f t="shared" si="121"/>
        <v>0</v>
      </c>
      <c r="BQ274" s="191">
        <f t="shared" si="122"/>
        <v>0</v>
      </c>
    </row>
    <row r="275" spans="1:69" ht="16" thickBot="1">
      <c r="A275" s="57"/>
      <c r="B275" s="69"/>
      <c r="C275" s="47"/>
      <c r="D275" s="40"/>
      <c r="E275" s="41"/>
      <c r="F275" s="40"/>
      <c r="G275" s="40"/>
      <c r="H275" s="40"/>
      <c r="I275" s="40"/>
      <c r="J275" s="40"/>
      <c r="K275" s="40"/>
      <c r="L275" s="40"/>
      <c r="M275" s="45">
        <f t="shared" si="123"/>
        <v>0</v>
      </c>
      <c r="N275" s="40"/>
      <c r="O275" s="40"/>
      <c r="P275" s="40"/>
      <c r="Q275" s="40"/>
      <c r="R275" s="40"/>
      <c r="S275" s="40"/>
      <c r="T275" s="40"/>
      <c r="U275" s="45">
        <f t="shared" si="124"/>
        <v>0</v>
      </c>
      <c r="V275" s="40"/>
      <c r="W275" s="40"/>
      <c r="X275" s="40"/>
      <c r="Y275" s="40"/>
      <c r="Z275" s="40"/>
      <c r="AA275" s="40"/>
      <c r="AB275" s="40"/>
      <c r="AC275" s="45">
        <f t="shared" si="125"/>
        <v>0</v>
      </c>
      <c r="AD275" s="40"/>
      <c r="AE275" s="40"/>
      <c r="AF275" s="40"/>
      <c r="AG275" s="40"/>
      <c r="AH275" s="40"/>
      <c r="AI275" s="40"/>
      <c r="AJ275" s="40"/>
      <c r="AK275" s="45">
        <f t="shared" si="111"/>
        <v>0</v>
      </c>
      <c r="AL275" s="40"/>
      <c r="AM275" s="40"/>
      <c r="AN275" s="40"/>
      <c r="AO275" s="40"/>
      <c r="AP275" s="40"/>
      <c r="AQ275" s="40"/>
      <c r="AR275" s="40"/>
      <c r="AS275" s="45">
        <f t="shared" si="112"/>
        <v>0</v>
      </c>
      <c r="AT275" s="40"/>
      <c r="AU275" s="40"/>
      <c r="AV275" s="40"/>
      <c r="AW275" s="40"/>
      <c r="AX275" s="40"/>
      <c r="AY275" s="40"/>
      <c r="AZ275" s="40"/>
      <c r="BA275" s="45">
        <f t="shared" si="113"/>
        <v>0</v>
      </c>
      <c r="BB275" s="40"/>
      <c r="BC275" s="40"/>
      <c r="BD275" s="40"/>
      <c r="BE275" s="40"/>
      <c r="BF275" s="40"/>
      <c r="BG275" s="40"/>
      <c r="BH275" s="40"/>
      <c r="BI275" s="110">
        <f t="shared" si="114"/>
        <v>0</v>
      </c>
      <c r="BJ275" s="109">
        <f t="shared" si="115"/>
        <v>0</v>
      </c>
      <c r="BK275" s="108">
        <f t="shared" si="116"/>
        <v>0</v>
      </c>
      <c r="BL275" s="108">
        <f t="shared" si="117"/>
        <v>0</v>
      </c>
      <c r="BM275" s="108">
        <f t="shared" si="118"/>
        <v>0</v>
      </c>
      <c r="BN275" s="108">
        <f t="shared" si="119"/>
        <v>0</v>
      </c>
      <c r="BO275" s="108">
        <f t="shared" si="120"/>
        <v>0</v>
      </c>
      <c r="BP275" s="110">
        <f t="shared" si="121"/>
        <v>0</v>
      </c>
      <c r="BQ275" s="191">
        <f t="shared" si="122"/>
        <v>0</v>
      </c>
    </row>
    <row r="276" spans="1:69" ht="16" thickBot="1">
      <c r="A276" s="57"/>
      <c r="B276" s="69"/>
      <c r="C276" s="47"/>
      <c r="D276" s="40"/>
      <c r="E276" s="41"/>
      <c r="F276" s="40"/>
      <c r="G276" s="40"/>
      <c r="H276" s="40"/>
      <c r="I276" s="40"/>
      <c r="J276" s="40"/>
      <c r="K276" s="40"/>
      <c r="L276" s="40"/>
      <c r="M276" s="45">
        <f t="shared" si="123"/>
        <v>0</v>
      </c>
      <c r="N276" s="40"/>
      <c r="O276" s="40"/>
      <c r="P276" s="40"/>
      <c r="Q276" s="40"/>
      <c r="R276" s="40"/>
      <c r="S276" s="40"/>
      <c r="T276" s="40"/>
      <c r="U276" s="45">
        <f t="shared" si="124"/>
        <v>0</v>
      </c>
      <c r="V276" s="40"/>
      <c r="W276" s="40"/>
      <c r="X276" s="40"/>
      <c r="Y276" s="40"/>
      <c r="Z276" s="40"/>
      <c r="AA276" s="40"/>
      <c r="AB276" s="40"/>
      <c r="AC276" s="45">
        <f t="shared" si="125"/>
        <v>0</v>
      </c>
      <c r="AD276" s="40"/>
      <c r="AE276" s="40"/>
      <c r="AF276" s="40"/>
      <c r="AG276" s="40"/>
      <c r="AH276" s="40"/>
      <c r="AI276" s="40"/>
      <c r="AJ276" s="40"/>
      <c r="AK276" s="45">
        <f t="shared" si="111"/>
        <v>0</v>
      </c>
      <c r="AL276" s="40"/>
      <c r="AM276" s="40"/>
      <c r="AN276" s="40"/>
      <c r="AO276" s="40"/>
      <c r="AP276" s="40"/>
      <c r="AQ276" s="40"/>
      <c r="AR276" s="40"/>
      <c r="AS276" s="45">
        <f t="shared" si="112"/>
        <v>0</v>
      </c>
      <c r="AT276" s="40"/>
      <c r="AU276" s="40"/>
      <c r="AV276" s="40"/>
      <c r="AW276" s="40"/>
      <c r="AX276" s="40"/>
      <c r="AY276" s="40"/>
      <c r="AZ276" s="40"/>
      <c r="BA276" s="45">
        <f t="shared" si="113"/>
        <v>0</v>
      </c>
      <c r="BB276" s="40"/>
      <c r="BC276" s="40"/>
      <c r="BD276" s="40"/>
      <c r="BE276" s="40"/>
      <c r="BF276" s="40"/>
      <c r="BG276" s="40"/>
      <c r="BH276" s="40"/>
      <c r="BI276" s="110">
        <f t="shared" si="114"/>
        <v>0</v>
      </c>
      <c r="BJ276" s="109">
        <f t="shared" si="115"/>
        <v>0</v>
      </c>
      <c r="BK276" s="108">
        <f t="shared" si="116"/>
        <v>0</v>
      </c>
      <c r="BL276" s="108">
        <f t="shared" si="117"/>
        <v>0</v>
      </c>
      <c r="BM276" s="108">
        <f t="shared" si="118"/>
        <v>0</v>
      </c>
      <c r="BN276" s="108">
        <f t="shared" si="119"/>
        <v>0</v>
      </c>
      <c r="BO276" s="108">
        <f t="shared" si="120"/>
        <v>0</v>
      </c>
      <c r="BP276" s="110">
        <f t="shared" si="121"/>
        <v>0</v>
      </c>
      <c r="BQ276" s="191">
        <f t="shared" si="122"/>
        <v>0</v>
      </c>
    </row>
    <row r="277" spans="1:69" ht="16" thickBot="1">
      <c r="A277" s="57"/>
      <c r="B277" s="69"/>
      <c r="C277" s="47"/>
      <c r="D277" s="40"/>
      <c r="E277" s="41"/>
      <c r="F277" s="40"/>
      <c r="G277" s="40"/>
      <c r="H277" s="40"/>
      <c r="I277" s="40"/>
      <c r="J277" s="40"/>
      <c r="K277" s="40"/>
      <c r="L277" s="40"/>
      <c r="M277" s="45">
        <f t="shared" si="123"/>
        <v>0</v>
      </c>
      <c r="N277" s="40"/>
      <c r="O277" s="40"/>
      <c r="P277" s="40"/>
      <c r="Q277" s="40"/>
      <c r="R277" s="40"/>
      <c r="S277" s="40"/>
      <c r="T277" s="40"/>
      <c r="U277" s="45">
        <f t="shared" si="124"/>
        <v>0</v>
      </c>
      <c r="V277" s="40"/>
      <c r="W277" s="40"/>
      <c r="X277" s="40"/>
      <c r="Y277" s="40"/>
      <c r="Z277" s="40"/>
      <c r="AA277" s="40"/>
      <c r="AB277" s="40"/>
      <c r="AC277" s="45">
        <f t="shared" si="125"/>
        <v>0</v>
      </c>
      <c r="AD277" s="40"/>
      <c r="AE277" s="40"/>
      <c r="AF277" s="40"/>
      <c r="AG277" s="40"/>
      <c r="AH277" s="40"/>
      <c r="AI277" s="40"/>
      <c r="AJ277" s="40"/>
      <c r="AK277" s="45">
        <f t="shared" si="111"/>
        <v>0</v>
      </c>
      <c r="AL277" s="40"/>
      <c r="AM277" s="40"/>
      <c r="AN277" s="40"/>
      <c r="AO277" s="40"/>
      <c r="AP277" s="40"/>
      <c r="AQ277" s="40"/>
      <c r="AR277" s="40"/>
      <c r="AS277" s="45">
        <f t="shared" si="112"/>
        <v>0</v>
      </c>
      <c r="AT277" s="40"/>
      <c r="AU277" s="40"/>
      <c r="AV277" s="40"/>
      <c r="AW277" s="40"/>
      <c r="AX277" s="40"/>
      <c r="AY277" s="40"/>
      <c r="AZ277" s="40"/>
      <c r="BA277" s="45">
        <f t="shared" si="113"/>
        <v>0</v>
      </c>
      <c r="BB277" s="40"/>
      <c r="BC277" s="40"/>
      <c r="BD277" s="40"/>
      <c r="BE277" s="40"/>
      <c r="BF277" s="40"/>
      <c r="BG277" s="40"/>
      <c r="BH277" s="40"/>
      <c r="BI277" s="110">
        <f t="shared" si="114"/>
        <v>0</v>
      </c>
      <c r="BJ277" s="109">
        <f t="shared" si="115"/>
        <v>0</v>
      </c>
      <c r="BK277" s="108">
        <f t="shared" si="116"/>
        <v>0</v>
      </c>
      <c r="BL277" s="108">
        <f t="shared" si="117"/>
        <v>0</v>
      </c>
      <c r="BM277" s="108">
        <f t="shared" si="118"/>
        <v>0</v>
      </c>
      <c r="BN277" s="108">
        <f t="shared" si="119"/>
        <v>0</v>
      </c>
      <c r="BO277" s="108">
        <f t="shared" si="120"/>
        <v>0</v>
      </c>
      <c r="BP277" s="110">
        <f t="shared" si="121"/>
        <v>0</v>
      </c>
      <c r="BQ277" s="191">
        <f t="shared" si="122"/>
        <v>0</v>
      </c>
    </row>
    <row r="278" spans="1:69" ht="16" thickBot="1">
      <c r="A278" s="57"/>
      <c r="B278" s="69"/>
      <c r="C278" s="47"/>
      <c r="D278" s="40"/>
      <c r="E278" s="41"/>
      <c r="F278" s="40"/>
      <c r="G278" s="40"/>
      <c r="H278" s="40"/>
      <c r="I278" s="40"/>
      <c r="J278" s="40"/>
      <c r="K278" s="40"/>
      <c r="L278" s="40"/>
      <c r="M278" s="45">
        <f t="shared" si="123"/>
        <v>0</v>
      </c>
      <c r="N278" s="40"/>
      <c r="O278" s="40"/>
      <c r="P278" s="40"/>
      <c r="Q278" s="40"/>
      <c r="R278" s="40"/>
      <c r="S278" s="40"/>
      <c r="T278" s="40"/>
      <c r="U278" s="45">
        <f t="shared" si="124"/>
        <v>0</v>
      </c>
      <c r="V278" s="40"/>
      <c r="W278" s="40"/>
      <c r="X278" s="40"/>
      <c r="Y278" s="40"/>
      <c r="Z278" s="40"/>
      <c r="AA278" s="40"/>
      <c r="AB278" s="40"/>
      <c r="AC278" s="45">
        <f t="shared" si="125"/>
        <v>0</v>
      </c>
      <c r="AD278" s="40"/>
      <c r="AE278" s="40"/>
      <c r="AF278" s="40"/>
      <c r="AG278" s="40"/>
      <c r="AH278" s="40"/>
      <c r="AI278" s="40"/>
      <c r="AJ278" s="40"/>
      <c r="AK278" s="45">
        <f t="shared" si="111"/>
        <v>0</v>
      </c>
      <c r="AL278" s="40"/>
      <c r="AM278" s="40"/>
      <c r="AN278" s="40"/>
      <c r="AO278" s="40"/>
      <c r="AP278" s="40"/>
      <c r="AQ278" s="40"/>
      <c r="AR278" s="40"/>
      <c r="AS278" s="45">
        <f t="shared" si="112"/>
        <v>0</v>
      </c>
      <c r="AT278" s="40"/>
      <c r="AU278" s="40"/>
      <c r="AV278" s="40"/>
      <c r="AW278" s="40"/>
      <c r="AX278" s="40"/>
      <c r="AY278" s="40"/>
      <c r="AZ278" s="40"/>
      <c r="BA278" s="45">
        <f t="shared" si="113"/>
        <v>0</v>
      </c>
      <c r="BB278" s="40"/>
      <c r="BC278" s="40"/>
      <c r="BD278" s="40"/>
      <c r="BE278" s="40"/>
      <c r="BF278" s="40"/>
      <c r="BG278" s="40"/>
      <c r="BH278" s="40"/>
      <c r="BI278" s="110">
        <f t="shared" si="114"/>
        <v>0</v>
      </c>
      <c r="BJ278" s="109">
        <f t="shared" si="115"/>
        <v>0</v>
      </c>
      <c r="BK278" s="108">
        <f t="shared" si="116"/>
        <v>0</v>
      </c>
      <c r="BL278" s="108">
        <f t="shared" si="117"/>
        <v>0</v>
      </c>
      <c r="BM278" s="108">
        <f t="shared" si="118"/>
        <v>0</v>
      </c>
      <c r="BN278" s="108">
        <f t="shared" si="119"/>
        <v>0</v>
      </c>
      <c r="BO278" s="108">
        <f t="shared" si="120"/>
        <v>0</v>
      </c>
      <c r="BP278" s="110">
        <f t="shared" si="121"/>
        <v>0</v>
      </c>
      <c r="BQ278" s="191">
        <f t="shared" si="122"/>
        <v>0</v>
      </c>
    </row>
    <row r="279" spans="1:69" ht="16" thickBot="1">
      <c r="A279" s="57"/>
      <c r="B279" s="65"/>
      <c r="C279" s="66"/>
      <c r="D279" s="42"/>
      <c r="E279" s="42"/>
      <c r="F279" s="42"/>
      <c r="G279" s="42"/>
      <c r="H279" s="42"/>
      <c r="I279" s="42"/>
      <c r="J279" s="42"/>
      <c r="K279" s="42"/>
      <c r="L279" s="42"/>
      <c r="M279" s="45">
        <f t="shared" si="123"/>
        <v>0</v>
      </c>
      <c r="N279" s="42"/>
      <c r="O279" s="42"/>
      <c r="P279" s="42"/>
      <c r="Q279" s="42"/>
      <c r="R279" s="42"/>
      <c r="S279" s="42"/>
      <c r="T279" s="42"/>
      <c r="U279" s="45">
        <f t="shared" si="124"/>
        <v>0</v>
      </c>
      <c r="V279" s="42"/>
      <c r="W279" s="42"/>
      <c r="X279" s="42"/>
      <c r="Y279" s="42"/>
      <c r="Z279" s="42"/>
      <c r="AA279" s="42"/>
      <c r="AB279" s="42"/>
      <c r="AC279" s="45">
        <f t="shared" si="125"/>
        <v>0</v>
      </c>
      <c r="AD279" s="42"/>
      <c r="AE279" s="42"/>
      <c r="AF279" s="42"/>
      <c r="AG279" s="42"/>
      <c r="AH279" s="42"/>
      <c r="AI279" s="42"/>
      <c r="AJ279" s="42"/>
      <c r="AK279" s="45">
        <f t="shared" si="111"/>
        <v>0</v>
      </c>
      <c r="AL279" s="42"/>
      <c r="AM279" s="42"/>
      <c r="AN279" s="42"/>
      <c r="AO279" s="42"/>
      <c r="AP279" s="42"/>
      <c r="AQ279" s="42"/>
      <c r="AR279" s="42"/>
      <c r="AS279" s="45">
        <f t="shared" si="112"/>
        <v>0</v>
      </c>
      <c r="AT279" s="42"/>
      <c r="AU279" s="42"/>
      <c r="AV279" s="42"/>
      <c r="AW279" s="42"/>
      <c r="AX279" s="42"/>
      <c r="AY279" s="42"/>
      <c r="AZ279" s="42"/>
      <c r="BA279" s="45">
        <f t="shared" si="113"/>
        <v>0</v>
      </c>
      <c r="BB279" s="42"/>
      <c r="BC279" s="42"/>
      <c r="BD279" s="42"/>
      <c r="BE279" s="42"/>
      <c r="BF279" s="42"/>
      <c r="BG279" s="42"/>
      <c r="BH279" s="42"/>
      <c r="BI279" s="110">
        <f t="shared" si="114"/>
        <v>0</v>
      </c>
      <c r="BJ279" s="109">
        <f t="shared" si="115"/>
        <v>0</v>
      </c>
      <c r="BK279" s="108">
        <f t="shared" si="116"/>
        <v>0</v>
      </c>
      <c r="BL279" s="108">
        <f t="shared" si="117"/>
        <v>0</v>
      </c>
      <c r="BM279" s="108">
        <f t="shared" si="118"/>
        <v>0</v>
      </c>
      <c r="BN279" s="108">
        <f t="shared" si="119"/>
        <v>0</v>
      </c>
      <c r="BO279" s="108">
        <f t="shared" si="120"/>
        <v>0</v>
      </c>
      <c r="BP279" s="110">
        <f t="shared" si="121"/>
        <v>0</v>
      </c>
      <c r="BQ279" s="191">
        <f t="shared" si="122"/>
        <v>0</v>
      </c>
    </row>
    <row r="280" spans="1:69" ht="16" thickBot="1">
      <c r="A280" s="57"/>
      <c r="B280" s="65"/>
      <c r="C280" s="66"/>
      <c r="D280" s="42"/>
      <c r="E280" s="42"/>
      <c r="F280" s="42"/>
      <c r="G280" s="42"/>
      <c r="H280" s="42"/>
      <c r="I280" s="42"/>
      <c r="J280" s="42"/>
      <c r="K280" s="42"/>
      <c r="L280" s="42"/>
      <c r="M280" s="45">
        <f t="shared" si="123"/>
        <v>0</v>
      </c>
      <c r="N280" s="42"/>
      <c r="O280" s="42"/>
      <c r="P280" s="42"/>
      <c r="Q280" s="42"/>
      <c r="R280" s="42"/>
      <c r="S280" s="42"/>
      <c r="T280" s="42"/>
      <c r="U280" s="45">
        <f t="shared" si="124"/>
        <v>0</v>
      </c>
      <c r="V280" s="42"/>
      <c r="W280" s="42"/>
      <c r="X280" s="42"/>
      <c r="Y280" s="42"/>
      <c r="Z280" s="42"/>
      <c r="AA280" s="42"/>
      <c r="AB280" s="42"/>
      <c r="AC280" s="45">
        <f t="shared" si="125"/>
        <v>0</v>
      </c>
      <c r="AD280" s="42"/>
      <c r="AE280" s="42"/>
      <c r="AF280" s="42"/>
      <c r="AG280" s="42"/>
      <c r="AH280" s="42"/>
      <c r="AI280" s="42"/>
      <c r="AJ280" s="42"/>
      <c r="AK280" s="45">
        <f t="shared" si="111"/>
        <v>0</v>
      </c>
      <c r="AL280" s="42"/>
      <c r="AM280" s="42"/>
      <c r="AN280" s="42"/>
      <c r="AO280" s="42"/>
      <c r="AP280" s="42"/>
      <c r="AQ280" s="42"/>
      <c r="AR280" s="42"/>
      <c r="AS280" s="45">
        <f t="shared" si="112"/>
        <v>0</v>
      </c>
      <c r="AT280" s="42"/>
      <c r="AU280" s="42"/>
      <c r="AV280" s="42"/>
      <c r="AW280" s="42"/>
      <c r="AX280" s="42"/>
      <c r="AY280" s="42"/>
      <c r="AZ280" s="42"/>
      <c r="BA280" s="45">
        <f t="shared" si="113"/>
        <v>0</v>
      </c>
      <c r="BB280" s="42"/>
      <c r="BC280" s="42"/>
      <c r="BD280" s="42"/>
      <c r="BE280" s="42"/>
      <c r="BF280" s="42"/>
      <c r="BG280" s="42"/>
      <c r="BH280" s="42"/>
      <c r="BI280" s="110">
        <f t="shared" si="114"/>
        <v>0</v>
      </c>
      <c r="BJ280" s="109">
        <f t="shared" si="115"/>
        <v>0</v>
      </c>
      <c r="BK280" s="108">
        <f t="shared" si="116"/>
        <v>0</v>
      </c>
      <c r="BL280" s="108">
        <f t="shared" si="117"/>
        <v>0</v>
      </c>
      <c r="BM280" s="108">
        <f t="shared" si="118"/>
        <v>0</v>
      </c>
      <c r="BN280" s="108">
        <f t="shared" si="119"/>
        <v>0</v>
      </c>
      <c r="BO280" s="108">
        <f t="shared" si="120"/>
        <v>0</v>
      </c>
      <c r="BP280" s="110">
        <f t="shared" si="121"/>
        <v>0</v>
      </c>
      <c r="BQ280" s="191">
        <f t="shared" si="122"/>
        <v>0</v>
      </c>
    </row>
    <row r="281" spans="1:69" ht="16" thickBot="1">
      <c r="A281" s="57"/>
      <c r="B281" s="65"/>
      <c r="C281" s="66"/>
      <c r="D281" s="42"/>
      <c r="E281" s="42"/>
      <c r="F281" s="42"/>
      <c r="G281" s="42"/>
      <c r="H281" s="42"/>
      <c r="I281" s="42"/>
      <c r="J281" s="42"/>
      <c r="K281" s="42"/>
      <c r="L281" s="42"/>
      <c r="M281" s="45">
        <f t="shared" si="123"/>
        <v>0</v>
      </c>
      <c r="N281" s="42"/>
      <c r="O281" s="42"/>
      <c r="P281" s="42"/>
      <c r="Q281" s="42"/>
      <c r="R281" s="42"/>
      <c r="S281" s="42"/>
      <c r="T281" s="42"/>
      <c r="U281" s="45">
        <f t="shared" si="124"/>
        <v>0</v>
      </c>
      <c r="V281" s="42"/>
      <c r="W281" s="42"/>
      <c r="X281" s="42"/>
      <c r="Y281" s="42"/>
      <c r="Z281" s="42"/>
      <c r="AA281" s="42"/>
      <c r="AB281" s="42"/>
      <c r="AC281" s="45">
        <f t="shared" si="125"/>
        <v>0</v>
      </c>
      <c r="AD281" s="42"/>
      <c r="AE281" s="42"/>
      <c r="AF281" s="42"/>
      <c r="AG281" s="42"/>
      <c r="AH281" s="42"/>
      <c r="AI281" s="42"/>
      <c r="AJ281" s="42"/>
      <c r="AK281" s="45">
        <f t="shared" si="111"/>
        <v>0</v>
      </c>
      <c r="AL281" s="42"/>
      <c r="AM281" s="42"/>
      <c r="AN281" s="42"/>
      <c r="AO281" s="42"/>
      <c r="AP281" s="42"/>
      <c r="AQ281" s="42"/>
      <c r="AR281" s="42"/>
      <c r="AS281" s="45">
        <f t="shared" si="112"/>
        <v>0</v>
      </c>
      <c r="AT281" s="42"/>
      <c r="AU281" s="42"/>
      <c r="AV281" s="42"/>
      <c r="AW281" s="42"/>
      <c r="AX281" s="42"/>
      <c r="AY281" s="42"/>
      <c r="AZ281" s="42"/>
      <c r="BA281" s="45">
        <f t="shared" si="113"/>
        <v>0</v>
      </c>
      <c r="BB281" s="42"/>
      <c r="BC281" s="42"/>
      <c r="BD281" s="42"/>
      <c r="BE281" s="42"/>
      <c r="BF281" s="42"/>
      <c r="BG281" s="42"/>
      <c r="BH281" s="42"/>
      <c r="BI281" s="110">
        <f t="shared" si="114"/>
        <v>0</v>
      </c>
      <c r="BJ281" s="109">
        <f t="shared" si="115"/>
        <v>0</v>
      </c>
      <c r="BK281" s="108">
        <f t="shared" si="116"/>
        <v>0</v>
      </c>
      <c r="BL281" s="108">
        <f t="shared" si="117"/>
        <v>0</v>
      </c>
      <c r="BM281" s="108">
        <f t="shared" si="118"/>
        <v>0</v>
      </c>
      <c r="BN281" s="108">
        <f t="shared" si="119"/>
        <v>0</v>
      </c>
      <c r="BO281" s="108">
        <f t="shared" si="120"/>
        <v>0</v>
      </c>
      <c r="BP281" s="110">
        <f t="shared" si="121"/>
        <v>0</v>
      </c>
      <c r="BQ281" s="191">
        <f t="shared" si="122"/>
        <v>0</v>
      </c>
    </row>
    <row r="282" spans="1:69" ht="16" thickBot="1">
      <c r="A282" s="57"/>
      <c r="B282" s="65"/>
      <c r="C282" s="66"/>
      <c r="D282" s="42"/>
      <c r="E282" s="42"/>
      <c r="F282" s="42"/>
      <c r="G282" s="42"/>
      <c r="H282" s="42"/>
      <c r="I282" s="42"/>
      <c r="J282" s="42"/>
      <c r="K282" s="42"/>
      <c r="L282" s="42"/>
      <c r="M282" s="45">
        <f t="shared" si="123"/>
        <v>0</v>
      </c>
      <c r="N282" s="42"/>
      <c r="O282" s="42"/>
      <c r="P282" s="42"/>
      <c r="Q282" s="42"/>
      <c r="R282" s="42"/>
      <c r="S282" s="42"/>
      <c r="T282" s="42"/>
      <c r="U282" s="45">
        <f t="shared" si="124"/>
        <v>0</v>
      </c>
      <c r="V282" s="42"/>
      <c r="W282" s="42"/>
      <c r="X282" s="42"/>
      <c r="Y282" s="42"/>
      <c r="Z282" s="42"/>
      <c r="AA282" s="42"/>
      <c r="AB282" s="42"/>
      <c r="AC282" s="45">
        <f t="shared" si="125"/>
        <v>0</v>
      </c>
      <c r="AD282" s="42"/>
      <c r="AE282" s="42"/>
      <c r="AF282" s="42"/>
      <c r="AG282" s="42"/>
      <c r="AH282" s="42"/>
      <c r="AI282" s="42"/>
      <c r="AJ282" s="42"/>
      <c r="AK282" s="45">
        <f t="shared" si="111"/>
        <v>0</v>
      </c>
      <c r="AL282" s="42"/>
      <c r="AM282" s="42"/>
      <c r="AN282" s="42"/>
      <c r="AO282" s="42"/>
      <c r="AP282" s="42"/>
      <c r="AQ282" s="42"/>
      <c r="AR282" s="42"/>
      <c r="AS282" s="45">
        <f t="shared" si="112"/>
        <v>0</v>
      </c>
      <c r="AT282" s="42"/>
      <c r="AU282" s="42"/>
      <c r="AV282" s="42"/>
      <c r="AW282" s="42"/>
      <c r="AX282" s="42"/>
      <c r="AY282" s="42"/>
      <c r="AZ282" s="42"/>
      <c r="BA282" s="45">
        <f t="shared" si="113"/>
        <v>0</v>
      </c>
      <c r="BB282" s="42"/>
      <c r="BC282" s="42"/>
      <c r="BD282" s="42"/>
      <c r="BE282" s="42"/>
      <c r="BF282" s="42"/>
      <c r="BG282" s="42"/>
      <c r="BH282" s="42"/>
      <c r="BI282" s="110">
        <f t="shared" si="114"/>
        <v>0</v>
      </c>
      <c r="BJ282" s="109">
        <f t="shared" si="115"/>
        <v>0</v>
      </c>
      <c r="BK282" s="108">
        <f t="shared" si="116"/>
        <v>0</v>
      </c>
      <c r="BL282" s="108">
        <f t="shared" si="117"/>
        <v>0</v>
      </c>
      <c r="BM282" s="108">
        <f t="shared" si="118"/>
        <v>0</v>
      </c>
      <c r="BN282" s="108">
        <f t="shared" si="119"/>
        <v>0</v>
      </c>
      <c r="BO282" s="108">
        <f t="shared" si="120"/>
        <v>0</v>
      </c>
      <c r="BP282" s="110">
        <f t="shared" si="121"/>
        <v>0</v>
      </c>
      <c r="BQ282" s="191">
        <f t="shared" si="122"/>
        <v>0</v>
      </c>
    </row>
    <row r="283" spans="1:69" ht="16" thickBot="1">
      <c r="A283" s="57"/>
      <c r="B283" s="65"/>
      <c r="C283" s="66"/>
      <c r="D283" s="42"/>
      <c r="E283" s="42"/>
      <c r="F283" s="42"/>
      <c r="G283" s="42"/>
      <c r="H283" s="42"/>
      <c r="I283" s="42"/>
      <c r="J283" s="42"/>
      <c r="K283" s="42"/>
      <c r="L283" s="42"/>
      <c r="M283" s="45">
        <f t="shared" si="123"/>
        <v>0</v>
      </c>
      <c r="N283" s="42"/>
      <c r="O283" s="42"/>
      <c r="P283" s="42"/>
      <c r="Q283" s="42"/>
      <c r="R283" s="42"/>
      <c r="S283" s="42"/>
      <c r="T283" s="42"/>
      <c r="U283" s="45">
        <f t="shared" si="124"/>
        <v>0</v>
      </c>
      <c r="V283" s="42"/>
      <c r="W283" s="42"/>
      <c r="X283" s="42"/>
      <c r="Y283" s="42"/>
      <c r="Z283" s="42"/>
      <c r="AA283" s="42"/>
      <c r="AB283" s="42"/>
      <c r="AC283" s="45">
        <f t="shared" si="125"/>
        <v>0</v>
      </c>
      <c r="AD283" s="42"/>
      <c r="AE283" s="42"/>
      <c r="AF283" s="42"/>
      <c r="AG283" s="42"/>
      <c r="AH283" s="42"/>
      <c r="AI283" s="42"/>
      <c r="AJ283" s="42"/>
      <c r="AK283" s="45">
        <f t="shared" si="111"/>
        <v>0</v>
      </c>
      <c r="AL283" s="42"/>
      <c r="AM283" s="42"/>
      <c r="AN283" s="42"/>
      <c r="AO283" s="42"/>
      <c r="AP283" s="42"/>
      <c r="AQ283" s="42"/>
      <c r="AR283" s="42"/>
      <c r="AS283" s="45">
        <f t="shared" si="112"/>
        <v>0</v>
      </c>
      <c r="AT283" s="42"/>
      <c r="AU283" s="42"/>
      <c r="AV283" s="42"/>
      <c r="AW283" s="42"/>
      <c r="AX283" s="42"/>
      <c r="AY283" s="42"/>
      <c r="AZ283" s="42"/>
      <c r="BA283" s="45">
        <f t="shared" si="113"/>
        <v>0</v>
      </c>
      <c r="BB283" s="42"/>
      <c r="BC283" s="42"/>
      <c r="BD283" s="42"/>
      <c r="BE283" s="42"/>
      <c r="BF283" s="42"/>
      <c r="BG283" s="42"/>
      <c r="BH283" s="42"/>
      <c r="BI283" s="110">
        <f t="shared" si="114"/>
        <v>0</v>
      </c>
      <c r="BJ283" s="109">
        <f t="shared" si="115"/>
        <v>0</v>
      </c>
      <c r="BK283" s="108">
        <f t="shared" si="116"/>
        <v>0</v>
      </c>
      <c r="BL283" s="108">
        <f t="shared" si="117"/>
        <v>0</v>
      </c>
      <c r="BM283" s="108">
        <f t="shared" si="118"/>
        <v>0</v>
      </c>
      <c r="BN283" s="108">
        <f t="shared" si="119"/>
        <v>0</v>
      </c>
      <c r="BO283" s="108">
        <f t="shared" si="120"/>
        <v>0</v>
      </c>
      <c r="BP283" s="110">
        <f t="shared" si="121"/>
        <v>0</v>
      </c>
      <c r="BQ283" s="191">
        <f t="shared" si="122"/>
        <v>0</v>
      </c>
    </row>
    <row r="284" spans="1:69" ht="16" thickBot="1">
      <c r="A284" s="57"/>
      <c r="B284" s="69"/>
      <c r="C284" s="47"/>
      <c r="D284" s="40"/>
      <c r="E284" s="41"/>
      <c r="F284" s="40"/>
      <c r="G284" s="40"/>
      <c r="H284" s="40"/>
      <c r="I284" s="40"/>
      <c r="J284" s="40"/>
      <c r="K284" s="40"/>
      <c r="L284" s="40"/>
      <c r="M284" s="45">
        <f t="shared" si="123"/>
        <v>0</v>
      </c>
      <c r="N284" s="40"/>
      <c r="O284" s="40"/>
      <c r="P284" s="40"/>
      <c r="Q284" s="40"/>
      <c r="R284" s="40"/>
      <c r="S284" s="40"/>
      <c r="T284" s="40"/>
      <c r="U284" s="45">
        <f t="shared" si="124"/>
        <v>0</v>
      </c>
      <c r="V284" s="40"/>
      <c r="W284" s="40"/>
      <c r="X284" s="40"/>
      <c r="Y284" s="40"/>
      <c r="Z284" s="40"/>
      <c r="AA284" s="40"/>
      <c r="AB284" s="40"/>
      <c r="AC284" s="45">
        <f t="shared" si="125"/>
        <v>0</v>
      </c>
      <c r="AD284" s="40"/>
      <c r="AE284" s="40"/>
      <c r="AF284" s="40"/>
      <c r="AG284" s="40"/>
      <c r="AH284" s="40"/>
      <c r="AI284" s="40"/>
      <c r="AJ284" s="40"/>
      <c r="AK284" s="45">
        <f t="shared" si="111"/>
        <v>0</v>
      </c>
      <c r="AL284" s="40"/>
      <c r="AM284" s="40"/>
      <c r="AN284" s="40"/>
      <c r="AO284" s="40"/>
      <c r="AP284" s="40"/>
      <c r="AQ284" s="40"/>
      <c r="AR284" s="40"/>
      <c r="AS284" s="45">
        <f t="shared" si="112"/>
        <v>0</v>
      </c>
      <c r="AT284" s="40"/>
      <c r="AU284" s="40"/>
      <c r="AV284" s="40"/>
      <c r="AW284" s="40"/>
      <c r="AX284" s="40"/>
      <c r="AY284" s="40"/>
      <c r="AZ284" s="40"/>
      <c r="BA284" s="45">
        <f t="shared" si="113"/>
        <v>0</v>
      </c>
      <c r="BB284" s="40"/>
      <c r="BC284" s="40"/>
      <c r="BD284" s="40"/>
      <c r="BE284" s="40"/>
      <c r="BF284" s="40"/>
      <c r="BG284" s="40"/>
      <c r="BH284" s="40"/>
      <c r="BI284" s="110">
        <f t="shared" si="114"/>
        <v>0</v>
      </c>
      <c r="BJ284" s="109">
        <f t="shared" si="115"/>
        <v>0</v>
      </c>
      <c r="BK284" s="108">
        <f t="shared" si="116"/>
        <v>0</v>
      </c>
      <c r="BL284" s="108">
        <f t="shared" si="117"/>
        <v>0</v>
      </c>
      <c r="BM284" s="108">
        <f t="shared" si="118"/>
        <v>0</v>
      </c>
      <c r="BN284" s="108">
        <f t="shared" si="119"/>
        <v>0</v>
      </c>
      <c r="BO284" s="108">
        <f t="shared" si="120"/>
        <v>0</v>
      </c>
      <c r="BP284" s="110">
        <f t="shared" si="121"/>
        <v>0</v>
      </c>
      <c r="BQ284" s="191">
        <f t="shared" si="122"/>
        <v>0</v>
      </c>
    </row>
    <row r="285" spans="1:69" ht="16" thickBot="1">
      <c r="A285" s="57"/>
      <c r="B285" s="69"/>
      <c r="C285" s="47"/>
      <c r="D285" s="40"/>
      <c r="E285" s="41"/>
      <c r="F285" s="40"/>
      <c r="G285" s="40"/>
      <c r="H285" s="40"/>
      <c r="I285" s="40"/>
      <c r="J285" s="40"/>
      <c r="K285" s="40"/>
      <c r="L285" s="40"/>
      <c r="M285" s="45">
        <f t="shared" si="123"/>
        <v>0</v>
      </c>
      <c r="N285" s="40"/>
      <c r="O285" s="40"/>
      <c r="P285" s="40"/>
      <c r="Q285" s="40"/>
      <c r="R285" s="40"/>
      <c r="S285" s="40"/>
      <c r="T285" s="40"/>
      <c r="U285" s="45">
        <f t="shared" si="124"/>
        <v>0</v>
      </c>
      <c r="V285" s="40"/>
      <c r="W285" s="40"/>
      <c r="X285" s="40"/>
      <c r="Y285" s="40"/>
      <c r="Z285" s="40"/>
      <c r="AA285" s="40"/>
      <c r="AB285" s="40"/>
      <c r="AC285" s="45">
        <f t="shared" si="125"/>
        <v>0</v>
      </c>
      <c r="AD285" s="40"/>
      <c r="AE285" s="40"/>
      <c r="AF285" s="40"/>
      <c r="AG285" s="40"/>
      <c r="AH285" s="40"/>
      <c r="AI285" s="40"/>
      <c r="AJ285" s="40"/>
      <c r="AK285" s="45">
        <f t="shared" si="111"/>
        <v>0</v>
      </c>
      <c r="AL285" s="40"/>
      <c r="AM285" s="40"/>
      <c r="AN285" s="40"/>
      <c r="AO285" s="40"/>
      <c r="AP285" s="40"/>
      <c r="AQ285" s="40"/>
      <c r="AR285" s="40"/>
      <c r="AS285" s="45">
        <f t="shared" si="112"/>
        <v>0</v>
      </c>
      <c r="AT285" s="40"/>
      <c r="AU285" s="40"/>
      <c r="AV285" s="40"/>
      <c r="AW285" s="40"/>
      <c r="AX285" s="40"/>
      <c r="AY285" s="40"/>
      <c r="AZ285" s="40"/>
      <c r="BA285" s="45">
        <f t="shared" si="113"/>
        <v>0</v>
      </c>
      <c r="BB285" s="40"/>
      <c r="BC285" s="40"/>
      <c r="BD285" s="40"/>
      <c r="BE285" s="40"/>
      <c r="BF285" s="40"/>
      <c r="BG285" s="40"/>
      <c r="BH285" s="40"/>
      <c r="BI285" s="110">
        <f t="shared" si="114"/>
        <v>0</v>
      </c>
      <c r="BJ285" s="109">
        <f t="shared" si="115"/>
        <v>0</v>
      </c>
      <c r="BK285" s="108">
        <f t="shared" si="116"/>
        <v>0</v>
      </c>
      <c r="BL285" s="108">
        <f t="shared" si="117"/>
        <v>0</v>
      </c>
      <c r="BM285" s="108">
        <f t="shared" si="118"/>
        <v>0</v>
      </c>
      <c r="BN285" s="108">
        <f t="shared" si="119"/>
        <v>0</v>
      </c>
      <c r="BO285" s="108">
        <f t="shared" si="120"/>
        <v>0</v>
      </c>
      <c r="BP285" s="110">
        <f t="shared" si="121"/>
        <v>0</v>
      </c>
      <c r="BQ285" s="191">
        <f t="shared" si="122"/>
        <v>0</v>
      </c>
    </row>
    <row r="286" spans="1:69" ht="16" thickBot="1">
      <c r="A286" s="57"/>
      <c r="B286" s="69"/>
      <c r="C286" s="47"/>
      <c r="D286" s="40"/>
      <c r="E286" s="41"/>
      <c r="F286" s="40"/>
      <c r="G286" s="40"/>
      <c r="H286" s="40"/>
      <c r="I286" s="40"/>
      <c r="J286" s="40"/>
      <c r="K286" s="40"/>
      <c r="L286" s="40"/>
      <c r="M286" s="45">
        <f t="shared" si="123"/>
        <v>0</v>
      </c>
      <c r="N286" s="40"/>
      <c r="O286" s="40"/>
      <c r="P286" s="40"/>
      <c r="Q286" s="40"/>
      <c r="R286" s="40"/>
      <c r="S286" s="40"/>
      <c r="T286" s="40"/>
      <c r="U286" s="45">
        <f t="shared" si="124"/>
        <v>0</v>
      </c>
      <c r="V286" s="40"/>
      <c r="W286" s="40"/>
      <c r="X286" s="40"/>
      <c r="Y286" s="40"/>
      <c r="Z286" s="40"/>
      <c r="AA286" s="40"/>
      <c r="AB286" s="40"/>
      <c r="AC286" s="45">
        <f t="shared" si="125"/>
        <v>0</v>
      </c>
      <c r="AD286" s="40"/>
      <c r="AE286" s="40"/>
      <c r="AF286" s="40"/>
      <c r="AG286" s="40"/>
      <c r="AH286" s="40"/>
      <c r="AI286" s="40"/>
      <c r="AJ286" s="40"/>
      <c r="AK286" s="45">
        <f t="shared" si="111"/>
        <v>0</v>
      </c>
      <c r="AL286" s="40"/>
      <c r="AM286" s="40"/>
      <c r="AN286" s="40"/>
      <c r="AO286" s="40"/>
      <c r="AP286" s="40"/>
      <c r="AQ286" s="40"/>
      <c r="AR286" s="40"/>
      <c r="AS286" s="45">
        <f t="shared" si="112"/>
        <v>0</v>
      </c>
      <c r="AT286" s="40"/>
      <c r="AU286" s="40"/>
      <c r="AV286" s="40"/>
      <c r="AW286" s="40"/>
      <c r="AX286" s="40"/>
      <c r="AY286" s="40"/>
      <c r="AZ286" s="40"/>
      <c r="BA286" s="45">
        <f t="shared" si="113"/>
        <v>0</v>
      </c>
      <c r="BB286" s="40"/>
      <c r="BC286" s="40"/>
      <c r="BD286" s="40"/>
      <c r="BE286" s="40"/>
      <c r="BF286" s="40"/>
      <c r="BG286" s="40"/>
      <c r="BH286" s="40"/>
      <c r="BI286" s="110">
        <f t="shared" si="114"/>
        <v>0</v>
      </c>
      <c r="BJ286" s="109">
        <f t="shared" si="115"/>
        <v>0</v>
      </c>
      <c r="BK286" s="108">
        <f t="shared" si="116"/>
        <v>0</v>
      </c>
      <c r="BL286" s="108">
        <f t="shared" si="117"/>
        <v>0</v>
      </c>
      <c r="BM286" s="108">
        <f t="shared" si="118"/>
        <v>0</v>
      </c>
      <c r="BN286" s="108">
        <f t="shared" si="119"/>
        <v>0</v>
      </c>
      <c r="BO286" s="108">
        <f t="shared" si="120"/>
        <v>0</v>
      </c>
      <c r="BP286" s="110">
        <f t="shared" si="121"/>
        <v>0</v>
      </c>
      <c r="BQ286" s="191">
        <f t="shared" si="122"/>
        <v>0</v>
      </c>
    </row>
    <row r="287" spans="1:69" ht="16" thickBot="1">
      <c r="A287" s="57"/>
      <c r="B287" s="69"/>
      <c r="C287" s="47"/>
      <c r="D287" s="40"/>
      <c r="E287" s="41"/>
      <c r="F287" s="40"/>
      <c r="G287" s="40"/>
      <c r="H287" s="40"/>
      <c r="I287" s="40"/>
      <c r="J287" s="40"/>
      <c r="K287" s="40"/>
      <c r="L287" s="40"/>
      <c r="M287" s="45">
        <f t="shared" si="123"/>
        <v>0</v>
      </c>
      <c r="N287" s="40"/>
      <c r="O287" s="40"/>
      <c r="P287" s="40"/>
      <c r="Q287" s="40"/>
      <c r="R287" s="40"/>
      <c r="S287" s="40"/>
      <c r="T287" s="40"/>
      <c r="U287" s="45">
        <f t="shared" si="124"/>
        <v>0</v>
      </c>
      <c r="V287" s="40"/>
      <c r="W287" s="40"/>
      <c r="X287" s="40"/>
      <c r="Y287" s="40"/>
      <c r="Z287" s="40"/>
      <c r="AA287" s="40"/>
      <c r="AB287" s="40"/>
      <c r="AC287" s="45">
        <f t="shared" si="125"/>
        <v>0</v>
      </c>
      <c r="AD287" s="40"/>
      <c r="AE287" s="40"/>
      <c r="AF287" s="40"/>
      <c r="AG287" s="40"/>
      <c r="AH287" s="40"/>
      <c r="AI287" s="40"/>
      <c r="AJ287" s="40"/>
      <c r="AK287" s="45">
        <f t="shared" si="111"/>
        <v>0</v>
      </c>
      <c r="AL287" s="40"/>
      <c r="AM287" s="40"/>
      <c r="AN287" s="40"/>
      <c r="AO287" s="40"/>
      <c r="AP287" s="40"/>
      <c r="AQ287" s="40"/>
      <c r="AR287" s="40"/>
      <c r="AS287" s="45">
        <f t="shared" si="112"/>
        <v>0</v>
      </c>
      <c r="AT287" s="40"/>
      <c r="AU287" s="40"/>
      <c r="AV287" s="40"/>
      <c r="AW287" s="40"/>
      <c r="AX287" s="40"/>
      <c r="AY287" s="40"/>
      <c r="AZ287" s="40"/>
      <c r="BA287" s="45">
        <f t="shared" si="113"/>
        <v>0</v>
      </c>
      <c r="BB287" s="40"/>
      <c r="BC287" s="40"/>
      <c r="BD287" s="40"/>
      <c r="BE287" s="40"/>
      <c r="BF287" s="40"/>
      <c r="BG287" s="40"/>
      <c r="BH287" s="40"/>
      <c r="BI287" s="110">
        <f t="shared" si="114"/>
        <v>0</v>
      </c>
      <c r="BJ287" s="109">
        <f t="shared" si="115"/>
        <v>0</v>
      </c>
      <c r="BK287" s="108">
        <f t="shared" si="116"/>
        <v>0</v>
      </c>
      <c r="BL287" s="108">
        <f t="shared" si="117"/>
        <v>0</v>
      </c>
      <c r="BM287" s="108">
        <f t="shared" si="118"/>
        <v>0</v>
      </c>
      <c r="BN287" s="108">
        <f t="shared" si="119"/>
        <v>0</v>
      </c>
      <c r="BO287" s="108">
        <f t="shared" si="120"/>
        <v>0</v>
      </c>
      <c r="BP287" s="110">
        <f t="shared" si="121"/>
        <v>0</v>
      </c>
      <c r="BQ287" s="191">
        <f t="shared" si="122"/>
        <v>0</v>
      </c>
    </row>
    <row r="288" spans="1:69" ht="16" thickBot="1">
      <c r="A288" s="57"/>
      <c r="B288" s="69"/>
      <c r="C288" s="47"/>
      <c r="D288" s="40"/>
      <c r="E288" s="41"/>
      <c r="F288" s="40"/>
      <c r="G288" s="40"/>
      <c r="H288" s="40"/>
      <c r="I288" s="40"/>
      <c r="J288" s="40"/>
      <c r="K288" s="40"/>
      <c r="L288" s="40"/>
      <c r="M288" s="45">
        <f t="shared" si="123"/>
        <v>0</v>
      </c>
      <c r="N288" s="40"/>
      <c r="O288" s="40"/>
      <c r="P288" s="40"/>
      <c r="Q288" s="40"/>
      <c r="R288" s="40"/>
      <c r="S288" s="40"/>
      <c r="T288" s="40"/>
      <c r="U288" s="45">
        <f t="shared" si="124"/>
        <v>0</v>
      </c>
      <c r="V288" s="40"/>
      <c r="W288" s="40"/>
      <c r="X288" s="40"/>
      <c r="Y288" s="40"/>
      <c r="Z288" s="40"/>
      <c r="AA288" s="40"/>
      <c r="AB288" s="40"/>
      <c r="AC288" s="45">
        <f t="shared" si="125"/>
        <v>0</v>
      </c>
      <c r="AD288" s="40"/>
      <c r="AE288" s="40"/>
      <c r="AF288" s="40"/>
      <c r="AG288" s="40"/>
      <c r="AH288" s="40"/>
      <c r="AI288" s="40"/>
      <c r="AJ288" s="40"/>
      <c r="AK288" s="45">
        <f t="shared" si="111"/>
        <v>0</v>
      </c>
      <c r="AL288" s="40"/>
      <c r="AM288" s="40"/>
      <c r="AN288" s="40"/>
      <c r="AO288" s="40"/>
      <c r="AP288" s="40"/>
      <c r="AQ288" s="40"/>
      <c r="AR288" s="40"/>
      <c r="AS288" s="45">
        <f t="shared" si="112"/>
        <v>0</v>
      </c>
      <c r="AT288" s="40"/>
      <c r="AU288" s="40"/>
      <c r="AV288" s="40"/>
      <c r="AW288" s="40"/>
      <c r="AX288" s="40"/>
      <c r="AY288" s="40"/>
      <c r="AZ288" s="40"/>
      <c r="BA288" s="45">
        <f t="shared" si="113"/>
        <v>0</v>
      </c>
      <c r="BB288" s="40"/>
      <c r="BC288" s="40"/>
      <c r="BD288" s="40"/>
      <c r="BE288" s="40"/>
      <c r="BF288" s="40"/>
      <c r="BG288" s="40"/>
      <c r="BH288" s="40"/>
      <c r="BI288" s="110">
        <f t="shared" si="114"/>
        <v>0</v>
      </c>
      <c r="BJ288" s="109">
        <f t="shared" si="115"/>
        <v>0</v>
      </c>
      <c r="BK288" s="108">
        <f t="shared" si="116"/>
        <v>0</v>
      </c>
      <c r="BL288" s="108">
        <f t="shared" si="117"/>
        <v>0</v>
      </c>
      <c r="BM288" s="108">
        <f t="shared" si="118"/>
        <v>0</v>
      </c>
      <c r="BN288" s="108">
        <f t="shared" si="119"/>
        <v>0</v>
      </c>
      <c r="BO288" s="108">
        <f t="shared" si="120"/>
        <v>0</v>
      </c>
      <c r="BP288" s="110">
        <f t="shared" si="121"/>
        <v>0</v>
      </c>
      <c r="BQ288" s="191">
        <f t="shared" si="122"/>
        <v>0</v>
      </c>
    </row>
    <row r="289" spans="1:77" ht="16" thickBot="1">
      <c r="A289" s="57"/>
      <c r="B289" s="69"/>
      <c r="C289" s="47"/>
      <c r="D289" s="40"/>
      <c r="E289" s="41"/>
      <c r="F289" s="40"/>
      <c r="G289" s="40"/>
      <c r="H289" s="40"/>
      <c r="I289" s="40"/>
      <c r="J289" s="40"/>
      <c r="K289" s="40"/>
      <c r="L289" s="40"/>
      <c r="M289" s="45">
        <f t="shared" si="123"/>
        <v>0</v>
      </c>
      <c r="N289" s="40"/>
      <c r="O289" s="40"/>
      <c r="P289" s="40"/>
      <c r="Q289" s="40"/>
      <c r="R289" s="40"/>
      <c r="S289" s="40"/>
      <c r="T289" s="40"/>
      <c r="U289" s="45">
        <f t="shared" si="124"/>
        <v>0</v>
      </c>
      <c r="V289" s="40"/>
      <c r="W289" s="40"/>
      <c r="X289" s="40"/>
      <c r="Y289" s="40"/>
      <c r="Z289" s="40"/>
      <c r="AA289" s="40"/>
      <c r="AB289" s="40"/>
      <c r="AC289" s="45">
        <f t="shared" si="125"/>
        <v>0</v>
      </c>
      <c r="AD289" s="40"/>
      <c r="AE289" s="40"/>
      <c r="AF289" s="40"/>
      <c r="AG289" s="40"/>
      <c r="AH289" s="40"/>
      <c r="AI289" s="40"/>
      <c r="AJ289" s="40"/>
      <c r="AK289" s="45">
        <f t="shared" si="111"/>
        <v>0</v>
      </c>
      <c r="AL289" s="40"/>
      <c r="AM289" s="40"/>
      <c r="AN289" s="40"/>
      <c r="AO289" s="40"/>
      <c r="AP289" s="40"/>
      <c r="AQ289" s="40"/>
      <c r="AR289" s="40"/>
      <c r="AS289" s="45">
        <f t="shared" si="112"/>
        <v>0</v>
      </c>
      <c r="AT289" s="40"/>
      <c r="AU289" s="40"/>
      <c r="AV289" s="40"/>
      <c r="AW289" s="40"/>
      <c r="AX289" s="40"/>
      <c r="AY289" s="40"/>
      <c r="AZ289" s="40"/>
      <c r="BA289" s="45">
        <f t="shared" si="113"/>
        <v>0</v>
      </c>
      <c r="BB289" s="40"/>
      <c r="BC289" s="40"/>
      <c r="BD289" s="40"/>
      <c r="BE289" s="40"/>
      <c r="BF289" s="40"/>
      <c r="BG289" s="40"/>
      <c r="BH289" s="40"/>
      <c r="BI289" s="110">
        <f t="shared" si="114"/>
        <v>0</v>
      </c>
      <c r="BJ289" s="109">
        <f t="shared" si="115"/>
        <v>0</v>
      </c>
      <c r="BK289" s="108">
        <f t="shared" si="116"/>
        <v>0</v>
      </c>
      <c r="BL289" s="108">
        <f t="shared" si="117"/>
        <v>0</v>
      </c>
      <c r="BM289" s="108">
        <f t="shared" si="118"/>
        <v>0</v>
      </c>
      <c r="BN289" s="108">
        <f t="shared" si="119"/>
        <v>0</v>
      </c>
      <c r="BO289" s="108">
        <f t="shared" si="120"/>
        <v>0</v>
      </c>
      <c r="BP289" s="110">
        <f t="shared" si="121"/>
        <v>0</v>
      </c>
      <c r="BQ289" s="191">
        <f t="shared" si="122"/>
        <v>0</v>
      </c>
    </row>
    <row r="290" spans="1:77" ht="16" thickBot="1">
      <c r="A290" s="57"/>
      <c r="B290" s="69"/>
      <c r="C290" s="47"/>
      <c r="D290" s="40"/>
      <c r="E290" s="41"/>
      <c r="F290" s="40"/>
      <c r="G290" s="40"/>
      <c r="H290" s="40"/>
      <c r="I290" s="40"/>
      <c r="J290" s="40"/>
      <c r="K290" s="40"/>
      <c r="L290" s="40"/>
      <c r="M290" s="45">
        <f t="shared" si="123"/>
        <v>0</v>
      </c>
      <c r="N290" s="40"/>
      <c r="O290" s="40"/>
      <c r="P290" s="40"/>
      <c r="Q290" s="40"/>
      <c r="R290" s="40"/>
      <c r="S290" s="40"/>
      <c r="T290" s="40"/>
      <c r="U290" s="45">
        <f t="shared" si="124"/>
        <v>0</v>
      </c>
      <c r="V290" s="40"/>
      <c r="W290" s="40"/>
      <c r="X290" s="40"/>
      <c r="Y290" s="40"/>
      <c r="Z290" s="40"/>
      <c r="AA290" s="40"/>
      <c r="AB290" s="40"/>
      <c r="AC290" s="45">
        <f t="shared" si="125"/>
        <v>0</v>
      </c>
      <c r="AD290" s="40"/>
      <c r="AE290" s="40"/>
      <c r="AF290" s="40"/>
      <c r="AG290" s="40"/>
      <c r="AH290" s="40"/>
      <c r="AI290" s="40"/>
      <c r="AJ290" s="40"/>
      <c r="AK290" s="45">
        <f t="shared" si="111"/>
        <v>0</v>
      </c>
      <c r="AL290" s="40"/>
      <c r="AM290" s="40"/>
      <c r="AN290" s="40"/>
      <c r="AO290" s="40"/>
      <c r="AP290" s="40"/>
      <c r="AQ290" s="40"/>
      <c r="AR290" s="40"/>
      <c r="AS290" s="45">
        <f t="shared" si="112"/>
        <v>0</v>
      </c>
      <c r="AT290" s="40"/>
      <c r="AU290" s="40"/>
      <c r="AV290" s="40"/>
      <c r="AW290" s="40"/>
      <c r="AX290" s="40"/>
      <c r="AY290" s="40"/>
      <c r="AZ290" s="40"/>
      <c r="BA290" s="45">
        <f t="shared" si="113"/>
        <v>0</v>
      </c>
      <c r="BB290" s="40"/>
      <c r="BC290" s="40"/>
      <c r="BD290" s="40"/>
      <c r="BE290" s="40"/>
      <c r="BF290" s="40"/>
      <c r="BG290" s="40"/>
      <c r="BH290" s="40"/>
      <c r="BI290" s="110">
        <f t="shared" si="114"/>
        <v>0</v>
      </c>
      <c r="BJ290" s="109">
        <f t="shared" si="115"/>
        <v>0</v>
      </c>
      <c r="BK290" s="108">
        <f t="shared" si="116"/>
        <v>0</v>
      </c>
      <c r="BL290" s="108">
        <f t="shared" si="117"/>
        <v>0</v>
      </c>
      <c r="BM290" s="108">
        <f t="shared" si="118"/>
        <v>0</v>
      </c>
      <c r="BN290" s="108">
        <f t="shared" si="119"/>
        <v>0</v>
      </c>
      <c r="BO290" s="108">
        <f t="shared" si="120"/>
        <v>0</v>
      </c>
      <c r="BP290" s="110">
        <f t="shared" si="121"/>
        <v>0</v>
      </c>
      <c r="BQ290" s="191">
        <f t="shared" si="122"/>
        <v>0</v>
      </c>
    </row>
    <row r="291" spans="1:77" ht="16" thickBot="1">
      <c r="A291" s="57"/>
      <c r="B291" s="69"/>
      <c r="C291" s="47"/>
      <c r="D291" s="40"/>
      <c r="E291" s="41"/>
      <c r="F291" s="40"/>
      <c r="G291" s="40"/>
      <c r="H291" s="40"/>
      <c r="I291" s="40"/>
      <c r="J291" s="40"/>
      <c r="K291" s="40"/>
      <c r="L291" s="40"/>
      <c r="M291" s="45">
        <f t="shared" si="123"/>
        <v>0</v>
      </c>
      <c r="N291" s="40"/>
      <c r="O291" s="40"/>
      <c r="P291" s="40"/>
      <c r="Q291" s="40"/>
      <c r="R291" s="40"/>
      <c r="S291" s="40"/>
      <c r="T291" s="40"/>
      <c r="U291" s="45">
        <f t="shared" si="124"/>
        <v>0</v>
      </c>
      <c r="V291" s="40"/>
      <c r="W291" s="40"/>
      <c r="X291" s="40"/>
      <c r="Y291" s="40"/>
      <c r="Z291" s="40"/>
      <c r="AA291" s="40"/>
      <c r="AB291" s="40"/>
      <c r="AC291" s="45">
        <f t="shared" si="125"/>
        <v>0</v>
      </c>
      <c r="AD291" s="40"/>
      <c r="AE291" s="40"/>
      <c r="AF291" s="40"/>
      <c r="AG291" s="40"/>
      <c r="AH291" s="40"/>
      <c r="AI291" s="40"/>
      <c r="AJ291" s="40"/>
      <c r="AK291" s="45">
        <f t="shared" si="111"/>
        <v>0</v>
      </c>
      <c r="AL291" s="40"/>
      <c r="AM291" s="40"/>
      <c r="AN291" s="40"/>
      <c r="AO291" s="40"/>
      <c r="AP291" s="40"/>
      <c r="AQ291" s="40"/>
      <c r="AR291" s="40"/>
      <c r="AS291" s="45">
        <f t="shared" si="112"/>
        <v>0</v>
      </c>
      <c r="AT291" s="40"/>
      <c r="AU291" s="40"/>
      <c r="AV291" s="40"/>
      <c r="AW291" s="40"/>
      <c r="AX291" s="40"/>
      <c r="AY291" s="40"/>
      <c r="AZ291" s="40"/>
      <c r="BA291" s="45">
        <f t="shared" si="113"/>
        <v>0</v>
      </c>
      <c r="BB291" s="40"/>
      <c r="BC291" s="40"/>
      <c r="BD291" s="40"/>
      <c r="BE291" s="40"/>
      <c r="BF291" s="40"/>
      <c r="BG291" s="40"/>
      <c r="BH291" s="40"/>
      <c r="BI291" s="110">
        <f t="shared" si="114"/>
        <v>0</v>
      </c>
      <c r="BJ291" s="109">
        <f t="shared" si="115"/>
        <v>0</v>
      </c>
      <c r="BK291" s="108">
        <f t="shared" si="116"/>
        <v>0</v>
      </c>
      <c r="BL291" s="108">
        <f t="shared" si="117"/>
        <v>0</v>
      </c>
      <c r="BM291" s="108">
        <f t="shared" si="118"/>
        <v>0</v>
      </c>
      <c r="BN291" s="108">
        <f t="shared" si="119"/>
        <v>0</v>
      </c>
      <c r="BO291" s="108">
        <f t="shared" si="120"/>
        <v>0</v>
      </c>
      <c r="BP291" s="110">
        <f t="shared" si="121"/>
        <v>0</v>
      </c>
      <c r="BQ291" s="191">
        <f t="shared" si="122"/>
        <v>0</v>
      </c>
      <c r="BR291" s="26"/>
      <c r="BS291" s="26"/>
      <c r="BT291" s="26"/>
      <c r="BU291" s="26"/>
      <c r="BV291" s="26"/>
      <c r="BW291" s="26"/>
      <c r="BX291" s="26"/>
      <c r="BY291" s="26"/>
    </row>
    <row r="292" spans="1:77" ht="16" thickBot="1">
      <c r="A292" s="57"/>
      <c r="B292" s="65"/>
      <c r="C292" s="66"/>
      <c r="D292" s="42"/>
      <c r="E292" s="42"/>
      <c r="F292" s="42"/>
      <c r="G292" s="42"/>
      <c r="H292" s="42"/>
      <c r="I292" s="42"/>
      <c r="J292" s="42"/>
      <c r="K292" s="42"/>
      <c r="L292" s="42"/>
      <c r="M292" s="45">
        <f t="shared" si="123"/>
        <v>0</v>
      </c>
      <c r="N292" s="42"/>
      <c r="O292" s="42"/>
      <c r="P292" s="42"/>
      <c r="Q292" s="42"/>
      <c r="R292" s="42"/>
      <c r="S292" s="42"/>
      <c r="T292" s="42"/>
      <c r="U292" s="45">
        <f t="shared" si="124"/>
        <v>0</v>
      </c>
      <c r="V292" s="42"/>
      <c r="W292" s="42"/>
      <c r="X292" s="42"/>
      <c r="Y292" s="42"/>
      <c r="Z292" s="42"/>
      <c r="AA292" s="42"/>
      <c r="AB292" s="42"/>
      <c r="AC292" s="45">
        <f t="shared" si="125"/>
        <v>0</v>
      </c>
      <c r="AD292" s="42"/>
      <c r="AE292" s="42"/>
      <c r="AF292" s="42"/>
      <c r="AG292" s="42"/>
      <c r="AH292" s="42"/>
      <c r="AI292" s="42"/>
      <c r="AJ292" s="42"/>
      <c r="AK292" s="45">
        <f t="shared" si="111"/>
        <v>0</v>
      </c>
      <c r="AL292" s="42"/>
      <c r="AM292" s="42"/>
      <c r="AN292" s="42"/>
      <c r="AO292" s="42"/>
      <c r="AP292" s="42"/>
      <c r="AQ292" s="42"/>
      <c r="AR292" s="42"/>
      <c r="AS292" s="45">
        <f t="shared" si="112"/>
        <v>0</v>
      </c>
      <c r="AT292" s="42"/>
      <c r="AU292" s="42"/>
      <c r="AV292" s="42"/>
      <c r="AW292" s="42"/>
      <c r="AX292" s="42"/>
      <c r="AY292" s="42"/>
      <c r="AZ292" s="42"/>
      <c r="BA292" s="45">
        <f t="shared" si="113"/>
        <v>0</v>
      </c>
      <c r="BB292" s="42"/>
      <c r="BC292" s="42"/>
      <c r="BD292" s="42"/>
      <c r="BE292" s="42"/>
      <c r="BF292" s="42"/>
      <c r="BG292" s="42"/>
      <c r="BH292" s="42"/>
      <c r="BI292" s="110">
        <f t="shared" si="114"/>
        <v>0</v>
      </c>
      <c r="BJ292" s="109">
        <f t="shared" si="115"/>
        <v>0</v>
      </c>
      <c r="BK292" s="108">
        <f t="shared" si="116"/>
        <v>0</v>
      </c>
      <c r="BL292" s="108">
        <f t="shared" si="117"/>
        <v>0</v>
      </c>
      <c r="BM292" s="108">
        <f t="shared" si="118"/>
        <v>0</v>
      </c>
      <c r="BN292" s="108">
        <f t="shared" si="119"/>
        <v>0</v>
      </c>
      <c r="BO292" s="108">
        <f t="shared" si="120"/>
        <v>0</v>
      </c>
      <c r="BP292" s="110">
        <f t="shared" si="121"/>
        <v>0</v>
      </c>
      <c r="BQ292" s="191">
        <f t="shared" si="122"/>
        <v>0</v>
      </c>
      <c r="BR292" s="26"/>
      <c r="BS292" s="26"/>
      <c r="BT292" s="26"/>
      <c r="BU292" s="26"/>
      <c r="BV292" s="26"/>
      <c r="BW292" s="26"/>
      <c r="BX292" s="26"/>
      <c r="BY292" s="26"/>
    </row>
    <row r="293" spans="1:77" ht="16" thickBot="1">
      <c r="A293" s="57"/>
      <c r="B293" s="65"/>
      <c r="C293" s="66"/>
      <c r="D293" s="42"/>
      <c r="E293" s="42"/>
      <c r="F293" s="42"/>
      <c r="G293" s="42"/>
      <c r="H293" s="42"/>
      <c r="I293" s="42"/>
      <c r="J293" s="42"/>
      <c r="K293" s="42"/>
      <c r="L293" s="42"/>
      <c r="M293" s="45">
        <f t="shared" si="123"/>
        <v>0</v>
      </c>
      <c r="N293" s="42"/>
      <c r="O293" s="42"/>
      <c r="P293" s="42"/>
      <c r="Q293" s="42"/>
      <c r="R293" s="42"/>
      <c r="S293" s="42"/>
      <c r="T293" s="42"/>
      <c r="U293" s="45">
        <f t="shared" si="124"/>
        <v>0</v>
      </c>
      <c r="V293" s="42"/>
      <c r="W293" s="42"/>
      <c r="X293" s="42"/>
      <c r="Y293" s="42"/>
      <c r="Z293" s="42"/>
      <c r="AA293" s="42"/>
      <c r="AB293" s="42"/>
      <c r="AC293" s="45">
        <f t="shared" si="125"/>
        <v>0</v>
      </c>
      <c r="AD293" s="42"/>
      <c r="AE293" s="42"/>
      <c r="AF293" s="42"/>
      <c r="AG293" s="42"/>
      <c r="AH293" s="42"/>
      <c r="AI293" s="42"/>
      <c r="AJ293" s="42"/>
      <c r="AK293" s="45">
        <f t="shared" si="111"/>
        <v>0</v>
      </c>
      <c r="AL293" s="42"/>
      <c r="AM293" s="42"/>
      <c r="AN293" s="42"/>
      <c r="AO293" s="42"/>
      <c r="AP293" s="42"/>
      <c r="AQ293" s="42"/>
      <c r="AR293" s="42"/>
      <c r="AS293" s="45">
        <f t="shared" si="112"/>
        <v>0</v>
      </c>
      <c r="AT293" s="42"/>
      <c r="AU293" s="42"/>
      <c r="AV293" s="42"/>
      <c r="AW293" s="42"/>
      <c r="AX293" s="42"/>
      <c r="AY293" s="42"/>
      <c r="AZ293" s="42"/>
      <c r="BA293" s="45">
        <f t="shared" si="113"/>
        <v>0</v>
      </c>
      <c r="BB293" s="42"/>
      <c r="BC293" s="42"/>
      <c r="BD293" s="42"/>
      <c r="BE293" s="42"/>
      <c r="BF293" s="42"/>
      <c r="BG293" s="42"/>
      <c r="BH293" s="42"/>
      <c r="BI293" s="110">
        <f t="shared" si="114"/>
        <v>0</v>
      </c>
      <c r="BJ293" s="109">
        <f t="shared" si="115"/>
        <v>0</v>
      </c>
      <c r="BK293" s="108">
        <f t="shared" si="116"/>
        <v>0</v>
      </c>
      <c r="BL293" s="108">
        <f t="shared" si="117"/>
        <v>0</v>
      </c>
      <c r="BM293" s="108">
        <f t="shared" si="118"/>
        <v>0</v>
      </c>
      <c r="BN293" s="108">
        <f t="shared" si="119"/>
        <v>0</v>
      </c>
      <c r="BO293" s="108">
        <f t="shared" si="120"/>
        <v>0</v>
      </c>
      <c r="BP293" s="110">
        <f t="shared" si="121"/>
        <v>0</v>
      </c>
      <c r="BQ293" s="191">
        <f t="shared" si="122"/>
        <v>0</v>
      </c>
      <c r="BR293" s="56"/>
      <c r="BS293" s="56"/>
      <c r="BT293" s="56"/>
      <c r="BU293" s="56"/>
      <c r="BV293" s="56"/>
      <c r="BW293" s="56"/>
      <c r="BX293" s="56"/>
      <c r="BY293" s="56"/>
    </row>
    <row r="294" spans="1:77" ht="16" thickBot="1">
      <c r="A294" s="57"/>
      <c r="B294" s="65"/>
      <c r="C294" s="66"/>
      <c r="D294" s="42"/>
      <c r="E294" s="42"/>
      <c r="F294" s="42"/>
      <c r="G294" s="42"/>
      <c r="H294" s="42"/>
      <c r="I294" s="42"/>
      <c r="J294" s="42"/>
      <c r="K294" s="42"/>
      <c r="L294" s="42"/>
      <c r="M294" s="45">
        <f t="shared" si="123"/>
        <v>0</v>
      </c>
      <c r="N294" s="42"/>
      <c r="O294" s="42"/>
      <c r="P294" s="42"/>
      <c r="Q294" s="42"/>
      <c r="R294" s="42"/>
      <c r="S294" s="42"/>
      <c r="T294" s="42"/>
      <c r="U294" s="45">
        <f t="shared" si="124"/>
        <v>0</v>
      </c>
      <c r="V294" s="42"/>
      <c r="W294" s="42"/>
      <c r="X294" s="42"/>
      <c r="Y294" s="42"/>
      <c r="Z294" s="42"/>
      <c r="AA294" s="42"/>
      <c r="AB294" s="42"/>
      <c r="AC294" s="45">
        <f t="shared" si="125"/>
        <v>0</v>
      </c>
      <c r="AD294" s="42"/>
      <c r="AE294" s="42"/>
      <c r="AF294" s="42"/>
      <c r="AG294" s="42"/>
      <c r="AH294" s="42"/>
      <c r="AI294" s="42"/>
      <c r="AJ294" s="42"/>
      <c r="AK294" s="45">
        <f t="shared" si="111"/>
        <v>0</v>
      </c>
      <c r="AL294" s="42"/>
      <c r="AM294" s="42"/>
      <c r="AN294" s="42"/>
      <c r="AO294" s="42"/>
      <c r="AP294" s="42"/>
      <c r="AQ294" s="42"/>
      <c r="AR294" s="42"/>
      <c r="AS294" s="45">
        <f t="shared" si="112"/>
        <v>0</v>
      </c>
      <c r="AT294" s="42"/>
      <c r="AU294" s="42"/>
      <c r="AV294" s="42"/>
      <c r="AW294" s="42"/>
      <c r="AX294" s="42"/>
      <c r="AY294" s="42"/>
      <c r="AZ294" s="42"/>
      <c r="BA294" s="45">
        <f t="shared" si="113"/>
        <v>0</v>
      </c>
      <c r="BB294" s="42"/>
      <c r="BC294" s="42"/>
      <c r="BD294" s="42"/>
      <c r="BE294" s="42"/>
      <c r="BF294" s="42"/>
      <c r="BG294" s="42"/>
      <c r="BH294" s="42"/>
      <c r="BI294" s="110">
        <f t="shared" si="114"/>
        <v>0</v>
      </c>
      <c r="BJ294" s="109">
        <f t="shared" si="115"/>
        <v>0</v>
      </c>
      <c r="BK294" s="108">
        <f t="shared" si="116"/>
        <v>0</v>
      </c>
      <c r="BL294" s="108">
        <f t="shared" si="117"/>
        <v>0</v>
      </c>
      <c r="BM294" s="108">
        <f t="shared" si="118"/>
        <v>0</v>
      </c>
      <c r="BN294" s="108">
        <f t="shared" si="119"/>
        <v>0</v>
      </c>
      <c r="BO294" s="108">
        <f t="shared" si="120"/>
        <v>0</v>
      </c>
      <c r="BP294" s="110">
        <f t="shared" si="121"/>
        <v>0</v>
      </c>
      <c r="BQ294" s="191">
        <f t="shared" si="122"/>
        <v>0</v>
      </c>
      <c r="BR294" s="9"/>
      <c r="BS294" s="9"/>
      <c r="BT294" s="9"/>
      <c r="BU294" s="9"/>
      <c r="BV294" s="9"/>
      <c r="BW294" s="9"/>
      <c r="BX294" s="9"/>
      <c r="BY294" s="9"/>
    </row>
    <row r="295" spans="1:77" ht="16" thickBot="1">
      <c r="A295" s="57"/>
      <c r="B295" s="65"/>
      <c r="C295" s="66"/>
      <c r="D295" s="42"/>
      <c r="E295" s="42"/>
      <c r="F295" s="42"/>
      <c r="G295" s="42"/>
      <c r="H295" s="42"/>
      <c r="I295" s="42"/>
      <c r="J295" s="42"/>
      <c r="K295" s="42"/>
      <c r="L295" s="42"/>
      <c r="M295" s="45">
        <f t="shared" si="123"/>
        <v>0</v>
      </c>
      <c r="N295" s="42"/>
      <c r="O295" s="42"/>
      <c r="P295" s="42"/>
      <c r="Q295" s="42"/>
      <c r="R295" s="42"/>
      <c r="S295" s="42"/>
      <c r="T295" s="42"/>
      <c r="U295" s="45">
        <f t="shared" si="124"/>
        <v>0</v>
      </c>
      <c r="V295" s="42"/>
      <c r="W295" s="42"/>
      <c r="X295" s="42"/>
      <c r="Y295" s="42"/>
      <c r="Z295" s="42"/>
      <c r="AA295" s="42"/>
      <c r="AB295" s="42"/>
      <c r="AC295" s="45">
        <f t="shared" si="125"/>
        <v>0</v>
      </c>
      <c r="AD295" s="42"/>
      <c r="AE295" s="42"/>
      <c r="AF295" s="42"/>
      <c r="AG295" s="42"/>
      <c r="AH295" s="42"/>
      <c r="AI295" s="42"/>
      <c r="AJ295" s="42"/>
      <c r="AK295" s="45">
        <f t="shared" si="111"/>
        <v>0</v>
      </c>
      <c r="AL295" s="42"/>
      <c r="AM295" s="42"/>
      <c r="AN295" s="42"/>
      <c r="AO295" s="42"/>
      <c r="AP295" s="42"/>
      <c r="AQ295" s="42"/>
      <c r="AR295" s="42"/>
      <c r="AS295" s="45">
        <f t="shared" si="112"/>
        <v>0</v>
      </c>
      <c r="AT295" s="42"/>
      <c r="AU295" s="42"/>
      <c r="AV295" s="42"/>
      <c r="AW295" s="42"/>
      <c r="AX295" s="42"/>
      <c r="AY295" s="42"/>
      <c r="AZ295" s="42"/>
      <c r="BA295" s="45">
        <f t="shared" si="113"/>
        <v>0</v>
      </c>
      <c r="BB295" s="42"/>
      <c r="BC295" s="42"/>
      <c r="BD295" s="42"/>
      <c r="BE295" s="42"/>
      <c r="BF295" s="42"/>
      <c r="BG295" s="42"/>
      <c r="BH295" s="42"/>
      <c r="BI295" s="110">
        <f t="shared" si="114"/>
        <v>0</v>
      </c>
      <c r="BJ295" s="109">
        <f t="shared" si="115"/>
        <v>0</v>
      </c>
      <c r="BK295" s="108">
        <f t="shared" si="116"/>
        <v>0</v>
      </c>
      <c r="BL295" s="108">
        <f t="shared" si="117"/>
        <v>0</v>
      </c>
      <c r="BM295" s="108">
        <f t="shared" si="118"/>
        <v>0</v>
      </c>
      <c r="BN295" s="108">
        <f t="shared" si="119"/>
        <v>0</v>
      </c>
      <c r="BO295" s="108">
        <f t="shared" si="120"/>
        <v>0</v>
      </c>
      <c r="BP295" s="110">
        <f t="shared" si="121"/>
        <v>0</v>
      </c>
      <c r="BQ295" s="191">
        <f t="shared" si="122"/>
        <v>0</v>
      </c>
      <c r="BR295" s="9"/>
      <c r="BS295" s="9"/>
      <c r="BT295" s="9"/>
      <c r="BU295" s="9"/>
      <c r="BV295" s="9"/>
      <c r="BW295" s="9"/>
      <c r="BX295" s="9"/>
      <c r="BY295" s="9"/>
    </row>
    <row r="296" spans="1:77" ht="16" thickBot="1">
      <c r="A296" s="57"/>
      <c r="B296" s="65"/>
      <c r="C296" s="66"/>
      <c r="D296" s="42"/>
      <c r="E296" s="42"/>
      <c r="F296" s="42"/>
      <c r="G296" s="42"/>
      <c r="H296" s="42"/>
      <c r="I296" s="42"/>
      <c r="J296" s="42"/>
      <c r="K296" s="42"/>
      <c r="L296" s="42"/>
      <c r="M296" s="45">
        <f t="shared" si="123"/>
        <v>0</v>
      </c>
      <c r="N296" s="42"/>
      <c r="O296" s="42"/>
      <c r="P296" s="42"/>
      <c r="Q296" s="42"/>
      <c r="R296" s="42"/>
      <c r="S296" s="42"/>
      <c r="T296" s="42"/>
      <c r="U296" s="45">
        <f t="shared" si="124"/>
        <v>0</v>
      </c>
      <c r="V296" s="42"/>
      <c r="W296" s="42"/>
      <c r="X296" s="42"/>
      <c r="Y296" s="42"/>
      <c r="Z296" s="42"/>
      <c r="AA296" s="42"/>
      <c r="AB296" s="42"/>
      <c r="AC296" s="45">
        <f t="shared" si="125"/>
        <v>0</v>
      </c>
      <c r="AD296" s="42"/>
      <c r="AE296" s="42"/>
      <c r="AF296" s="42"/>
      <c r="AG296" s="42"/>
      <c r="AH296" s="42"/>
      <c r="AI296" s="42"/>
      <c r="AJ296" s="42"/>
      <c r="AK296" s="45">
        <f t="shared" si="111"/>
        <v>0</v>
      </c>
      <c r="AL296" s="42"/>
      <c r="AM296" s="42"/>
      <c r="AN296" s="42"/>
      <c r="AO296" s="42"/>
      <c r="AP296" s="42"/>
      <c r="AQ296" s="42"/>
      <c r="AR296" s="42"/>
      <c r="AS296" s="45">
        <f t="shared" si="112"/>
        <v>0</v>
      </c>
      <c r="AT296" s="42"/>
      <c r="AU296" s="42"/>
      <c r="AV296" s="42"/>
      <c r="AW296" s="42"/>
      <c r="AX296" s="42"/>
      <c r="AY296" s="42"/>
      <c r="AZ296" s="42"/>
      <c r="BA296" s="45">
        <f t="shared" si="113"/>
        <v>0</v>
      </c>
      <c r="BB296" s="42"/>
      <c r="BC296" s="42"/>
      <c r="BD296" s="42"/>
      <c r="BE296" s="42"/>
      <c r="BF296" s="42"/>
      <c r="BG296" s="42"/>
      <c r="BH296" s="42"/>
      <c r="BI296" s="110">
        <f t="shared" si="114"/>
        <v>0</v>
      </c>
      <c r="BJ296" s="109">
        <f t="shared" si="115"/>
        <v>0</v>
      </c>
      <c r="BK296" s="108">
        <f t="shared" si="116"/>
        <v>0</v>
      </c>
      <c r="BL296" s="108">
        <f t="shared" si="117"/>
        <v>0</v>
      </c>
      <c r="BM296" s="108">
        <f t="shared" si="118"/>
        <v>0</v>
      </c>
      <c r="BN296" s="108">
        <f t="shared" si="119"/>
        <v>0</v>
      </c>
      <c r="BO296" s="108">
        <f t="shared" si="120"/>
        <v>0</v>
      </c>
      <c r="BP296" s="110">
        <f t="shared" si="121"/>
        <v>0</v>
      </c>
      <c r="BQ296" s="191">
        <f t="shared" si="122"/>
        <v>0</v>
      </c>
      <c r="BR296" s="9"/>
      <c r="BS296" s="9"/>
      <c r="BT296" s="9"/>
      <c r="BU296" s="9"/>
      <c r="BV296" s="9"/>
      <c r="BW296" s="9"/>
      <c r="BX296" s="9"/>
      <c r="BY296" s="9"/>
    </row>
    <row r="297" spans="1:77" ht="16" thickBot="1">
      <c r="A297" s="57"/>
      <c r="B297" s="65"/>
      <c r="C297" s="66"/>
      <c r="D297" s="42"/>
      <c r="E297" s="42"/>
      <c r="F297" s="42"/>
      <c r="G297" s="42"/>
      <c r="H297" s="42"/>
      <c r="I297" s="42"/>
      <c r="J297" s="42"/>
      <c r="K297" s="42"/>
      <c r="L297" s="42"/>
      <c r="M297" s="45">
        <f t="shared" si="123"/>
        <v>0</v>
      </c>
      <c r="N297" s="42"/>
      <c r="O297" s="42"/>
      <c r="P297" s="42"/>
      <c r="Q297" s="42"/>
      <c r="R297" s="42"/>
      <c r="S297" s="42"/>
      <c r="T297" s="42"/>
      <c r="U297" s="45">
        <f t="shared" si="124"/>
        <v>0</v>
      </c>
      <c r="V297" s="42"/>
      <c r="W297" s="42"/>
      <c r="X297" s="42"/>
      <c r="Y297" s="42"/>
      <c r="Z297" s="42"/>
      <c r="AA297" s="42"/>
      <c r="AB297" s="42"/>
      <c r="AC297" s="45">
        <f t="shared" si="125"/>
        <v>0</v>
      </c>
      <c r="AD297" s="42"/>
      <c r="AE297" s="42"/>
      <c r="AF297" s="42"/>
      <c r="AG297" s="42"/>
      <c r="AH297" s="42"/>
      <c r="AI297" s="42"/>
      <c r="AJ297" s="42"/>
      <c r="AK297" s="45">
        <f t="shared" si="111"/>
        <v>0</v>
      </c>
      <c r="AL297" s="42"/>
      <c r="AM297" s="42"/>
      <c r="AN297" s="42"/>
      <c r="AO297" s="42"/>
      <c r="AP297" s="42"/>
      <c r="AQ297" s="42"/>
      <c r="AR297" s="42"/>
      <c r="AS297" s="45">
        <f t="shared" si="112"/>
        <v>0</v>
      </c>
      <c r="AT297" s="42"/>
      <c r="AU297" s="42"/>
      <c r="AV297" s="42"/>
      <c r="AW297" s="42"/>
      <c r="AX297" s="42"/>
      <c r="AY297" s="42"/>
      <c r="AZ297" s="42"/>
      <c r="BA297" s="45">
        <f t="shared" si="113"/>
        <v>0</v>
      </c>
      <c r="BB297" s="42"/>
      <c r="BC297" s="42"/>
      <c r="BD297" s="42"/>
      <c r="BE297" s="42"/>
      <c r="BF297" s="42"/>
      <c r="BG297" s="42"/>
      <c r="BH297" s="42"/>
      <c r="BI297" s="110">
        <f t="shared" si="114"/>
        <v>0</v>
      </c>
      <c r="BJ297" s="109">
        <f t="shared" si="115"/>
        <v>0</v>
      </c>
      <c r="BK297" s="108">
        <f t="shared" si="116"/>
        <v>0</v>
      </c>
      <c r="BL297" s="108">
        <f t="shared" si="117"/>
        <v>0</v>
      </c>
      <c r="BM297" s="108">
        <f t="shared" si="118"/>
        <v>0</v>
      </c>
      <c r="BN297" s="108">
        <f t="shared" si="119"/>
        <v>0</v>
      </c>
      <c r="BO297" s="108">
        <f t="shared" si="120"/>
        <v>0</v>
      </c>
      <c r="BP297" s="110">
        <f t="shared" si="121"/>
        <v>0</v>
      </c>
      <c r="BQ297" s="191">
        <f t="shared" si="122"/>
        <v>0</v>
      </c>
      <c r="BR297" s="9"/>
      <c r="BS297" s="9"/>
      <c r="BT297" s="9"/>
      <c r="BU297" s="9"/>
      <c r="BV297" s="9"/>
      <c r="BW297" s="9"/>
      <c r="BX297" s="9"/>
      <c r="BY297" s="9"/>
    </row>
    <row r="298" spans="1:77" ht="16" thickBot="1">
      <c r="A298" s="57"/>
      <c r="B298" s="65"/>
      <c r="C298" s="66"/>
      <c r="D298" s="42"/>
      <c r="E298" s="42"/>
      <c r="F298" s="42"/>
      <c r="G298" s="42"/>
      <c r="H298" s="42"/>
      <c r="I298" s="42"/>
      <c r="J298" s="42"/>
      <c r="K298" s="42"/>
      <c r="L298" s="42"/>
      <c r="M298" s="45">
        <f t="shared" si="123"/>
        <v>0</v>
      </c>
      <c r="N298" s="42"/>
      <c r="O298" s="42"/>
      <c r="P298" s="42"/>
      <c r="Q298" s="42"/>
      <c r="R298" s="42"/>
      <c r="S298" s="42"/>
      <c r="T298" s="42"/>
      <c r="U298" s="45">
        <f t="shared" si="124"/>
        <v>0</v>
      </c>
      <c r="V298" s="42"/>
      <c r="W298" s="42"/>
      <c r="X298" s="42"/>
      <c r="Y298" s="42"/>
      <c r="Z298" s="42"/>
      <c r="AA298" s="42"/>
      <c r="AB298" s="42"/>
      <c r="AC298" s="45">
        <f t="shared" si="125"/>
        <v>0</v>
      </c>
      <c r="AD298" s="42"/>
      <c r="AE298" s="42"/>
      <c r="AF298" s="42"/>
      <c r="AG298" s="42"/>
      <c r="AH298" s="42"/>
      <c r="AI298" s="42"/>
      <c r="AJ298" s="42"/>
      <c r="AK298" s="45">
        <f t="shared" si="111"/>
        <v>0</v>
      </c>
      <c r="AL298" s="42"/>
      <c r="AM298" s="42"/>
      <c r="AN298" s="42"/>
      <c r="AO298" s="42"/>
      <c r="AP298" s="42"/>
      <c r="AQ298" s="42"/>
      <c r="AR298" s="42"/>
      <c r="AS298" s="45">
        <f t="shared" si="112"/>
        <v>0</v>
      </c>
      <c r="AT298" s="42"/>
      <c r="AU298" s="42"/>
      <c r="AV298" s="42"/>
      <c r="AW298" s="42"/>
      <c r="AX298" s="42"/>
      <c r="AY298" s="42"/>
      <c r="AZ298" s="42"/>
      <c r="BA298" s="45">
        <f t="shared" si="113"/>
        <v>0</v>
      </c>
      <c r="BB298" s="42"/>
      <c r="BC298" s="42"/>
      <c r="BD298" s="42"/>
      <c r="BE298" s="42"/>
      <c r="BF298" s="42"/>
      <c r="BG298" s="42"/>
      <c r="BH298" s="42"/>
      <c r="BI298" s="110">
        <f t="shared" si="114"/>
        <v>0</v>
      </c>
      <c r="BJ298" s="109">
        <f t="shared" si="115"/>
        <v>0</v>
      </c>
      <c r="BK298" s="108">
        <f t="shared" si="116"/>
        <v>0</v>
      </c>
      <c r="BL298" s="108">
        <f t="shared" si="117"/>
        <v>0</v>
      </c>
      <c r="BM298" s="108">
        <f t="shared" si="118"/>
        <v>0</v>
      </c>
      <c r="BN298" s="108">
        <f t="shared" si="119"/>
        <v>0</v>
      </c>
      <c r="BO298" s="108">
        <f t="shared" si="120"/>
        <v>0</v>
      </c>
      <c r="BP298" s="110">
        <f t="shared" si="121"/>
        <v>0</v>
      </c>
      <c r="BQ298" s="191">
        <f t="shared" si="122"/>
        <v>0</v>
      </c>
      <c r="BR298" s="9"/>
      <c r="BS298" s="9"/>
      <c r="BT298" s="9"/>
      <c r="BU298" s="9"/>
      <c r="BV298" s="9"/>
      <c r="BW298" s="9"/>
      <c r="BX298" s="9"/>
      <c r="BY298" s="9"/>
    </row>
    <row r="299" spans="1:77" ht="16" thickBot="1">
      <c r="A299" s="57"/>
      <c r="B299" s="65"/>
      <c r="C299" s="66"/>
      <c r="D299" s="42"/>
      <c r="E299" s="42"/>
      <c r="F299" s="42"/>
      <c r="G299" s="42"/>
      <c r="H299" s="42"/>
      <c r="I299" s="42"/>
      <c r="J299" s="42"/>
      <c r="K299" s="42"/>
      <c r="L299" s="42"/>
      <c r="M299" s="45">
        <f t="shared" si="123"/>
        <v>0</v>
      </c>
      <c r="N299" s="42"/>
      <c r="O299" s="42"/>
      <c r="P299" s="42"/>
      <c r="Q299" s="42"/>
      <c r="R299" s="42"/>
      <c r="S299" s="42"/>
      <c r="T299" s="42"/>
      <c r="U299" s="45">
        <f t="shared" si="124"/>
        <v>0</v>
      </c>
      <c r="V299" s="42"/>
      <c r="W299" s="42"/>
      <c r="X299" s="42"/>
      <c r="Y299" s="42"/>
      <c r="Z299" s="42"/>
      <c r="AA299" s="42"/>
      <c r="AB299" s="42"/>
      <c r="AC299" s="45">
        <f t="shared" si="125"/>
        <v>0</v>
      </c>
      <c r="AD299" s="42"/>
      <c r="AE299" s="42"/>
      <c r="AF299" s="42"/>
      <c r="AG299" s="42"/>
      <c r="AH299" s="42"/>
      <c r="AI299" s="42"/>
      <c r="AJ299" s="42"/>
      <c r="AK299" s="45">
        <f t="shared" si="111"/>
        <v>0</v>
      </c>
      <c r="AL299" s="42"/>
      <c r="AM299" s="42"/>
      <c r="AN299" s="42"/>
      <c r="AO299" s="42"/>
      <c r="AP299" s="42"/>
      <c r="AQ299" s="42"/>
      <c r="AR299" s="42"/>
      <c r="AS299" s="45">
        <f t="shared" si="112"/>
        <v>0</v>
      </c>
      <c r="AT299" s="42"/>
      <c r="AU299" s="42"/>
      <c r="AV299" s="42"/>
      <c r="AW299" s="42"/>
      <c r="AX299" s="42"/>
      <c r="AY299" s="42"/>
      <c r="AZ299" s="42"/>
      <c r="BA299" s="45">
        <f t="shared" si="113"/>
        <v>0</v>
      </c>
      <c r="BB299" s="42"/>
      <c r="BC299" s="42"/>
      <c r="BD299" s="42"/>
      <c r="BE299" s="42"/>
      <c r="BF299" s="42"/>
      <c r="BG299" s="42"/>
      <c r="BH299" s="42"/>
      <c r="BI299" s="110">
        <f t="shared" si="114"/>
        <v>0</v>
      </c>
      <c r="BJ299" s="109">
        <f t="shared" si="115"/>
        <v>0</v>
      </c>
      <c r="BK299" s="108">
        <f t="shared" si="116"/>
        <v>0</v>
      </c>
      <c r="BL299" s="108">
        <f t="shared" si="117"/>
        <v>0</v>
      </c>
      <c r="BM299" s="108">
        <f t="shared" si="118"/>
        <v>0</v>
      </c>
      <c r="BN299" s="108">
        <f t="shared" si="119"/>
        <v>0</v>
      </c>
      <c r="BO299" s="108">
        <f t="shared" si="120"/>
        <v>0</v>
      </c>
      <c r="BP299" s="110">
        <f t="shared" si="121"/>
        <v>0</v>
      </c>
      <c r="BQ299" s="191">
        <f t="shared" si="122"/>
        <v>0</v>
      </c>
      <c r="BR299" s="9"/>
      <c r="BS299" s="9"/>
      <c r="BT299" s="9"/>
      <c r="BU299" s="9"/>
      <c r="BV299" s="9"/>
      <c r="BW299" s="9"/>
      <c r="BX299" s="9"/>
      <c r="BY299" s="9"/>
    </row>
    <row r="300" spans="1:77" ht="16" thickBot="1">
      <c r="A300" s="57"/>
      <c r="B300" s="65"/>
      <c r="C300" s="66"/>
      <c r="D300" s="42"/>
      <c r="E300" s="42"/>
      <c r="F300" s="42"/>
      <c r="G300" s="42"/>
      <c r="H300" s="42"/>
      <c r="I300" s="42"/>
      <c r="J300" s="42"/>
      <c r="K300" s="42"/>
      <c r="L300" s="42"/>
      <c r="M300" s="45">
        <f t="shared" si="123"/>
        <v>0</v>
      </c>
      <c r="N300" s="42"/>
      <c r="O300" s="42"/>
      <c r="P300" s="42"/>
      <c r="Q300" s="42"/>
      <c r="R300" s="42"/>
      <c r="S300" s="42"/>
      <c r="T300" s="42"/>
      <c r="U300" s="45">
        <f t="shared" si="124"/>
        <v>0</v>
      </c>
      <c r="V300" s="42"/>
      <c r="W300" s="42"/>
      <c r="X300" s="42"/>
      <c r="Y300" s="42"/>
      <c r="Z300" s="42"/>
      <c r="AA300" s="42"/>
      <c r="AB300" s="42"/>
      <c r="AC300" s="45">
        <f t="shared" si="125"/>
        <v>0</v>
      </c>
      <c r="AD300" s="42"/>
      <c r="AE300" s="42"/>
      <c r="AF300" s="42"/>
      <c r="AG300" s="42"/>
      <c r="AH300" s="42"/>
      <c r="AI300" s="42"/>
      <c r="AJ300" s="42"/>
      <c r="AK300" s="45">
        <f t="shared" si="111"/>
        <v>0</v>
      </c>
      <c r="AL300" s="42"/>
      <c r="AM300" s="42"/>
      <c r="AN300" s="42"/>
      <c r="AO300" s="42"/>
      <c r="AP300" s="42"/>
      <c r="AQ300" s="42"/>
      <c r="AR300" s="42"/>
      <c r="AS300" s="45">
        <f t="shared" si="112"/>
        <v>0</v>
      </c>
      <c r="AT300" s="42"/>
      <c r="AU300" s="42"/>
      <c r="AV300" s="42"/>
      <c r="AW300" s="42"/>
      <c r="AX300" s="42"/>
      <c r="AY300" s="42"/>
      <c r="AZ300" s="42"/>
      <c r="BA300" s="45">
        <f t="shared" si="113"/>
        <v>0</v>
      </c>
      <c r="BB300" s="42"/>
      <c r="BC300" s="42"/>
      <c r="BD300" s="42"/>
      <c r="BE300" s="42"/>
      <c r="BF300" s="42"/>
      <c r="BG300" s="42"/>
      <c r="BH300" s="42"/>
      <c r="BI300" s="110">
        <f t="shared" si="114"/>
        <v>0</v>
      </c>
      <c r="BJ300" s="109">
        <f t="shared" si="115"/>
        <v>0</v>
      </c>
      <c r="BK300" s="108">
        <f t="shared" si="116"/>
        <v>0</v>
      </c>
      <c r="BL300" s="108">
        <f t="shared" si="117"/>
        <v>0</v>
      </c>
      <c r="BM300" s="108">
        <f t="shared" si="118"/>
        <v>0</v>
      </c>
      <c r="BN300" s="108">
        <f t="shared" si="119"/>
        <v>0</v>
      </c>
      <c r="BO300" s="108">
        <f t="shared" si="120"/>
        <v>0</v>
      </c>
      <c r="BP300" s="110">
        <f t="shared" si="121"/>
        <v>0</v>
      </c>
      <c r="BQ300" s="191">
        <f t="shared" si="122"/>
        <v>0</v>
      </c>
      <c r="BR300" s="9"/>
      <c r="BS300" s="9"/>
      <c r="BT300" s="9"/>
      <c r="BU300" s="9"/>
      <c r="BV300" s="9"/>
      <c r="BW300" s="9"/>
      <c r="BX300" s="9"/>
      <c r="BY300" s="9"/>
    </row>
    <row r="301" spans="1:77" ht="16" thickBot="1">
      <c r="A301" s="57"/>
      <c r="B301" s="65"/>
      <c r="C301" s="66"/>
      <c r="D301" s="42"/>
      <c r="E301" s="42"/>
      <c r="F301" s="42"/>
      <c r="G301" s="42"/>
      <c r="H301" s="42"/>
      <c r="I301" s="42"/>
      <c r="J301" s="42"/>
      <c r="K301" s="42"/>
      <c r="L301" s="42"/>
      <c r="M301" s="45">
        <f t="shared" si="123"/>
        <v>0</v>
      </c>
      <c r="N301" s="42"/>
      <c r="O301" s="42"/>
      <c r="P301" s="42"/>
      <c r="Q301" s="42"/>
      <c r="R301" s="42"/>
      <c r="S301" s="42"/>
      <c r="T301" s="42"/>
      <c r="U301" s="45">
        <f t="shared" si="124"/>
        <v>0</v>
      </c>
      <c r="V301" s="42"/>
      <c r="W301" s="42"/>
      <c r="X301" s="42"/>
      <c r="Y301" s="42"/>
      <c r="Z301" s="42"/>
      <c r="AA301" s="42"/>
      <c r="AB301" s="42"/>
      <c r="AC301" s="45">
        <f t="shared" si="125"/>
        <v>0</v>
      </c>
      <c r="AD301" s="42"/>
      <c r="AE301" s="42"/>
      <c r="AF301" s="42"/>
      <c r="AG301" s="42"/>
      <c r="AH301" s="42"/>
      <c r="AI301" s="42"/>
      <c r="AJ301" s="42"/>
      <c r="AK301" s="45">
        <f t="shared" si="111"/>
        <v>0</v>
      </c>
      <c r="AL301" s="42"/>
      <c r="AM301" s="42"/>
      <c r="AN301" s="42"/>
      <c r="AO301" s="42"/>
      <c r="AP301" s="42"/>
      <c r="AQ301" s="42"/>
      <c r="AR301" s="42"/>
      <c r="AS301" s="45">
        <f t="shared" si="112"/>
        <v>0</v>
      </c>
      <c r="AT301" s="42"/>
      <c r="AU301" s="42"/>
      <c r="AV301" s="42"/>
      <c r="AW301" s="42"/>
      <c r="AX301" s="42"/>
      <c r="AY301" s="42"/>
      <c r="AZ301" s="42"/>
      <c r="BA301" s="45">
        <f t="shared" si="113"/>
        <v>0</v>
      </c>
      <c r="BB301" s="42"/>
      <c r="BC301" s="42"/>
      <c r="BD301" s="42"/>
      <c r="BE301" s="42"/>
      <c r="BF301" s="42"/>
      <c r="BG301" s="42"/>
      <c r="BH301" s="42"/>
      <c r="BI301" s="110">
        <f t="shared" si="114"/>
        <v>0</v>
      </c>
      <c r="BJ301" s="109">
        <f t="shared" si="115"/>
        <v>0</v>
      </c>
      <c r="BK301" s="108">
        <f t="shared" si="116"/>
        <v>0</v>
      </c>
      <c r="BL301" s="108">
        <f t="shared" si="117"/>
        <v>0</v>
      </c>
      <c r="BM301" s="108">
        <f t="shared" si="118"/>
        <v>0</v>
      </c>
      <c r="BN301" s="108">
        <f t="shared" si="119"/>
        <v>0</v>
      </c>
      <c r="BO301" s="108">
        <f t="shared" si="120"/>
        <v>0</v>
      </c>
      <c r="BP301" s="110">
        <f t="shared" si="121"/>
        <v>0</v>
      </c>
      <c r="BQ301" s="191">
        <f t="shared" si="122"/>
        <v>0</v>
      </c>
      <c r="BR301" s="9"/>
      <c r="BS301" s="9"/>
      <c r="BT301" s="9"/>
      <c r="BU301" s="9"/>
      <c r="BV301" s="9"/>
      <c r="BW301" s="9"/>
      <c r="BX301" s="9"/>
      <c r="BY301" s="9"/>
    </row>
    <row r="302" spans="1:77" ht="16" thickBot="1">
      <c r="A302" s="57"/>
      <c r="B302" s="65"/>
      <c r="C302" s="66"/>
      <c r="D302" s="42"/>
      <c r="E302" s="42"/>
      <c r="F302" s="42"/>
      <c r="G302" s="42"/>
      <c r="H302" s="42"/>
      <c r="I302" s="42"/>
      <c r="J302" s="42"/>
      <c r="K302" s="42"/>
      <c r="L302" s="42"/>
      <c r="M302" s="45">
        <f t="shared" si="123"/>
        <v>0</v>
      </c>
      <c r="N302" s="42"/>
      <c r="O302" s="42"/>
      <c r="P302" s="42"/>
      <c r="Q302" s="42"/>
      <c r="R302" s="42"/>
      <c r="S302" s="42"/>
      <c r="T302" s="42"/>
      <c r="U302" s="45">
        <f t="shared" si="124"/>
        <v>0</v>
      </c>
      <c r="V302" s="42"/>
      <c r="W302" s="42"/>
      <c r="X302" s="42"/>
      <c r="Y302" s="42"/>
      <c r="Z302" s="42"/>
      <c r="AA302" s="42"/>
      <c r="AB302" s="42"/>
      <c r="AC302" s="45">
        <f t="shared" si="125"/>
        <v>0</v>
      </c>
      <c r="AD302" s="42"/>
      <c r="AE302" s="42"/>
      <c r="AF302" s="42"/>
      <c r="AG302" s="42"/>
      <c r="AH302" s="42"/>
      <c r="AI302" s="42"/>
      <c r="AJ302" s="42"/>
      <c r="AK302" s="45">
        <f t="shared" si="111"/>
        <v>0</v>
      </c>
      <c r="AL302" s="42"/>
      <c r="AM302" s="42"/>
      <c r="AN302" s="42"/>
      <c r="AO302" s="42"/>
      <c r="AP302" s="42"/>
      <c r="AQ302" s="42"/>
      <c r="AR302" s="42"/>
      <c r="AS302" s="45">
        <f t="shared" si="112"/>
        <v>0</v>
      </c>
      <c r="AT302" s="42"/>
      <c r="AU302" s="42"/>
      <c r="AV302" s="42"/>
      <c r="AW302" s="42"/>
      <c r="AX302" s="42"/>
      <c r="AY302" s="42"/>
      <c r="AZ302" s="42"/>
      <c r="BA302" s="45">
        <f t="shared" si="113"/>
        <v>0</v>
      </c>
      <c r="BB302" s="42"/>
      <c r="BC302" s="42"/>
      <c r="BD302" s="42"/>
      <c r="BE302" s="42"/>
      <c r="BF302" s="42"/>
      <c r="BG302" s="42"/>
      <c r="BH302" s="42"/>
      <c r="BI302" s="110">
        <f t="shared" si="114"/>
        <v>0</v>
      </c>
      <c r="BJ302" s="109">
        <f t="shared" si="115"/>
        <v>0</v>
      </c>
      <c r="BK302" s="108">
        <f t="shared" si="116"/>
        <v>0</v>
      </c>
      <c r="BL302" s="108">
        <f t="shared" si="117"/>
        <v>0</v>
      </c>
      <c r="BM302" s="108">
        <f t="shared" si="118"/>
        <v>0</v>
      </c>
      <c r="BN302" s="108">
        <f t="shared" si="119"/>
        <v>0</v>
      </c>
      <c r="BO302" s="108">
        <f t="shared" si="120"/>
        <v>0</v>
      </c>
      <c r="BP302" s="110">
        <f t="shared" si="121"/>
        <v>0</v>
      </c>
      <c r="BQ302" s="191">
        <f t="shared" si="122"/>
        <v>0</v>
      </c>
      <c r="BR302" s="9"/>
      <c r="BS302" s="9"/>
      <c r="BT302" s="9"/>
      <c r="BU302" s="9"/>
      <c r="BV302" s="9"/>
      <c r="BW302" s="9"/>
      <c r="BX302" s="9"/>
      <c r="BY302" s="9"/>
    </row>
    <row r="303" spans="1:77" ht="16" thickBot="1">
      <c r="A303" s="57"/>
      <c r="B303" s="65"/>
      <c r="C303" s="66"/>
      <c r="D303" s="42"/>
      <c r="E303" s="42"/>
      <c r="F303" s="42"/>
      <c r="G303" s="42"/>
      <c r="H303" s="42"/>
      <c r="I303" s="42"/>
      <c r="J303" s="42"/>
      <c r="K303" s="42"/>
      <c r="L303" s="42"/>
      <c r="M303" s="45">
        <f t="shared" ref="M303:M334" si="126">2*F303+5*G303+3*H303+5*I303+5*J303+5*K303+5*L303</f>
        <v>0</v>
      </c>
      <c r="N303" s="42"/>
      <c r="O303" s="42"/>
      <c r="P303" s="42"/>
      <c r="Q303" s="42"/>
      <c r="R303" s="42"/>
      <c r="S303" s="42"/>
      <c r="T303" s="42"/>
      <c r="U303" s="45">
        <f t="shared" ref="U303:U334" si="127">2*N303+5*O303+3*P303+5*Q303+5*R303+5*S303+5*T303</f>
        <v>0</v>
      </c>
      <c r="V303" s="42"/>
      <c r="W303" s="42"/>
      <c r="X303" s="42"/>
      <c r="Y303" s="42"/>
      <c r="Z303" s="42"/>
      <c r="AA303" s="42"/>
      <c r="AB303" s="42"/>
      <c r="AC303" s="45">
        <f t="shared" ref="AC303:AC334" si="128">2*V303+5*W303+3*X303+5*Y303+5*Z303+5*AA303+5*AB303</f>
        <v>0</v>
      </c>
      <c r="AD303" s="42"/>
      <c r="AE303" s="42"/>
      <c r="AF303" s="42"/>
      <c r="AG303" s="42"/>
      <c r="AH303" s="42"/>
      <c r="AI303" s="42"/>
      <c r="AJ303" s="42"/>
      <c r="AK303" s="45">
        <f t="shared" si="111"/>
        <v>0</v>
      </c>
      <c r="AL303" s="42"/>
      <c r="AM303" s="42"/>
      <c r="AN303" s="42"/>
      <c r="AO303" s="42"/>
      <c r="AP303" s="42"/>
      <c r="AQ303" s="42"/>
      <c r="AR303" s="42"/>
      <c r="AS303" s="45">
        <f t="shared" si="112"/>
        <v>0</v>
      </c>
      <c r="AT303" s="42"/>
      <c r="AU303" s="42"/>
      <c r="AV303" s="42"/>
      <c r="AW303" s="42"/>
      <c r="AX303" s="42"/>
      <c r="AY303" s="42"/>
      <c r="AZ303" s="42"/>
      <c r="BA303" s="45">
        <f t="shared" si="113"/>
        <v>0</v>
      </c>
      <c r="BB303" s="42"/>
      <c r="BC303" s="42"/>
      <c r="BD303" s="42"/>
      <c r="BE303" s="42"/>
      <c r="BF303" s="42"/>
      <c r="BG303" s="42"/>
      <c r="BH303" s="42"/>
      <c r="BI303" s="110">
        <f t="shared" si="114"/>
        <v>0</v>
      </c>
      <c r="BJ303" s="109">
        <f t="shared" si="115"/>
        <v>0</v>
      </c>
      <c r="BK303" s="108">
        <f t="shared" si="116"/>
        <v>0</v>
      </c>
      <c r="BL303" s="108">
        <f t="shared" si="117"/>
        <v>0</v>
      </c>
      <c r="BM303" s="108">
        <f t="shared" si="118"/>
        <v>0</v>
      </c>
      <c r="BN303" s="108">
        <f t="shared" si="119"/>
        <v>0</v>
      </c>
      <c r="BO303" s="108">
        <f t="shared" si="120"/>
        <v>0</v>
      </c>
      <c r="BP303" s="110">
        <f t="shared" si="121"/>
        <v>0</v>
      </c>
      <c r="BQ303" s="191">
        <f t="shared" si="122"/>
        <v>0</v>
      </c>
      <c r="BR303" s="9"/>
      <c r="BS303" s="9"/>
      <c r="BT303" s="9"/>
      <c r="BU303" s="9"/>
      <c r="BV303" s="9"/>
      <c r="BW303" s="9"/>
      <c r="BX303" s="9"/>
      <c r="BY303" s="9"/>
    </row>
    <row r="304" spans="1:77" ht="16" thickBot="1">
      <c r="A304" s="57"/>
      <c r="B304" s="69"/>
      <c r="C304" s="47"/>
      <c r="D304" s="40"/>
      <c r="E304" s="41"/>
      <c r="F304" s="40"/>
      <c r="G304" s="40"/>
      <c r="H304" s="40"/>
      <c r="I304" s="40"/>
      <c r="J304" s="40"/>
      <c r="K304" s="40"/>
      <c r="L304" s="40"/>
      <c r="M304" s="45">
        <f t="shared" si="126"/>
        <v>0</v>
      </c>
      <c r="N304" s="40"/>
      <c r="O304" s="40"/>
      <c r="P304" s="40"/>
      <c r="Q304" s="40"/>
      <c r="R304" s="40"/>
      <c r="S304" s="40"/>
      <c r="T304" s="40"/>
      <c r="U304" s="45">
        <f t="shared" si="127"/>
        <v>0</v>
      </c>
      <c r="V304" s="40"/>
      <c r="W304" s="40"/>
      <c r="X304" s="40"/>
      <c r="Y304" s="40"/>
      <c r="Z304" s="40"/>
      <c r="AA304" s="40"/>
      <c r="AB304" s="40"/>
      <c r="AC304" s="45">
        <f t="shared" si="128"/>
        <v>0</v>
      </c>
      <c r="AD304" s="40"/>
      <c r="AE304" s="40"/>
      <c r="AF304" s="40"/>
      <c r="AG304" s="40"/>
      <c r="AH304" s="40"/>
      <c r="AI304" s="40"/>
      <c r="AJ304" s="40"/>
      <c r="AK304" s="45">
        <f t="shared" si="111"/>
        <v>0</v>
      </c>
      <c r="AL304" s="40"/>
      <c r="AM304" s="40"/>
      <c r="AN304" s="40"/>
      <c r="AO304" s="40"/>
      <c r="AP304" s="40"/>
      <c r="AQ304" s="40"/>
      <c r="AR304" s="40"/>
      <c r="AS304" s="45">
        <f t="shared" si="112"/>
        <v>0</v>
      </c>
      <c r="AT304" s="40"/>
      <c r="AU304" s="40"/>
      <c r="AV304" s="40"/>
      <c r="AW304" s="40"/>
      <c r="AX304" s="40"/>
      <c r="AY304" s="40"/>
      <c r="AZ304" s="40"/>
      <c r="BA304" s="45">
        <f t="shared" si="113"/>
        <v>0</v>
      </c>
      <c r="BB304" s="40"/>
      <c r="BC304" s="40"/>
      <c r="BD304" s="40"/>
      <c r="BE304" s="40"/>
      <c r="BF304" s="40"/>
      <c r="BG304" s="40"/>
      <c r="BH304" s="40"/>
      <c r="BI304" s="110">
        <f t="shared" si="114"/>
        <v>0</v>
      </c>
      <c r="BJ304" s="109">
        <f t="shared" si="115"/>
        <v>0</v>
      </c>
      <c r="BK304" s="108">
        <f t="shared" si="116"/>
        <v>0</v>
      </c>
      <c r="BL304" s="108">
        <f t="shared" si="117"/>
        <v>0</v>
      </c>
      <c r="BM304" s="108">
        <f t="shared" si="118"/>
        <v>0</v>
      </c>
      <c r="BN304" s="108">
        <f t="shared" si="119"/>
        <v>0</v>
      </c>
      <c r="BO304" s="108">
        <f t="shared" si="120"/>
        <v>0</v>
      </c>
      <c r="BP304" s="110">
        <f t="shared" si="121"/>
        <v>0</v>
      </c>
      <c r="BQ304" s="191">
        <f t="shared" si="122"/>
        <v>0</v>
      </c>
      <c r="BR304" s="9"/>
      <c r="BS304" s="9"/>
      <c r="BT304" s="9"/>
      <c r="BU304" s="9"/>
      <c r="BV304" s="9"/>
      <c r="BW304" s="9"/>
      <c r="BX304" s="9"/>
      <c r="BY304" s="9"/>
    </row>
    <row r="305" spans="1:77" ht="16" thickBot="1">
      <c r="A305" s="57"/>
      <c r="B305" s="69"/>
      <c r="C305" s="47"/>
      <c r="D305" s="40"/>
      <c r="E305" s="41"/>
      <c r="F305" s="40"/>
      <c r="G305" s="40"/>
      <c r="H305" s="40"/>
      <c r="I305" s="40"/>
      <c r="J305" s="40"/>
      <c r="K305" s="40"/>
      <c r="L305" s="40"/>
      <c r="M305" s="45">
        <f t="shared" si="126"/>
        <v>0</v>
      </c>
      <c r="N305" s="40"/>
      <c r="O305" s="40"/>
      <c r="P305" s="40"/>
      <c r="Q305" s="40"/>
      <c r="R305" s="40"/>
      <c r="S305" s="40"/>
      <c r="T305" s="40"/>
      <c r="U305" s="45">
        <f t="shared" si="127"/>
        <v>0</v>
      </c>
      <c r="V305" s="40"/>
      <c r="W305" s="40"/>
      <c r="X305" s="40"/>
      <c r="Y305" s="40"/>
      <c r="Z305" s="40"/>
      <c r="AA305" s="40"/>
      <c r="AB305" s="40"/>
      <c r="AC305" s="45">
        <f t="shared" si="128"/>
        <v>0</v>
      </c>
      <c r="AD305" s="40"/>
      <c r="AE305" s="40"/>
      <c r="AF305" s="40"/>
      <c r="AG305" s="40"/>
      <c r="AH305" s="40"/>
      <c r="AI305" s="40"/>
      <c r="AJ305" s="40"/>
      <c r="AK305" s="45">
        <f t="shared" si="111"/>
        <v>0</v>
      </c>
      <c r="AL305" s="40"/>
      <c r="AM305" s="40"/>
      <c r="AN305" s="40"/>
      <c r="AO305" s="40"/>
      <c r="AP305" s="40"/>
      <c r="AQ305" s="40"/>
      <c r="AR305" s="40"/>
      <c r="AS305" s="45">
        <f t="shared" si="112"/>
        <v>0</v>
      </c>
      <c r="AT305" s="40"/>
      <c r="AU305" s="40"/>
      <c r="AV305" s="40"/>
      <c r="AW305" s="40"/>
      <c r="AX305" s="40"/>
      <c r="AY305" s="40"/>
      <c r="AZ305" s="40"/>
      <c r="BA305" s="45">
        <f t="shared" si="113"/>
        <v>0</v>
      </c>
      <c r="BB305" s="40"/>
      <c r="BC305" s="40"/>
      <c r="BD305" s="40"/>
      <c r="BE305" s="40"/>
      <c r="BF305" s="40"/>
      <c r="BG305" s="40"/>
      <c r="BH305" s="40"/>
      <c r="BI305" s="110">
        <f t="shared" si="114"/>
        <v>0</v>
      </c>
      <c r="BJ305" s="109">
        <f t="shared" si="115"/>
        <v>0</v>
      </c>
      <c r="BK305" s="108">
        <f t="shared" si="116"/>
        <v>0</v>
      </c>
      <c r="BL305" s="108">
        <f t="shared" si="117"/>
        <v>0</v>
      </c>
      <c r="BM305" s="108">
        <f t="shared" si="118"/>
        <v>0</v>
      </c>
      <c r="BN305" s="108">
        <f t="shared" si="119"/>
        <v>0</v>
      </c>
      <c r="BO305" s="108">
        <f t="shared" si="120"/>
        <v>0</v>
      </c>
      <c r="BP305" s="110">
        <f t="shared" si="121"/>
        <v>0</v>
      </c>
      <c r="BQ305" s="191">
        <f t="shared" si="122"/>
        <v>0</v>
      </c>
      <c r="BR305" s="9"/>
      <c r="BS305" s="9"/>
      <c r="BT305" s="9"/>
      <c r="BU305" s="9"/>
      <c r="BV305" s="9"/>
      <c r="BW305" s="9"/>
      <c r="BX305" s="9"/>
      <c r="BY305" s="9"/>
    </row>
    <row r="306" spans="1:77" ht="16" thickBot="1">
      <c r="A306" s="57"/>
      <c r="B306" s="69"/>
      <c r="C306" s="47"/>
      <c r="D306" s="40"/>
      <c r="E306" s="41"/>
      <c r="F306" s="40"/>
      <c r="G306" s="40"/>
      <c r="H306" s="40"/>
      <c r="I306" s="40"/>
      <c r="J306" s="40"/>
      <c r="K306" s="40"/>
      <c r="L306" s="40"/>
      <c r="M306" s="45">
        <f t="shared" si="126"/>
        <v>0</v>
      </c>
      <c r="N306" s="40"/>
      <c r="O306" s="40"/>
      <c r="P306" s="40"/>
      <c r="Q306" s="40"/>
      <c r="R306" s="40"/>
      <c r="S306" s="40"/>
      <c r="T306" s="40"/>
      <c r="U306" s="45">
        <f t="shared" si="127"/>
        <v>0</v>
      </c>
      <c r="V306" s="40"/>
      <c r="W306" s="40"/>
      <c r="X306" s="40"/>
      <c r="Y306" s="40"/>
      <c r="Z306" s="40"/>
      <c r="AA306" s="40"/>
      <c r="AB306" s="40"/>
      <c r="AC306" s="45">
        <f t="shared" si="128"/>
        <v>0</v>
      </c>
      <c r="AD306" s="40"/>
      <c r="AE306" s="40"/>
      <c r="AF306" s="40"/>
      <c r="AG306" s="40"/>
      <c r="AH306" s="40"/>
      <c r="AI306" s="40"/>
      <c r="AJ306" s="40"/>
      <c r="AK306" s="45">
        <f t="shared" si="111"/>
        <v>0</v>
      </c>
      <c r="AL306" s="40"/>
      <c r="AM306" s="40"/>
      <c r="AN306" s="40"/>
      <c r="AO306" s="40"/>
      <c r="AP306" s="40"/>
      <c r="AQ306" s="40"/>
      <c r="AR306" s="40"/>
      <c r="AS306" s="45">
        <f t="shared" si="112"/>
        <v>0</v>
      </c>
      <c r="AT306" s="40"/>
      <c r="AU306" s="40"/>
      <c r="AV306" s="40"/>
      <c r="AW306" s="40"/>
      <c r="AX306" s="40"/>
      <c r="AY306" s="40"/>
      <c r="AZ306" s="40"/>
      <c r="BA306" s="45">
        <f t="shared" si="113"/>
        <v>0</v>
      </c>
      <c r="BB306" s="40"/>
      <c r="BC306" s="40"/>
      <c r="BD306" s="40"/>
      <c r="BE306" s="40"/>
      <c r="BF306" s="40"/>
      <c r="BG306" s="40"/>
      <c r="BH306" s="40"/>
      <c r="BI306" s="110">
        <f t="shared" si="114"/>
        <v>0</v>
      </c>
      <c r="BJ306" s="109">
        <f t="shared" si="115"/>
        <v>0</v>
      </c>
      <c r="BK306" s="108">
        <f t="shared" si="116"/>
        <v>0</v>
      </c>
      <c r="BL306" s="108">
        <f t="shared" si="117"/>
        <v>0</v>
      </c>
      <c r="BM306" s="108">
        <f t="shared" si="118"/>
        <v>0</v>
      </c>
      <c r="BN306" s="108">
        <f t="shared" si="119"/>
        <v>0</v>
      </c>
      <c r="BO306" s="108">
        <f t="shared" si="120"/>
        <v>0</v>
      </c>
      <c r="BP306" s="110">
        <f t="shared" si="121"/>
        <v>0</v>
      </c>
      <c r="BQ306" s="191">
        <f t="shared" si="122"/>
        <v>0</v>
      </c>
      <c r="BR306" s="9"/>
      <c r="BS306" s="9"/>
      <c r="BT306" s="9"/>
      <c r="BU306" s="9"/>
      <c r="BV306" s="9"/>
      <c r="BW306" s="9"/>
      <c r="BX306" s="9"/>
      <c r="BY306" s="9"/>
    </row>
    <row r="307" spans="1:77" ht="16" thickBot="1">
      <c r="A307" s="57"/>
      <c r="B307" s="69"/>
      <c r="C307" s="47"/>
      <c r="D307" s="40"/>
      <c r="E307" s="41"/>
      <c r="F307" s="40"/>
      <c r="G307" s="40"/>
      <c r="H307" s="40"/>
      <c r="I307" s="40"/>
      <c r="J307" s="40"/>
      <c r="K307" s="40"/>
      <c r="L307" s="40"/>
      <c r="M307" s="45">
        <f t="shared" si="126"/>
        <v>0</v>
      </c>
      <c r="N307" s="40"/>
      <c r="O307" s="40"/>
      <c r="P307" s="40"/>
      <c r="Q307" s="40"/>
      <c r="R307" s="40"/>
      <c r="S307" s="40"/>
      <c r="T307" s="40"/>
      <c r="U307" s="45">
        <f t="shared" si="127"/>
        <v>0</v>
      </c>
      <c r="V307" s="40"/>
      <c r="W307" s="40"/>
      <c r="X307" s="40"/>
      <c r="Y307" s="40"/>
      <c r="Z307" s="40"/>
      <c r="AA307" s="40"/>
      <c r="AB307" s="40"/>
      <c r="AC307" s="45">
        <f t="shared" si="128"/>
        <v>0</v>
      </c>
      <c r="AD307" s="40"/>
      <c r="AE307" s="40"/>
      <c r="AF307" s="40"/>
      <c r="AG307" s="40"/>
      <c r="AH307" s="40"/>
      <c r="AI307" s="40"/>
      <c r="AJ307" s="40"/>
      <c r="AK307" s="45">
        <f t="shared" si="111"/>
        <v>0</v>
      </c>
      <c r="AL307" s="40"/>
      <c r="AM307" s="40"/>
      <c r="AN307" s="40"/>
      <c r="AO307" s="40"/>
      <c r="AP307" s="40"/>
      <c r="AQ307" s="40"/>
      <c r="AR307" s="40"/>
      <c r="AS307" s="45">
        <f t="shared" si="112"/>
        <v>0</v>
      </c>
      <c r="AT307" s="40"/>
      <c r="AU307" s="40"/>
      <c r="AV307" s="40"/>
      <c r="AW307" s="40"/>
      <c r="AX307" s="40"/>
      <c r="AY307" s="40"/>
      <c r="AZ307" s="40"/>
      <c r="BA307" s="45">
        <f t="shared" si="113"/>
        <v>0</v>
      </c>
      <c r="BB307" s="40"/>
      <c r="BC307" s="40"/>
      <c r="BD307" s="40"/>
      <c r="BE307" s="40"/>
      <c r="BF307" s="40"/>
      <c r="BG307" s="40"/>
      <c r="BH307" s="40"/>
      <c r="BI307" s="110">
        <f t="shared" si="114"/>
        <v>0</v>
      </c>
      <c r="BJ307" s="109">
        <f t="shared" si="115"/>
        <v>0</v>
      </c>
      <c r="BK307" s="108">
        <f t="shared" si="116"/>
        <v>0</v>
      </c>
      <c r="BL307" s="108">
        <f t="shared" si="117"/>
        <v>0</v>
      </c>
      <c r="BM307" s="108">
        <f t="shared" si="118"/>
        <v>0</v>
      </c>
      <c r="BN307" s="108">
        <f t="shared" si="119"/>
        <v>0</v>
      </c>
      <c r="BO307" s="108">
        <f t="shared" si="120"/>
        <v>0</v>
      </c>
      <c r="BP307" s="110">
        <f t="shared" si="121"/>
        <v>0</v>
      </c>
      <c r="BQ307" s="191">
        <f t="shared" si="122"/>
        <v>0</v>
      </c>
      <c r="BR307" s="9"/>
      <c r="BS307" s="9"/>
      <c r="BT307" s="9"/>
      <c r="BU307" s="9"/>
      <c r="BV307" s="9"/>
      <c r="BW307" s="9"/>
      <c r="BX307" s="9"/>
      <c r="BY307" s="9"/>
    </row>
    <row r="308" spans="1:77" ht="16" thickBot="1">
      <c r="A308" s="57"/>
      <c r="B308" s="69"/>
      <c r="C308" s="47"/>
      <c r="D308" s="40"/>
      <c r="E308" s="41"/>
      <c r="F308" s="40"/>
      <c r="G308" s="40"/>
      <c r="H308" s="40"/>
      <c r="I308" s="40"/>
      <c r="J308" s="40"/>
      <c r="K308" s="40"/>
      <c r="L308" s="40"/>
      <c r="M308" s="45">
        <f t="shared" si="126"/>
        <v>0</v>
      </c>
      <c r="N308" s="43"/>
      <c r="O308" s="43"/>
      <c r="P308" s="43"/>
      <c r="Q308" s="43"/>
      <c r="R308" s="43"/>
      <c r="S308" s="43"/>
      <c r="T308" s="43"/>
      <c r="U308" s="45">
        <f t="shared" si="127"/>
        <v>0</v>
      </c>
      <c r="V308" s="40"/>
      <c r="W308" s="43"/>
      <c r="X308" s="43"/>
      <c r="Y308" s="43"/>
      <c r="Z308" s="43"/>
      <c r="AA308" s="43"/>
      <c r="AB308" s="43"/>
      <c r="AC308" s="45">
        <f t="shared" si="128"/>
        <v>0</v>
      </c>
      <c r="AD308" s="43"/>
      <c r="AE308" s="43"/>
      <c r="AF308" s="43"/>
      <c r="AG308" s="43"/>
      <c r="AH308" s="43"/>
      <c r="AI308" s="43"/>
      <c r="AJ308" s="43"/>
      <c r="AK308" s="45">
        <f t="shared" si="111"/>
        <v>0</v>
      </c>
      <c r="AL308" s="40"/>
      <c r="AM308" s="40"/>
      <c r="AN308" s="40"/>
      <c r="AO308" s="40"/>
      <c r="AP308" s="40"/>
      <c r="AQ308" s="40"/>
      <c r="AR308" s="40"/>
      <c r="AS308" s="45">
        <f t="shared" si="112"/>
        <v>0</v>
      </c>
      <c r="AT308" s="40"/>
      <c r="AU308" s="40"/>
      <c r="AV308" s="40"/>
      <c r="AW308" s="40"/>
      <c r="AX308" s="40"/>
      <c r="AY308" s="40"/>
      <c r="AZ308" s="40"/>
      <c r="BA308" s="45">
        <f t="shared" si="113"/>
        <v>0</v>
      </c>
      <c r="BB308" s="40"/>
      <c r="BC308" s="40"/>
      <c r="BD308" s="40"/>
      <c r="BE308" s="40"/>
      <c r="BF308" s="40"/>
      <c r="BG308" s="40"/>
      <c r="BH308" s="40"/>
      <c r="BI308" s="110">
        <f t="shared" si="114"/>
        <v>0</v>
      </c>
      <c r="BJ308" s="109">
        <f t="shared" si="115"/>
        <v>0</v>
      </c>
      <c r="BK308" s="108">
        <f t="shared" si="116"/>
        <v>0</v>
      </c>
      <c r="BL308" s="108">
        <f t="shared" si="117"/>
        <v>0</v>
      </c>
      <c r="BM308" s="108">
        <f t="shared" si="118"/>
        <v>0</v>
      </c>
      <c r="BN308" s="108">
        <f t="shared" si="119"/>
        <v>0</v>
      </c>
      <c r="BO308" s="108">
        <f t="shared" si="120"/>
        <v>0</v>
      </c>
      <c r="BP308" s="110">
        <f t="shared" si="121"/>
        <v>0</v>
      </c>
      <c r="BQ308" s="191">
        <f t="shared" si="122"/>
        <v>0</v>
      </c>
      <c r="BR308" s="9"/>
      <c r="BS308" s="9"/>
      <c r="BT308" s="9"/>
      <c r="BU308" s="9"/>
      <c r="BV308" s="9"/>
      <c r="BW308" s="9"/>
      <c r="BX308" s="9"/>
      <c r="BY308" s="9"/>
    </row>
    <row r="309" spans="1:77" ht="16" thickBot="1">
      <c r="A309" s="57"/>
      <c r="B309" s="69"/>
      <c r="C309" s="47"/>
      <c r="D309" s="40"/>
      <c r="E309" s="41"/>
      <c r="F309" s="40"/>
      <c r="G309" s="40"/>
      <c r="H309" s="40"/>
      <c r="I309" s="40"/>
      <c r="J309" s="40"/>
      <c r="K309" s="40"/>
      <c r="L309" s="40"/>
      <c r="M309" s="45">
        <f t="shared" si="126"/>
        <v>0</v>
      </c>
      <c r="N309" s="40"/>
      <c r="O309" s="40"/>
      <c r="P309" s="40"/>
      <c r="Q309" s="40"/>
      <c r="R309" s="40"/>
      <c r="S309" s="40"/>
      <c r="T309" s="40"/>
      <c r="U309" s="45">
        <f t="shared" si="127"/>
        <v>0</v>
      </c>
      <c r="V309" s="40"/>
      <c r="W309" s="40"/>
      <c r="X309" s="40"/>
      <c r="Y309" s="40"/>
      <c r="Z309" s="40"/>
      <c r="AA309" s="40"/>
      <c r="AB309" s="40"/>
      <c r="AC309" s="45">
        <f t="shared" si="128"/>
        <v>0</v>
      </c>
      <c r="AD309" s="40"/>
      <c r="AE309" s="40"/>
      <c r="AF309" s="40"/>
      <c r="AG309" s="40"/>
      <c r="AH309" s="40"/>
      <c r="AI309" s="40"/>
      <c r="AJ309" s="40"/>
      <c r="AK309" s="45">
        <f t="shared" si="111"/>
        <v>0</v>
      </c>
      <c r="AL309" s="40"/>
      <c r="AM309" s="40"/>
      <c r="AN309" s="40"/>
      <c r="AO309" s="40"/>
      <c r="AP309" s="40"/>
      <c r="AQ309" s="40"/>
      <c r="AR309" s="40"/>
      <c r="AS309" s="45">
        <f t="shared" si="112"/>
        <v>0</v>
      </c>
      <c r="AT309" s="40"/>
      <c r="AU309" s="40"/>
      <c r="AV309" s="40"/>
      <c r="AW309" s="40"/>
      <c r="AX309" s="40"/>
      <c r="AY309" s="40"/>
      <c r="AZ309" s="40"/>
      <c r="BA309" s="45">
        <f t="shared" si="113"/>
        <v>0</v>
      </c>
      <c r="BB309" s="40"/>
      <c r="BC309" s="40"/>
      <c r="BD309" s="40"/>
      <c r="BE309" s="40"/>
      <c r="BF309" s="40"/>
      <c r="BG309" s="40"/>
      <c r="BH309" s="40"/>
      <c r="BI309" s="110">
        <f t="shared" si="114"/>
        <v>0</v>
      </c>
      <c r="BJ309" s="109">
        <f t="shared" si="115"/>
        <v>0</v>
      </c>
      <c r="BK309" s="108">
        <f t="shared" si="116"/>
        <v>0</v>
      </c>
      <c r="BL309" s="108">
        <f t="shared" si="117"/>
        <v>0</v>
      </c>
      <c r="BM309" s="108">
        <f t="shared" si="118"/>
        <v>0</v>
      </c>
      <c r="BN309" s="108">
        <f t="shared" si="119"/>
        <v>0</v>
      </c>
      <c r="BO309" s="108">
        <f t="shared" si="120"/>
        <v>0</v>
      </c>
      <c r="BP309" s="110">
        <f t="shared" si="121"/>
        <v>0</v>
      </c>
      <c r="BQ309" s="191">
        <f t="shared" si="122"/>
        <v>0</v>
      </c>
      <c r="BR309" s="9"/>
      <c r="BS309" s="9"/>
      <c r="BT309" s="9"/>
      <c r="BU309" s="9"/>
      <c r="BV309" s="9"/>
      <c r="BW309" s="9"/>
      <c r="BX309" s="9"/>
      <c r="BY309" s="9"/>
    </row>
    <row r="310" spans="1:77" ht="16" thickBot="1">
      <c r="A310" s="57"/>
      <c r="B310" s="69"/>
      <c r="C310" s="47"/>
      <c r="D310" s="40"/>
      <c r="E310" s="41"/>
      <c r="F310" s="40"/>
      <c r="G310" s="40"/>
      <c r="H310" s="40"/>
      <c r="I310" s="40"/>
      <c r="J310" s="40"/>
      <c r="K310" s="40"/>
      <c r="L310" s="40"/>
      <c r="M310" s="45">
        <f t="shared" si="126"/>
        <v>0</v>
      </c>
      <c r="N310" s="40"/>
      <c r="O310" s="40"/>
      <c r="P310" s="40"/>
      <c r="Q310" s="40"/>
      <c r="R310" s="40"/>
      <c r="S310" s="40"/>
      <c r="T310" s="40"/>
      <c r="U310" s="45">
        <f t="shared" si="127"/>
        <v>0</v>
      </c>
      <c r="V310" s="40"/>
      <c r="W310" s="40"/>
      <c r="X310" s="40"/>
      <c r="Y310" s="40"/>
      <c r="Z310" s="40"/>
      <c r="AA310" s="40"/>
      <c r="AB310" s="40"/>
      <c r="AC310" s="45">
        <f t="shared" si="128"/>
        <v>0</v>
      </c>
      <c r="AD310" s="40"/>
      <c r="AE310" s="40"/>
      <c r="AF310" s="40"/>
      <c r="AG310" s="40"/>
      <c r="AH310" s="40"/>
      <c r="AI310" s="40"/>
      <c r="AJ310" s="40"/>
      <c r="AK310" s="45">
        <f t="shared" si="111"/>
        <v>0</v>
      </c>
      <c r="AL310" s="40"/>
      <c r="AM310" s="40"/>
      <c r="AN310" s="40"/>
      <c r="AO310" s="40"/>
      <c r="AP310" s="40"/>
      <c r="AQ310" s="40"/>
      <c r="AR310" s="40"/>
      <c r="AS310" s="45">
        <f t="shared" si="112"/>
        <v>0</v>
      </c>
      <c r="AT310" s="40"/>
      <c r="AU310" s="40"/>
      <c r="AV310" s="40"/>
      <c r="AW310" s="40"/>
      <c r="AX310" s="40"/>
      <c r="AY310" s="40"/>
      <c r="AZ310" s="40"/>
      <c r="BA310" s="45">
        <f t="shared" si="113"/>
        <v>0</v>
      </c>
      <c r="BB310" s="40"/>
      <c r="BC310" s="40"/>
      <c r="BD310" s="40"/>
      <c r="BE310" s="40"/>
      <c r="BF310" s="40"/>
      <c r="BG310" s="40"/>
      <c r="BH310" s="40"/>
      <c r="BI310" s="110">
        <f t="shared" si="114"/>
        <v>0</v>
      </c>
      <c r="BJ310" s="109">
        <f t="shared" si="115"/>
        <v>0</v>
      </c>
      <c r="BK310" s="108">
        <f t="shared" si="116"/>
        <v>0</v>
      </c>
      <c r="BL310" s="108">
        <f t="shared" si="117"/>
        <v>0</v>
      </c>
      <c r="BM310" s="108">
        <f t="shared" si="118"/>
        <v>0</v>
      </c>
      <c r="BN310" s="108">
        <f t="shared" si="119"/>
        <v>0</v>
      </c>
      <c r="BO310" s="108">
        <f t="shared" si="120"/>
        <v>0</v>
      </c>
      <c r="BP310" s="110">
        <f t="shared" si="121"/>
        <v>0</v>
      </c>
      <c r="BQ310" s="191">
        <f t="shared" si="122"/>
        <v>0</v>
      </c>
      <c r="BR310" s="9"/>
      <c r="BS310" s="9"/>
      <c r="BT310" s="9"/>
      <c r="BU310" s="9"/>
      <c r="BV310" s="9"/>
      <c r="BW310" s="9"/>
      <c r="BX310" s="9"/>
      <c r="BY310" s="9"/>
    </row>
    <row r="311" spans="1:77" ht="16" thickBot="1">
      <c r="A311" s="57"/>
      <c r="B311" s="69"/>
      <c r="C311" s="47"/>
      <c r="D311" s="40"/>
      <c r="E311" s="41"/>
      <c r="F311" s="40"/>
      <c r="G311" s="40"/>
      <c r="H311" s="40"/>
      <c r="I311" s="40"/>
      <c r="J311" s="40"/>
      <c r="K311" s="40"/>
      <c r="L311" s="40"/>
      <c r="M311" s="45">
        <f t="shared" si="126"/>
        <v>0</v>
      </c>
      <c r="N311" s="40"/>
      <c r="O311" s="40"/>
      <c r="P311" s="40"/>
      <c r="Q311" s="40"/>
      <c r="R311" s="40"/>
      <c r="S311" s="40"/>
      <c r="T311" s="40"/>
      <c r="U311" s="45">
        <f t="shared" si="127"/>
        <v>0</v>
      </c>
      <c r="V311" s="40"/>
      <c r="W311" s="40"/>
      <c r="X311" s="40"/>
      <c r="Y311" s="40"/>
      <c r="Z311" s="40"/>
      <c r="AA311" s="40"/>
      <c r="AB311" s="40"/>
      <c r="AC311" s="45">
        <f t="shared" si="128"/>
        <v>0</v>
      </c>
      <c r="AD311" s="40"/>
      <c r="AE311" s="40"/>
      <c r="AF311" s="40"/>
      <c r="AG311" s="40"/>
      <c r="AH311" s="40"/>
      <c r="AI311" s="40"/>
      <c r="AJ311" s="40"/>
      <c r="AK311" s="45">
        <f t="shared" si="111"/>
        <v>0</v>
      </c>
      <c r="AL311" s="40"/>
      <c r="AM311" s="40"/>
      <c r="AN311" s="40"/>
      <c r="AO311" s="40"/>
      <c r="AP311" s="40"/>
      <c r="AQ311" s="40"/>
      <c r="AR311" s="40"/>
      <c r="AS311" s="45">
        <f t="shared" si="112"/>
        <v>0</v>
      </c>
      <c r="AT311" s="40"/>
      <c r="AU311" s="40"/>
      <c r="AV311" s="40"/>
      <c r="AW311" s="40"/>
      <c r="AX311" s="40"/>
      <c r="AY311" s="40"/>
      <c r="AZ311" s="40"/>
      <c r="BA311" s="45">
        <f t="shared" si="113"/>
        <v>0</v>
      </c>
      <c r="BB311" s="40"/>
      <c r="BC311" s="40"/>
      <c r="BD311" s="40"/>
      <c r="BE311" s="40"/>
      <c r="BF311" s="40"/>
      <c r="BG311" s="40"/>
      <c r="BH311" s="40"/>
      <c r="BI311" s="110">
        <f t="shared" si="114"/>
        <v>0</v>
      </c>
      <c r="BJ311" s="109">
        <f t="shared" si="115"/>
        <v>0</v>
      </c>
      <c r="BK311" s="108">
        <f t="shared" si="116"/>
        <v>0</v>
      </c>
      <c r="BL311" s="108">
        <f t="shared" si="117"/>
        <v>0</v>
      </c>
      <c r="BM311" s="108">
        <f t="shared" si="118"/>
        <v>0</v>
      </c>
      <c r="BN311" s="108">
        <f t="shared" si="119"/>
        <v>0</v>
      </c>
      <c r="BO311" s="108">
        <f t="shared" si="120"/>
        <v>0</v>
      </c>
      <c r="BP311" s="110">
        <f t="shared" si="121"/>
        <v>0</v>
      </c>
      <c r="BQ311" s="191">
        <f t="shared" si="122"/>
        <v>0</v>
      </c>
      <c r="BR311" s="9"/>
      <c r="BS311" s="9"/>
      <c r="BT311" s="9"/>
      <c r="BU311" s="9"/>
      <c r="BV311" s="9"/>
      <c r="BW311" s="9"/>
      <c r="BX311" s="9"/>
      <c r="BY311" s="9"/>
    </row>
    <row r="312" spans="1:77" ht="16" thickBot="1">
      <c r="A312" s="57"/>
      <c r="B312" s="69"/>
      <c r="C312" s="47"/>
      <c r="D312" s="40"/>
      <c r="E312" s="41"/>
      <c r="F312" s="40"/>
      <c r="G312" s="40"/>
      <c r="H312" s="40"/>
      <c r="I312" s="40"/>
      <c r="J312" s="40"/>
      <c r="K312" s="40"/>
      <c r="L312" s="40"/>
      <c r="M312" s="45">
        <f t="shared" si="126"/>
        <v>0</v>
      </c>
      <c r="N312" s="40"/>
      <c r="O312" s="40"/>
      <c r="P312" s="40"/>
      <c r="Q312" s="40"/>
      <c r="R312" s="40"/>
      <c r="S312" s="40"/>
      <c r="T312" s="40"/>
      <c r="U312" s="45">
        <f t="shared" si="127"/>
        <v>0</v>
      </c>
      <c r="V312" s="40"/>
      <c r="W312" s="40"/>
      <c r="X312" s="40"/>
      <c r="Y312" s="40"/>
      <c r="Z312" s="40"/>
      <c r="AA312" s="40"/>
      <c r="AB312" s="40"/>
      <c r="AC312" s="45">
        <f t="shared" si="128"/>
        <v>0</v>
      </c>
      <c r="AD312" s="40"/>
      <c r="AE312" s="40"/>
      <c r="AF312" s="40"/>
      <c r="AG312" s="40"/>
      <c r="AH312" s="40"/>
      <c r="AI312" s="40"/>
      <c r="AJ312" s="40"/>
      <c r="AK312" s="45">
        <f t="shared" si="111"/>
        <v>0</v>
      </c>
      <c r="AL312" s="40"/>
      <c r="AM312" s="40"/>
      <c r="AN312" s="40"/>
      <c r="AO312" s="40"/>
      <c r="AP312" s="40"/>
      <c r="AQ312" s="40"/>
      <c r="AR312" s="40"/>
      <c r="AS312" s="45">
        <f t="shared" si="112"/>
        <v>0</v>
      </c>
      <c r="AT312" s="40"/>
      <c r="AU312" s="40"/>
      <c r="AV312" s="40"/>
      <c r="AW312" s="40"/>
      <c r="AX312" s="40"/>
      <c r="AY312" s="40"/>
      <c r="AZ312" s="40"/>
      <c r="BA312" s="45">
        <f t="shared" si="113"/>
        <v>0</v>
      </c>
      <c r="BB312" s="40"/>
      <c r="BC312" s="40"/>
      <c r="BD312" s="40"/>
      <c r="BE312" s="40"/>
      <c r="BF312" s="40"/>
      <c r="BG312" s="40"/>
      <c r="BH312" s="40"/>
      <c r="BI312" s="110">
        <f t="shared" si="114"/>
        <v>0</v>
      </c>
      <c r="BJ312" s="109">
        <f t="shared" si="115"/>
        <v>0</v>
      </c>
      <c r="BK312" s="108">
        <f t="shared" si="116"/>
        <v>0</v>
      </c>
      <c r="BL312" s="108">
        <f t="shared" si="117"/>
        <v>0</v>
      </c>
      <c r="BM312" s="108">
        <f t="shared" si="118"/>
        <v>0</v>
      </c>
      <c r="BN312" s="108">
        <f t="shared" si="119"/>
        <v>0</v>
      </c>
      <c r="BO312" s="108">
        <f t="shared" si="120"/>
        <v>0</v>
      </c>
      <c r="BP312" s="110">
        <f t="shared" si="121"/>
        <v>0</v>
      </c>
      <c r="BQ312" s="191">
        <f t="shared" si="122"/>
        <v>0</v>
      </c>
      <c r="BR312" s="9"/>
      <c r="BS312" s="9"/>
      <c r="BT312" s="9"/>
      <c r="BU312" s="9"/>
      <c r="BV312" s="9"/>
      <c r="BW312" s="9"/>
      <c r="BX312" s="9"/>
      <c r="BY312" s="9"/>
    </row>
    <row r="313" spans="1:77" ht="16" thickBot="1">
      <c r="A313" s="57"/>
      <c r="B313" s="69"/>
      <c r="C313" s="47"/>
      <c r="D313" s="40"/>
      <c r="E313" s="41"/>
      <c r="F313" s="40"/>
      <c r="G313" s="40"/>
      <c r="H313" s="40"/>
      <c r="I313" s="40"/>
      <c r="J313" s="40"/>
      <c r="K313" s="40"/>
      <c r="L313" s="40"/>
      <c r="M313" s="45">
        <f t="shared" si="126"/>
        <v>0</v>
      </c>
      <c r="N313" s="40"/>
      <c r="O313" s="40"/>
      <c r="P313" s="40"/>
      <c r="Q313" s="40"/>
      <c r="R313" s="40"/>
      <c r="S313" s="40"/>
      <c r="T313" s="40"/>
      <c r="U313" s="45">
        <f t="shared" si="127"/>
        <v>0</v>
      </c>
      <c r="V313" s="40"/>
      <c r="W313" s="40"/>
      <c r="X313" s="40"/>
      <c r="Y313" s="40"/>
      <c r="Z313" s="40"/>
      <c r="AA313" s="40"/>
      <c r="AB313" s="40"/>
      <c r="AC313" s="45">
        <f t="shared" si="128"/>
        <v>0</v>
      </c>
      <c r="AD313" s="40"/>
      <c r="AE313" s="40"/>
      <c r="AF313" s="40"/>
      <c r="AG313" s="40"/>
      <c r="AH313" s="40"/>
      <c r="AI313" s="40"/>
      <c r="AJ313" s="40"/>
      <c r="AK313" s="45">
        <f t="shared" si="111"/>
        <v>0</v>
      </c>
      <c r="AL313" s="40"/>
      <c r="AM313" s="40"/>
      <c r="AN313" s="40"/>
      <c r="AO313" s="40"/>
      <c r="AP313" s="40"/>
      <c r="AQ313" s="40"/>
      <c r="AR313" s="40"/>
      <c r="AS313" s="45">
        <f t="shared" si="112"/>
        <v>0</v>
      </c>
      <c r="AT313" s="40"/>
      <c r="AU313" s="40"/>
      <c r="AV313" s="40"/>
      <c r="AW313" s="40"/>
      <c r="AX313" s="40"/>
      <c r="AY313" s="40"/>
      <c r="AZ313" s="40"/>
      <c r="BA313" s="45">
        <f t="shared" si="113"/>
        <v>0</v>
      </c>
      <c r="BB313" s="40"/>
      <c r="BC313" s="40"/>
      <c r="BD313" s="40"/>
      <c r="BE313" s="40"/>
      <c r="BF313" s="40"/>
      <c r="BG313" s="40"/>
      <c r="BH313" s="40"/>
      <c r="BI313" s="110">
        <f t="shared" si="114"/>
        <v>0</v>
      </c>
      <c r="BJ313" s="109">
        <f t="shared" si="115"/>
        <v>0</v>
      </c>
      <c r="BK313" s="108">
        <f t="shared" si="116"/>
        <v>0</v>
      </c>
      <c r="BL313" s="108">
        <f t="shared" si="117"/>
        <v>0</v>
      </c>
      <c r="BM313" s="108">
        <f t="shared" si="118"/>
        <v>0</v>
      </c>
      <c r="BN313" s="108">
        <f t="shared" si="119"/>
        <v>0</v>
      </c>
      <c r="BO313" s="108">
        <f t="shared" si="120"/>
        <v>0</v>
      </c>
      <c r="BP313" s="110">
        <f t="shared" si="121"/>
        <v>0</v>
      </c>
      <c r="BQ313" s="191">
        <f t="shared" si="122"/>
        <v>0</v>
      </c>
      <c r="BR313" s="9"/>
      <c r="BS313" s="9"/>
      <c r="BT313" s="9"/>
      <c r="BU313" s="9"/>
      <c r="BV313" s="9"/>
      <c r="BW313" s="9"/>
      <c r="BX313" s="9"/>
      <c r="BY313" s="9"/>
    </row>
    <row r="314" spans="1:77" ht="16" thickBot="1">
      <c r="A314" s="57"/>
      <c r="B314" s="69"/>
      <c r="C314" s="47"/>
      <c r="D314" s="40"/>
      <c r="E314" s="41"/>
      <c r="F314" s="40"/>
      <c r="G314" s="40"/>
      <c r="H314" s="40"/>
      <c r="I314" s="40"/>
      <c r="J314" s="40"/>
      <c r="K314" s="40"/>
      <c r="L314" s="40"/>
      <c r="M314" s="45">
        <f t="shared" si="126"/>
        <v>0</v>
      </c>
      <c r="N314" s="40"/>
      <c r="O314" s="40"/>
      <c r="P314" s="40"/>
      <c r="Q314" s="40"/>
      <c r="R314" s="40"/>
      <c r="S314" s="40"/>
      <c r="T314" s="40"/>
      <c r="U314" s="45">
        <f t="shared" si="127"/>
        <v>0</v>
      </c>
      <c r="V314" s="40"/>
      <c r="W314" s="40"/>
      <c r="X314" s="40"/>
      <c r="Y314" s="40"/>
      <c r="Z314" s="40"/>
      <c r="AA314" s="40"/>
      <c r="AB314" s="40"/>
      <c r="AC314" s="45">
        <f t="shared" si="128"/>
        <v>0</v>
      </c>
      <c r="AD314" s="40"/>
      <c r="AE314" s="40"/>
      <c r="AF314" s="40"/>
      <c r="AG314" s="40"/>
      <c r="AH314" s="40"/>
      <c r="AI314" s="40"/>
      <c r="AJ314" s="40"/>
      <c r="AK314" s="45">
        <f t="shared" si="111"/>
        <v>0</v>
      </c>
      <c r="AL314" s="40"/>
      <c r="AM314" s="40"/>
      <c r="AN314" s="40"/>
      <c r="AO314" s="40"/>
      <c r="AP314" s="40"/>
      <c r="AQ314" s="40"/>
      <c r="AR314" s="40"/>
      <c r="AS314" s="45">
        <f t="shared" si="112"/>
        <v>0</v>
      </c>
      <c r="AT314" s="40"/>
      <c r="AU314" s="40"/>
      <c r="AV314" s="40"/>
      <c r="AW314" s="40"/>
      <c r="AX314" s="40"/>
      <c r="AY314" s="40"/>
      <c r="AZ314" s="40"/>
      <c r="BA314" s="45">
        <f t="shared" si="113"/>
        <v>0</v>
      </c>
      <c r="BB314" s="40"/>
      <c r="BC314" s="40"/>
      <c r="BD314" s="40"/>
      <c r="BE314" s="40"/>
      <c r="BF314" s="40"/>
      <c r="BG314" s="40"/>
      <c r="BH314" s="40"/>
      <c r="BI314" s="110">
        <f t="shared" si="114"/>
        <v>0</v>
      </c>
      <c r="BJ314" s="109">
        <f t="shared" si="115"/>
        <v>0</v>
      </c>
      <c r="BK314" s="108">
        <f t="shared" si="116"/>
        <v>0</v>
      </c>
      <c r="BL314" s="108">
        <f t="shared" si="117"/>
        <v>0</v>
      </c>
      <c r="BM314" s="108">
        <f t="shared" si="118"/>
        <v>0</v>
      </c>
      <c r="BN314" s="108">
        <f t="shared" si="119"/>
        <v>0</v>
      </c>
      <c r="BO314" s="108">
        <f t="shared" si="120"/>
        <v>0</v>
      </c>
      <c r="BP314" s="110">
        <f t="shared" si="121"/>
        <v>0</v>
      </c>
      <c r="BQ314" s="191">
        <f t="shared" si="122"/>
        <v>0</v>
      </c>
      <c r="BR314" s="9"/>
      <c r="BS314" s="9"/>
      <c r="BT314" s="9"/>
      <c r="BU314" s="9"/>
      <c r="BV314" s="9"/>
      <c r="BW314" s="9"/>
      <c r="BX314" s="9"/>
      <c r="BY314" s="9"/>
    </row>
    <row r="315" spans="1:77" ht="16" thickBot="1">
      <c r="A315" s="57"/>
      <c r="B315" s="69"/>
      <c r="C315" s="47"/>
      <c r="D315" s="40"/>
      <c r="E315" s="41"/>
      <c r="F315" s="40"/>
      <c r="G315" s="40"/>
      <c r="H315" s="40"/>
      <c r="I315" s="40"/>
      <c r="J315" s="40"/>
      <c r="K315" s="40"/>
      <c r="L315" s="40"/>
      <c r="M315" s="45">
        <f t="shared" si="126"/>
        <v>0</v>
      </c>
      <c r="N315" s="40"/>
      <c r="O315" s="40"/>
      <c r="P315" s="40"/>
      <c r="Q315" s="40"/>
      <c r="R315" s="40"/>
      <c r="S315" s="40"/>
      <c r="T315" s="40"/>
      <c r="U315" s="45">
        <f t="shared" si="127"/>
        <v>0</v>
      </c>
      <c r="V315" s="40"/>
      <c r="W315" s="40"/>
      <c r="X315" s="40"/>
      <c r="Y315" s="40"/>
      <c r="Z315" s="40"/>
      <c r="AA315" s="40"/>
      <c r="AB315" s="40"/>
      <c r="AC315" s="45">
        <f t="shared" si="128"/>
        <v>0</v>
      </c>
      <c r="AD315" s="40"/>
      <c r="AE315" s="40"/>
      <c r="AF315" s="40"/>
      <c r="AG315" s="40"/>
      <c r="AH315" s="40"/>
      <c r="AI315" s="40"/>
      <c r="AJ315" s="40"/>
      <c r="AK315" s="45">
        <f t="shared" si="111"/>
        <v>0</v>
      </c>
      <c r="AL315" s="40"/>
      <c r="AM315" s="40"/>
      <c r="AN315" s="40"/>
      <c r="AO315" s="40"/>
      <c r="AP315" s="40"/>
      <c r="AQ315" s="40"/>
      <c r="AR315" s="40"/>
      <c r="AS315" s="45">
        <f t="shared" si="112"/>
        <v>0</v>
      </c>
      <c r="AT315" s="40"/>
      <c r="AU315" s="40"/>
      <c r="AV315" s="40"/>
      <c r="AW315" s="40"/>
      <c r="AX315" s="40"/>
      <c r="AY315" s="40"/>
      <c r="AZ315" s="40"/>
      <c r="BA315" s="45">
        <f t="shared" si="113"/>
        <v>0</v>
      </c>
      <c r="BB315" s="40"/>
      <c r="BC315" s="40"/>
      <c r="BD315" s="40"/>
      <c r="BE315" s="40"/>
      <c r="BF315" s="40"/>
      <c r="BG315" s="40"/>
      <c r="BH315" s="40"/>
      <c r="BI315" s="110">
        <f t="shared" si="114"/>
        <v>0</v>
      </c>
      <c r="BJ315" s="109">
        <f t="shared" si="115"/>
        <v>0</v>
      </c>
      <c r="BK315" s="108">
        <f t="shared" si="116"/>
        <v>0</v>
      </c>
      <c r="BL315" s="108">
        <f t="shared" si="117"/>
        <v>0</v>
      </c>
      <c r="BM315" s="108">
        <f t="shared" si="118"/>
        <v>0</v>
      </c>
      <c r="BN315" s="108">
        <f t="shared" si="119"/>
        <v>0</v>
      </c>
      <c r="BO315" s="108">
        <f t="shared" si="120"/>
        <v>0</v>
      </c>
      <c r="BP315" s="110">
        <f t="shared" si="121"/>
        <v>0</v>
      </c>
      <c r="BQ315" s="191">
        <f t="shared" si="122"/>
        <v>0</v>
      </c>
      <c r="BR315" s="9"/>
      <c r="BS315" s="9"/>
      <c r="BT315" s="9"/>
      <c r="BU315" s="9"/>
      <c r="BV315" s="9"/>
      <c r="BW315" s="9"/>
      <c r="BX315" s="9"/>
      <c r="BY315" s="9"/>
    </row>
    <row r="316" spans="1:77" ht="16" thickBot="1">
      <c r="A316" s="57"/>
      <c r="B316" s="69"/>
      <c r="C316" s="47"/>
      <c r="D316" s="40"/>
      <c r="E316" s="41"/>
      <c r="F316" s="40"/>
      <c r="G316" s="40"/>
      <c r="H316" s="40"/>
      <c r="I316" s="40"/>
      <c r="J316" s="40"/>
      <c r="K316" s="40"/>
      <c r="L316" s="40"/>
      <c r="M316" s="45">
        <f t="shared" si="126"/>
        <v>0</v>
      </c>
      <c r="N316" s="40"/>
      <c r="O316" s="40"/>
      <c r="P316" s="40"/>
      <c r="Q316" s="40"/>
      <c r="R316" s="40"/>
      <c r="S316" s="40"/>
      <c r="T316" s="40"/>
      <c r="U316" s="45">
        <f t="shared" si="127"/>
        <v>0</v>
      </c>
      <c r="V316" s="40"/>
      <c r="W316" s="40"/>
      <c r="X316" s="40"/>
      <c r="Y316" s="40"/>
      <c r="Z316" s="40"/>
      <c r="AA316" s="40"/>
      <c r="AB316" s="40"/>
      <c r="AC316" s="45">
        <f t="shared" si="128"/>
        <v>0</v>
      </c>
      <c r="AD316" s="40"/>
      <c r="AE316" s="40"/>
      <c r="AF316" s="40"/>
      <c r="AG316" s="40"/>
      <c r="AH316" s="40"/>
      <c r="AI316" s="40"/>
      <c r="AJ316" s="40"/>
      <c r="AK316" s="45">
        <f t="shared" si="111"/>
        <v>0</v>
      </c>
      <c r="AL316" s="40"/>
      <c r="AM316" s="40"/>
      <c r="AN316" s="40"/>
      <c r="AO316" s="40"/>
      <c r="AP316" s="40"/>
      <c r="AQ316" s="40"/>
      <c r="AR316" s="40"/>
      <c r="AS316" s="45">
        <f t="shared" si="112"/>
        <v>0</v>
      </c>
      <c r="AT316" s="40"/>
      <c r="AU316" s="40"/>
      <c r="AV316" s="40"/>
      <c r="AW316" s="40"/>
      <c r="AX316" s="40"/>
      <c r="AY316" s="40"/>
      <c r="AZ316" s="40"/>
      <c r="BA316" s="45">
        <f t="shared" si="113"/>
        <v>0</v>
      </c>
      <c r="BB316" s="40"/>
      <c r="BC316" s="40"/>
      <c r="BD316" s="40"/>
      <c r="BE316" s="40"/>
      <c r="BF316" s="40"/>
      <c r="BG316" s="40"/>
      <c r="BH316" s="40"/>
      <c r="BI316" s="110">
        <f t="shared" si="114"/>
        <v>0</v>
      </c>
      <c r="BJ316" s="109">
        <f t="shared" si="115"/>
        <v>0</v>
      </c>
      <c r="BK316" s="108">
        <f t="shared" si="116"/>
        <v>0</v>
      </c>
      <c r="BL316" s="108">
        <f t="shared" si="117"/>
        <v>0</v>
      </c>
      <c r="BM316" s="108">
        <f t="shared" si="118"/>
        <v>0</v>
      </c>
      <c r="BN316" s="108">
        <f t="shared" si="119"/>
        <v>0</v>
      </c>
      <c r="BO316" s="108">
        <f t="shared" si="120"/>
        <v>0</v>
      </c>
      <c r="BP316" s="110">
        <f t="shared" si="121"/>
        <v>0</v>
      </c>
      <c r="BQ316" s="191">
        <f t="shared" si="122"/>
        <v>0</v>
      </c>
      <c r="BR316" s="9"/>
      <c r="BS316" s="9"/>
      <c r="BT316" s="9"/>
      <c r="BU316" s="9"/>
      <c r="BV316" s="9"/>
      <c r="BW316" s="9"/>
      <c r="BX316" s="9"/>
      <c r="BY316" s="9"/>
    </row>
    <row r="317" spans="1:77" ht="16" thickBot="1">
      <c r="A317" s="57"/>
      <c r="B317" s="69"/>
      <c r="C317" s="47"/>
      <c r="D317" s="40"/>
      <c r="E317" s="41"/>
      <c r="F317" s="40"/>
      <c r="G317" s="40"/>
      <c r="H317" s="40"/>
      <c r="I317" s="40"/>
      <c r="J317" s="40"/>
      <c r="K317" s="40"/>
      <c r="L317" s="40"/>
      <c r="M317" s="45">
        <f t="shared" si="126"/>
        <v>0</v>
      </c>
      <c r="N317" s="40"/>
      <c r="O317" s="40"/>
      <c r="P317" s="40"/>
      <c r="Q317" s="40"/>
      <c r="R317" s="40"/>
      <c r="S317" s="40"/>
      <c r="T317" s="40"/>
      <c r="U317" s="45">
        <f t="shared" si="127"/>
        <v>0</v>
      </c>
      <c r="V317" s="40"/>
      <c r="W317" s="40"/>
      <c r="X317" s="40"/>
      <c r="Y317" s="43"/>
      <c r="Z317" s="43"/>
      <c r="AA317" s="43"/>
      <c r="AB317" s="43"/>
      <c r="AC317" s="45">
        <f t="shared" si="128"/>
        <v>0</v>
      </c>
      <c r="AD317" s="43"/>
      <c r="AE317" s="43"/>
      <c r="AF317" s="43"/>
      <c r="AG317" s="43"/>
      <c r="AH317" s="43"/>
      <c r="AI317" s="43"/>
      <c r="AJ317" s="43"/>
      <c r="AK317" s="45">
        <f t="shared" si="111"/>
        <v>0</v>
      </c>
      <c r="AL317" s="40"/>
      <c r="AM317" s="40"/>
      <c r="AN317" s="40"/>
      <c r="AO317" s="40"/>
      <c r="AP317" s="40"/>
      <c r="AQ317" s="40"/>
      <c r="AR317" s="40"/>
      <c r="AS317" s="45">
        <f t="shared" si="112"/>
        <v>0</v>
      </c>
      <c r="AT317" s="40"/>
      <c r="AU317" s="40"/>
      <c r="AV317" s="40"/>
      <c r="AW317" s="40"/>
      <c r="AX317" s="40"/>
      <c r="AY317" s="40"/>
      <c r="AZ317" s="40"/>
      <c r="BA317" s="45">
        <f t="shared" si="113"/>
        <v>0</v>
      </c>
      <c r="BB317" s="40"/>
      <c r="BC317" s="40"/>
      <c r="BD317" s="40"/>
      <c r="BE317" s="40"/>
      <c r="BF317" s="40"/>
      <c r="BG317" s="40"/>
      <c r="BH317" s="40"/>
      <c r="BI317" s="110">
        <f t="shared" si="114"/>
        <v>0</v>
      </c>
      <c r="BJ317" s="109">
        <f t="shared" si="115"/>
        <v>0</v>
      </c>
      <c r="BK317" s="108">
        <f t="shared" si="116"/>
        <v>0</v>
      </c>
      <c r="BL317" s="108">
        <f t="shared" si="117"/>
        <v>0</v>
      </c>
      <c r="BM317" s="108">
        <f t="shared" si="118"/>
        <v>0</v>
      </c>
      <c r="BN317" s="108">
        <f t="shared" si="119"/>
        <v>0</v>
      </c>
      <c r="BO317" s="108">
        <f t="shared" si="120"/>
        <v>0</v>
      </c>
      <c r="BP317" s="110">
        <f t="shared" si="121"/>
        <v>0</v>
      </c>
      <c r="BQ317" s="191">
        <f t="shared" si="122"/>
        <v>0</v>
      </c>
      <c r="BR317" s="9"/>
      <c r="BS317" s="9"/>
      <c r="BT317" s="9"/>
      <c r="BU317" s="9"/>
      <c r="BV317" s="9"/>
      <c r="BW317" s="9"/>
      <c r="BX317" s="9"/>
      <c r="BY317" s="9"/>
    </row>
    <row r="318" spans="1:77" ht="16" thickBot="1">
      <c r="A318" s="57"/>
      <c r="B318" s="65"/>
      <c r="C318" s="66"/>
      <c r="D318" s="42"/>
      <c r="E318" s="42"/>
      <c r="F318" s="42"/>
      <c r="G318" s="42"/>
      <c r="H318" s="42"/>
      <c r="I318" s="42"/>
      <c r="J318" s="42"/>
      <c r="K318" s="42"/>
      <c r="L318" s="42"/>
      <c r="M318" s="45">
        <f t="shared" si="126"/>
        <v>0</v>
      </c>
      <c r="N318" s="42"/>
      <c r="O318" s="42"/>
      <c r="P318" s="42"/>
      <c r="Q318" s="42"/>
      <c r="R318" s="42"/>
      <c r="S318" s="42"/>
      <c r="T318" s="42"/>
      <c r="U318" s="45">
        <f t="shared" si="127"/>
        <v>0</v>
      </c>
      <c r="V318" s="42"/>
      <c r="W318" s="42"/>
      <c r="X318" s="42"/>
      <c r="Y318" s="42"/>
      <c r="Z318" s="42"/>
      <c r="AA318" s="42"/>
      <c r="AB318" s="42"/>
      <c r="AC318" s="45">
        <f t="shared" si="128"/>
        <v>0</v>
      </c>
      <c r="AD318" s="42"/>
      <c r="AE318" s="42"/>
      <c r="AF318" s="42"/>
      <c r="AG318" s="42"/>
      <c r="AH318" s="42"/>
      <c r="AI318" s="42"/>
      <c r="AJ318" s="42"/>
      <c r="AK318" s="45">
        <f t="shared" si="111"/>
        <v>0</v>
      </c>
      <c r="AL318" s="42"/>
      <c r="AM318" s="42"/>
      <c r="AN318" s="42"/>
      <c r="AO318" s="42"/>
      <c r="AP318" s="42"/>
      <c r="AQ318" s="42"/>
      <c r="AR318" s="42"/>
      <c r="AS318" s="45">
        <f t="shared" si="112"/>
        <v>0</v>
      </c>
      <c r="AT318" s="42"/>
      <c r="AU318" s="42"/>
      <c r="AV318" s="42"/>
      <c r="AW318" s="42"/>
      <c r="AX318" s="42"/>
      <c r="AY318" s="42"/>
      <c r="AZ318" s="42"/>
      <c r="BA318" s="45">
        <f t="shared" si="113"/>
        <v>0</v>
      </c>
      <c r="BB318" s="42"/>
      <c r="BC318" s="42"/>
      <c r="BD318" s="42"/>
      <c r="BE318" s="42"/>
      <c r="BF318" s="42"/>
      <c r="BG318" s="42"/>
      <c r="BH318" s="42"/>
      <c r="BI318" s="110">
        <f t="shared" si="114"/>
        <v>0</v>
      </c>
      <c r="BJ318" s="109">
        <f t="shared" si="115"/>
        <v>0</v>
      </c>
      <c r="BK318" s="108">
        <f t="shared" si="116"/>
        <v>0</v>
      </c>
      <c r="BL318" s="108">
        <f t="shared" si="117"/>
        <v>0</v>
      </c>
      <c r="BM318" s="108">
        <f t="shared" si="118"/>
        <v>0</v>
      </c>
      <c r="BN318" s="108">
        <f t="shared" si="119"/>
        <v>0</v>
      </c>
      <c r="BO318" s="108">
        <f t="shared" si="120"/>
        <v>0</v>
      </c>
      <c r="BP318" s="110">
        <f t="shared" si="121"/>
        <v>0</v>
      </c>
      <c r="BQ318" s="191">
        <f t="shared" si="122"/>
        <v>0</v>
      </c>
      <c r="BR318" s="9"/>
      <c r="BS318" s="9"/>
      <c r="BT318" s="9"/>
      <c r="BU318" s="9"/>
      <c r="BV318" s="9"/>
      <c r="BW318" s="9"/>
      <c r="BX318" s="9"/>
      <c r="BY318" s="9"/>
    </row>
    <row r="319" spans="1:77" ht="16" thickBot="1">
      <c r="A319" s="57"/>
      <c r="B319" s="65"/>
      <c r="C319" s="66"/>
      <c r="D319" s="42"/>
      <c r="E319" s="42"/>
      <c r="F319" s="42"/>
      <c r="G319" s="42"/>
      <c r="H319" s="42"/>
      <c r="I319" s="42"/>
      <c r="J319" s="42"/>
      <c r="K319" s="42"/>
      <c r="L319" s="42"/>
      <c r="M319" s="45">
        <f t="shared" si="126"/>
        <v>0</v>
      </c>
      <c r="N319" s="42"/>
      <c r="O319" s="42"/>
      <c r="P319" s="42"/>
      <c r="Q319" s="42"/>
      <c r="R319" s="42"/>
      <c r="S319" s="42"/>
      <c r="T319" s="42"/>
      <c r="U319" s="45">
        <f t="shared" si="127"/>
        <v>0</v>
      </c>
      <c r="V319" s="42"/>
      <c r="W319" s="42"/>
      <c r="X319" s="42"/>
      <c r="Y319" s="42"/>
      <c r="Z319" s="42"/>
      <c r="AA319" s="42"/>
      <c r="AB319" s="42"/>
      <c r="AC319" s="45">
        <f t="shared" si="128"/>
        <v>0</v>
      </c>
      <c r="AD319" s="42"/>
      <c r="AE319" s="42"/>
      <c r="AF319" s="42"/>
      <c r="AG319" s="42"/>
      <c r="AH319" s="42"/>
      <c r="AI319" s="42"/>
      <c r="AJ319" s="42"/>
      <c r="AK319" s="45">
        <f t="shared" si="111"/>
        <v>0</v>
      </c>
      <c r="AL319" s="42"/>
      <c r="AM319" s="42"/>
      <c r="AN319" s="42"/>
      <c r="AO319" s="42"/>
      <c r="AP319" s="42"/>
      <c r="AQ319" s="42"/>
      <c r="AR319" s="42"/>
      <c r="AS319" s="45">
        <f t="shared" si="112"/>
        <v>0</v>
      </c>
      <c r="AT319" s="42"/>
      <c r="AU319" s="42"/>
      <c r="AV319" s="42"/>
      <c r="AW319" s="42"/>
      <c r="AX319" s="42"/>
      <c r="AY319" s="42"/>
      <c r="AZ319" s="42"/>
      <c r="BA319" s="45">
        <f t="shared" si="113"/>
        <v>0</v>
      </c>
      <c r="BB319" s="42"/>
      <c r="BC319" s="42"/>
      <c r="BD319" s="42"/>
      <c r="BE319" s="42"/>
      <c r="BF319" s="42"/>
      <c r="BG319" s="42"/>
      <c r="BH319" s="42"/>
      <c r="BI319" s="110">
        <f t="shared" si="114"/>
        <v>0</v>
      </c>
      <c r="BJ319" s="109">
        <f t="shared" si="115"/>
        <v>0</v>
      </c>
      <c r="BK319" s="108">
        <f t="shared" si="116"/>
        <v>0</v>
      </c>
      <c r="BL319" s="108">
        <f t="shared" si="117"/>
        <v>0</v>
      </c>
      <c r="BM319" s="108">
        <f t="shared" si="118"/>
        <v>0</v>
      </c>
      <c r="BN319" s="108">
        <f t="shared" si="119"/>
        <v>0</v>
      </c>
      <c r="BO319" s="108">
        <f t="shared" si="120"/>
        <v>0</v>
      </c>
      <c r="BP319" s="110">
        <f t="shared" si="121"/>
        <v>0</v>
      </c>
      <c r="BQ319" s="191">
        <f t="shared" si="122"/>
        <v>0</v>
      </c>
      <c r="BR319" s="165"/>
      <c r="BS319" s="165"/>
      <c r="BT319" s="165"/>
      <c r="BU319" s="165"/>
      <c r="BV319" s="165"/>
      <c r="BW319" s="165"/>
      <c r="BX319" s="165"/>
      <c r="BY319" s="165"/>
    </row>
    <row r="320" spans="1:77" ht="16" thickBot="1">
      <c r="A320" s="57"/>
      <c r="B320" s="65"/>
      <c r="C320" s="66"/>
      <c r="D320" s="42"/>
      <c r="E320" s="42"/>
      <c r="F320" s="42"/>
      <c r="G320" s="42"/>
      <c r="H320" s="42"/>
      <c r="I320" s="42"/>
      <c r="J320" s="42"/>
      <c r="K320" s="42"/>
      <c r="L320" s="42"/>
      <c r="M320" s="45">
        <f t="shared" si="126"/>
        <v>0</v>
      </c>
      <c r="N320" s="44"/>
      <c r="O320" s="44"/>
      <c r="P320" s="44"/>
      <c r="Q320" s="44"/>
      <c r="R320" s="44"/>
      <c r="S320" s="44"/>
      <c r="T320" s="44"/>
      <c r="U320" s="45">
        <f t="shared" si="127"/>
        <v>0</v>
      </c>
      <c r="V320" s="44"/>
      <c r="W320" s="44"/>
      <c r="X320" s="44"/>
      <c r="Y320" s="44"/>
      <c r="Z320" s="44"/>
      <c r="AA320" s="44"/>
      <c r="AB320" s="44"/>
      <c r="AC320" s="45">
        <f t="shared" si="128"/>
        <v>0</v>
      </c>
      <c r="AD320" s="44"/>
      <c r="AE320" s="44"/>
      <c r="AF320" s="44"/>
      <c r="AG320" s="44"/>
      <c r="AH320" s="44"/>
      <c r="AI320" s="44"/>
      <c r="AJ320" s="44"/>
      <c r="AK320" s="45">
        <f t="shared" si="111"/>
        <v>0</v>
      </c>
      <c r="AL320" s="44"/>
      <c r="AM320" s="44"/>
      <c r="AN320" s="44"/>
      <c r="AO320" s="44"/>
      <c r="AP320" s="44"/>
      <c r="AQ320" s="44"/>
      <c r="AR320" s="44"/>
      <c r="AS320" s="45">
        <f t="shared" si="112"/>
        <v>0</v>
      </c>
      <c r="AT320" s="44"/>
      <c r="AU320" s="44"/>
      <c r="AV320" s="44"/>
      <c r="AW320" s="44"/>
      <c r="AX320" s="44"/>
      <c r="AY320" s="44"/>
      <c r="AZ320" s="44"/>
      <c r="BA320" s="45">
        <f t="shared" si="113"/>
        <v>0</v>
      </c>
      <c r="BB320" s="44"/>
      <c r="BC320" s="44"/>
      <c r="BD320" s="44"/>
      <c r="BE320" s="44"/>
      <c r="BF320" s="44"/>
      <c r="BG320" s="44"/>
      <c r="BH320" s="44"/>
      <c r="BI320" s="110">
        <f t="shared" si="114"/>
        <v>0</v>
      </c>
      <c r="BJ320" s="109">
        <f t="shared" si="115"/>
        <v>0</v>
      </c>
      <c r="BK320" s="108">
        <f t="shared" si="116"/>
        <v>0</v>
      </c>
      <c r="BL320" s="108">
        <f t="shared" si="117"/>
        <v>0</v>
      </c>
      <c r="BM320" s="108">
        <f t="shared" si="118"/>
        <v>0</v>
      </c>
      <c r="BN320" s="108">
        <f t="shared" si="119"/>
        <v>0</v>
      </c>
      <c r="BO320" s="108">
        <f t="shared" si="120"/>
        <v>0</v>
      </c>
      <c r="BP320" s="110">
        <f t="shared" si="121"/>
        <v>0</v>
      </c>
      <c r="BQ320" s="191">
        <f t="shared" si="122"/>
        <v>0</v>
      </c>
      <c r="BR320" s="165"/>
      <c r="BS320" s="165"/>
      <c r="BT320" s="165"/>
      <c r="BU320" s="165"/>
      <c r="BV320" s="165"/>
      <c r="BW320" s="165"/>
      <c r="BX320" s="165"/>
      <c r="BY320" s="165"/>
    </row>
    <row r="321" spans="1:77" ht="16" thickBot="1">
      <c r="A321" s="57"/>
      <c r="B321" s="65"/>
      <c r="C321" s="66"/>
      <c r="D321" s="42"/>
      <c r="E321" s="42"/>
      <c r="F321" s="42"/>
      <c r="G321" s="42"/>
      <c r="H321" s="42"/>
      <c r="I321" s="42"/>
      <c r="J321" s="42"/>
      <c r="K321" s="42"/>
      <c r="L321" s="42"/>
      <c r="M321" s="45">
        <f t="shared" si="126"/>
        <v>0</v>
      </c>
      <c r="N321" s="44"/>
      <c r="O321" s="44"/>
      <c r="P321" s="44"/>
      <c r="Q321" s="44"/>
      <c r="R321" s="44"/>
      <c r="S321" s="44"/>
      <c r="T321" s="44"/>
      <c r="U321" s="45">
        <f t="shared" si="127"/>
        <v>0</v>
      </c>
      <c r="V321" s="44"/>
      <c r="W321" s="44"/>
      <c r="X321" s="44"/>
      <c r="Y321" s="44"/>
      <c r="Z321" s="44"/>
      <c r="AA321" s="44"/>
      <c r="AB321" s="44"/>
      <c r="AC321" s="45">
        <f t="shared" si="128"/>
        <v>0</v>
      </c>
      <c r="AD321" s="44"/>
      <c r="AE321" s="44"/>
      <c r="AF321" s="44"/>
      <c r="AG321" s="44"/>
      <c r="AH321" s="44"/>
      <c r="AI321" s="44"/>
      <c r="AJ321" s="44"/>
      <c r="AK321" s="45">
        <f t="shared" si="111"/>
        <v>0</v>
      </c>
      <c r="AL321" s="44"/>
      <c r="AM321" s="44"/>
      <c r="AN321" s="44"/>
      <c r="AO321" s="44"/>
      <c r="AP321" s="44"/>
      <c r="AQ321" s="44"/>
      <c r="AR321" s="44"/>
      <c r="AS321" s="45">
        <f t="shared" si="112"/>
        <v>0</v>
      </c>
      <c r="AT321" s="44"/>
      <c r="AU321" s="44"/>
      <c r="AV321" s="44"/>
      <c r="AW321" s="44"/>
      <c r="AX321" s="44"/>
      <c r="AY321" s="44"/>
      <c r="AZ321" s="44"/>
      <c r="BA321" s="45">
        <f t="shared" si="113"/>
        <v>0</v>
      </c>
      <c r="BB321" s="44"/>
      <c r="BC321" s="44"/>
      <c r="BD321" s="44"/>
      <c r="BE321" s="44"/>
      <c r="BF321" s="44"/>
      <c r="BG321" s="44"/>
      <c r="BH321" s="44"/>
      <c r="BI321" s="110">
        <f t="shared" si="114"/>
        <v>0</v>
      </c>
      <c r="BJ321" s="109">
        <f t="shared" si="115"/>
        <v>0</v>
      </c>
      <c r="BK321" s="108">
        <f t="shared" si="116"/>
        <v>0</v>
      </c>
      <c r="BL321" s="108">
        <f t="shared" si="117"/>
        <v>0</v>
      </c>
      <c r="BM321" s="108">
        <f t="shared" si="118"/>
        <v>0</v>
      </c>
      <c r="BN321" s="108">
        <f t="shared" si="119"/>
        <v>0</v>
      </c>
      <c r="BO321" s="108">
        <f t="shared" si="120"/>
        <v>0</v>
      </c>
      <c r="BP321" s="192">
        <f t="shared" si="121"/>
        <v>0</v>
      </c>
      <c r="BQ321" s="191">
        <f t="shared" si="122"/>
        <v>0</v>
      </c>
      <c r="BR321" s="26"/>
      <c r="BS321" s="26"/>
      <c r="BT321" s="26"/>
      <c r="BU321" s="26"/>
      <c r="BV321" s="26"/>
      <c r="BW321" s="26"/>
      <c r="BX321" s="26"/>
      <c r="BY321" s="26"/>
    </row>
    <row r="322" spans="1:77" ht="16" thickBot="1">
      <c r="A322" s="57"/>
      <c r="B322" s="65"/>
      <c r="C322" s="66"/>
      <c r="D322" s="42"/>
      <c r="E322" s="42"/>
      <c r="F322" s="42"/>
      <c r="G322" s="42"/>
      <c r="H322" s="42"/>
      <c r="I322" s="42"/>
      <c r="J322" s="42"/>
      <c r="K322" s="42"/>
      <c r="L322" s="42"/>
      <c r="M322" s="45">
        <f t="shared" si="126"/>
        <v>0</v>
      </c>
      <c r="N322" s="44"/>
      <c r="O322" s="44"/>
      <c r="P322" s="44"/>
      <c r="Q322" s="44"/>
      <c r="R322" s="44"/>
      <c r="S322" s="44"/>
      <c r="T322" s="44"/>
      <c r="U322" s="45">
        <f t="shared" si="127"/>
        <v>0</v>
      </c>
      <c r="V322" s="44"/>
      <c r="W322" s="44"/>
      <c r="X322" s="44"/>
      <c r="Y322" s="44"/>
      <c r="Z322" s="44"/>
      <c r="AA322" s="44"/>
      <c r="AB322" s="44"/>
      <c r="AC322" s="45">
        <f t="shared" si="128"/>
        <v>0</v>
      </c>
      <c r="AD322" s="44"/>
      <c r="AE322" s="44"/>
      <c r="AF322" s="44"/>
      <c r="AG322" s="44"/>
      <c r="AH322" s="44"/>
      <c r="AI322" s="44"/>
      <c r="AJ322" s="44"/>
      <c r="AK322" s="45">
        <f t="shared" si="111"/>
        <v>0</v>
      </c>
      <c r="AL322" s="44"/>
      <c r="AM322" s="44"/>
      <c r="AN322" s="44"/>
      <c r="AO322" s="44"/>
      <c r="AP322" s="44"/>
      <c r="AQ322" s="44"/>
      <c r="AR322" s="44"/>
      <c r="AS322" s="45">
        <f t="shared" si="112"/>
        <v>0</v>
      </c>
      <c r="AT322" s="63"/>
      <c r="AU322" s="44"/>
      <c r="AV322" s="44"/>
      <c r="AW322" s="44"/>
      <c r="AX322" s="44"/>
      <c r="AY322" s="44"/>
      <c r="AZ322" s="44"/>
      <c r="BA322" s="45">
        <f t="shared" si="113"/>
        <v>0</v>
      </c>
      <c r="BB322" s="44"/>
      <c r="BC322" s="44"/>
      <c r="BD322" s="44"/>
      <c r="BE322" s="44"/>
      <c r="BF322" s="44"/>
      <c r="BG322" s="44"/>
      <c r="BH322" s="44"/>
      <c r="BI322" s="110">
        <f t="shared" si="114"/>
        <v>0</v>
      </c>
      <c r="BJ322" s="109">
        <f t="shared" si="115"/>
        <v>0</v>
      </c>
      <c r="BK322" s="108">
        <f t="shared" si="116"/>
        <v>0</v>
      </c>
      <c r="BL322" s="108">
        <f t="shared" si="117"/>
        <v>0</v>
      </c>
      <c r="BM322" s="108">
        <f t="shared" si="118"/>
        <v>0</v>
      </c>
      <c r="BN322" s="108">
        <f t="shared" si="119"/>
        <v>0</v>
      </c>
      <c r="BO322" s="108">
        <f t="shared" si="120"/>
        <v>0</v>
      </c>
      <c r="BP322" s="108">
        <f t="shared" si="121"/>
        <v>0</v>
      </c>
      <c r="BQ322" s="72">
        <f t="shared" si="122"/>
        <v>0</v>
      </c>
      <c r="BR322" s="26"/>
      <c r="BS322" s="26"/>
      <c r="BT322" s="26"/>
      <c r="BU322" s="26"/>
      <c r="BV322" s="26"/>
      <c r="BW322" s="26"/>
      <c r="BX322" s="26"/>
      <c r="BY322" s="26"/>
    </row>
    <row r="323" spans="1:77" ht="16" thickBot="1">
      <c r="A323" s="57"/>
      <c r="B323" s="69"/>
      <c r="C323" s="47"/>
      <c r="D323" s="40"/>
      <c r="E323" s="41"/>
      <c r="F323" s="40"/>
      <c r="G323" s="40"/>
      <c r="H323" s="40"/>
      <c r="I323" s="40"/>
      <c r="J323" s="40"/>
      <c r="K323" s="40"/>
      <c r="L323" s="40"/>
      <c r="M323" s="45">
        <f t="shared" si="126"/>
        <v>0</v>
      </c>
      <c r="N323" s="44"/>
      <c r="O323" s="44"/>
      <c r="P323" s="44"/>
      <c r="Q323" s="44"/>
      <c r="R323" s="44"/>
      <c r="S323" s="44"/>
      <c r="T323" s="44"/>
      <c r="U323" s="45">
        <f t="shared" si="127"/>
        <v>0</v>
      </c>
      <c r="V323" s="44"/>
      <c r="W323" s="44"/>
      <c r="X323" s="44"/>
      <c r="Y323" s="44"/>
      <c r="Z323" s="44"/>
      <c r="AA323" s="44"/>
      <c r="AB323" s="44"/>
      <c r="AC323" s="45">
        <f t="shared" si="128"/>
        <v>0</v>
      </c>
      <c r="AD323" s="44"/>
      <c r="AE323" s="44"/>
      <c r="AF323" s="44"/>
      <c r="AG323" s="44"/>
      <c r="AH323" s="44"/>
      <c r="AI323" s="44"/>
      <c r="AJ323" s="44"/>
      <c r="AK323" s="45">
        <f t="shared" ref="AK323:AK376" si="129">2*AD323+5*AE323+3*AF323+5*AG323+5*AH323+5*AI323+5*AJ323</f>
        <v>0</v>
      </c>
      <c r="AL323" s="42"/>
      <c r="AM323" s="42"/>
      <c r="AN323" s="42"/>
      <c r="AO323" s="42"/>
      <c r="AP323" s="42"/>
      <c r="AQ323" s="42"/>
      <c r="AR323" s="42"/>
      <c r="AS323" s="45">
        <f t="shared" ref="AS323:AS376" si="130">2*AL323+5*AM323+3*AN323+5*AO323+5*AP323+5*AQ323+5*AR323</f>
        <v>0</v>
      </c>
      <c r="AT323" s="42"/>
      <c r="AU323" s="42"/>
      <c r="AV323" s="42"/>
      <c r="AW323" s="42"/>
      <c r="AX323" s="42"/>
      <c r="AY323" s="42"/>
      <c r="AZ323" s="42"/>
      <c r="BA323" s="45">
        <f t="shared" ref="BA323:BA376" si="131">2*AT323+5*AU323+3*AV323+5*AW323+5*AX323+5*AY323+5*AZ323</f>
        <v>0</v>
      </c>
      <c r="BB323" s="42"/>
      <c r="BC323" s="42"/>
      <c r="BD323" s="42"/>
      <c r="BE323" s="42"/>
      <c r="BF323" s="42"/>
      <c r="BG323" s="42"/>
      <c r="BH323" s="42"/>
      <c r="BI323" s="110">
        <f t="shared" ref="BI323:BI376" si="132">2*BB323+5*BC323+3*BD323+5*BE323+5*BF323+5*BG323+5*BH323</f>
        <v>0</v>
      </c>
      <c r="BJ323" s="109">
        <f t="shared" ref="BJ323:BJ376" si="133">F323+N323+V323+AD323+AL323+AT323+BB323</f>
        <v>0</v>
      </c>
      <c r="BK323" s="108">
        <f t="shared" ref="BK323:BK376" si="134">G323+O323+W323+AE323+AM323+AU323+BC323</f>
        <v>0</v>
      </c>
      <c r="BL323" s="108">
        <f t="shared" ref="BL323:BL376" si="135">H323+P323+X323+AF323+AN323+AV323+BD323</f>
        <v>0</v>
      </c>
      <c r="BM323" s="108">
        <f t="shared" ref="BM323:BM376" si="136">I323+Q323+Y323+AG323+AO323+AW323+BE323</f>
        <v>0</v>
      </c>
      <c r="BN323" s="108">
        <f t="shared" ref="BN323:BN376" si="137">J323+R323+Z323+AH323+AP323+AX323+BF323</f>
        <v>0</v>
      </c>
      <c r="BO323" s="108">
        <f t="shared" ref="BO323:BO376" si="138">K323+S323+AA323+AI323+AQ323+AY323+BG323</f>
        <v>0</v>
      </c>
      <c r="BP323" s="108">
        <f t="shared" ref="BP323:BP376" si="139">L323+T323+AB323+AJ323+AR323+AZ323+BH323</f>
        <v>0</v>
      </c>
      <c r="BQ323" s="72">
        <f t="shared" ref="BQ323:BQ376" si="140">M323+U323+AC323+AK323+AS323+BA323+BI323</f>
        <v>0</v>
      </c>
      <c r="BR323" s="56"/>
      <c r="BS323" s="56"/>
      <c r="BT323" s="56"/>
      <c r="BU323" s="56"/>
      <c r="BV323" s="56"/>
      <c r="BW323" s="56"/>
      <c r="BX323" s="56"/>
      <c r="BY323" s="56"/>
    </row>
    <row r="324" spans="1:77" ht="16" thickBot="1">
      <c r="A324" s="57"/>
      <c r="B324" s="67"/>
      <c r="C324" s="68"/>
      <c r="D324" s="40"/>
      <c r="E324" s="41"/>
      <c r="F324" s="40"/>
      <c r="G324" s="40"/>
      <c r="H324" s="40"/>
      <c r="I324" s="40"/>
      <c r="J324" s="40"/>
      <c r="K324" s="40"/>
      <c r="L324" s="40"/>
      <c r="M324" s="45">
        <f t="shared" si="126"/>
        <v>0</v>
      </c>
      <c r="N324" s="40"/>
      <c r="O324" s="40"/>
      <c r="P324" s="40"/>
      <c r="Q324" s="40"/>
      <c r="R324" s="40"/>
      <c r="S324" s="40"/>
      <c r="T324" s="40"/>
      <c r="U324" s="45">
        <f t="shared" si="127"/>
        <v>0</v>
      </c>
      <c r="V324" s="40"/>
      <c r="W324" s="40"/>
      <c r="X324" s="40"/>
      <c r="Y324" s="40"/>
      <c r="Z324" s="40"/>
      <c r="AA324" s="40"/>
      <c r="AB324" s="40"/>
      <c r="AC324" s="45">
        <f t="shared" si="128"/>
        <v>0</v>
      </c>
      <c r="AD324" s="40"/>
      <c r="AE324" s="40"/>
      <c r="AF324" s="40"/>
      <c r="AG324" s="40"/>
      <c r="AH324" s="40"/>
      <c r="AI324" s="40"/>
      <c r="AJ324" s="40"/>
      <c r="AK324" s="45">
        <f t="shared" si="129"/>
        <v>0</v>
      </c>
      <c r="AL324" s="42"/>
      <c r="AM324" s="42"/>
      <c r="AN324" s="42"/>
      <c r="AO324" s="42"/>
      <c r="AP324" s="42"/>
      <c r="AQ324" s="42"/>
      <c r="AR324" s="42"/>
      <c r="AS324" s="45">
        <f t="shared" si="130"/>
        <v>0</v>
      </c>
      <c r="AT324" s="42"/>
      <c r="AU324" s="42"/>
      <c r="AV324" s="42"/>
      <c r="AW324" s="42"/>
      <c r="AX324" s="42"/>
      <c r="AY324" s="42"/>
      <c r="AZ324" s="42"/>
      <c r="BA324" s="45">
        <f t="shared" si="131"/>
        <v>0</v>
      </c>
      <c r="BB324" s="42"/>
      <c r="BC324" s="42"/>
      <c r="BD324" s="42"/>
      <c r="BE324" s="42"/>
      <c r="BF324" s="42"/>
      <c r="BG324" s="42"/>
      <c r="BH324" s="42"/>
      <c r="BI324" s="110">
        <f t="shared" si="132"/>
        <v>0</v>
      </c>
      <c r="BJ324" s="109">
        <f t="shared" si="133"/>
        <v>0</v>
      </c>
      <c r="BK324" s="108">
        <f t="shared" si="134"/>
        <v>0</v>
      </c>
      <c r="BL324" s="108">
        <f t="shared" si="135"/>
        <v>0</v>
      </c>
      <c r="BM324" s="108">
        <f t="shared" si="136"/>
        <v>0</v>
      </c>
      <c r="BN324" s="108">
        <f t="shared" si="137"/>
        <v>0</v>
      </c>
      <c r="BO324" s="108">
        <f t="shared" si="138"/>
        <v>0</v>
      </c>
      <c r="BP324" s="108">
        <f t="shared" si="139"/>
        <v>0</v>
      </c>
      <c r="BQ324" s="72">
        <f t="shared" si="140"/>
        <v>0</v>
      </c>
      <c r="BR324" s="9"/>
      <c r="BS324" s="9"/>
      <c r="BT324" s="9"/>
      <c r="BU324" s="9"/>
      <c r="BV324" s="9"/>
      <c r="BW324" s="9"/>
      <c r="BX324" s="9"/>
      <c r="BY324" s="9"/>
    </row>
    <row r="325" spans="1:77" ht="16" thickBot="1">
      <c r="A325" s="57"/>
      <c r="B325" s="65"/>
      <c r="C325" s="66"/>
      <c r="D325" s="42"/>
      <c r="E325" s="42"/>
      <c r="F325" s="42"/>
      <c r="G325" s="42"/>
      <c r="H325" s="42"/>
      <c r="I325" s="42"/>
      <c r="J325" s="42"/>
      <c r="K325" s="42"/>
      <c r="L325" s="42"/>
      <c r="M325" s="45">
        <f t="shared" si="126"/>
        <v>0</v>
      </c>
      <c r="N325" s="42"/>
      <c r="O325" s="42"/>
      <c r="P325" s="42"/>
      <c r="Q325" s="42"/>
      <c r="R325" s="42"/>
      <c r="S325" s="42"/>
      <c r="T325" s="42"/>
      <c r="U325" s="45">
        <f t="shared" si="127"/>
        <v>0</v>
      </c>
      <c r="V325" s="42"/>
      <c r="W325" s="42"/>
      <c r="X325" s="42"/>
      <c r="Y325" s="42"/>
      <c r="Z325" s="42"/>
      <c r="AA325" s="42"/>
      <c r="AB325" s="42"/>
      <c r="AC325" s="45">
        <f t="shared" si="128"/>
        <v>0</v>
      </c>
      <c r="AD325" s="42"/>
      <c r="AE325" s="42"/>
      <c r="AF325" s="42"/>
      <c r="AG325" s="42"/>
      <c r="AH325" s="42"/>
      <c r="AI325" s="42"/>
      <c r="AJ325" s="42"/>
      <c r="AK325" s="45">
        <f t="shared" si="129"/>
        <v>0</v>
      </c>
      <c r="AL325" s="42"/>
      <c r="AM325" s="42"/>
      <c r="AN325" s="42"/>
      <c r="AO325" s="42"/>
      <c r="AP325" s="42"/>
      <c r="AQ325" s="42"/>
      <c r="AR325" s="42"/>
      <c r="AS325" s="45">
        <f t="shared" si="130"/>
        <v>0</v>
      </c>
      <c r="AT325" s="42"/>
      <c r="AU325" s="42"/>
      <c r="AV325" s="42"/>
      <c r="AW325" s="42"/>
      <c r="AX325" s="42"/>
      <c r="AY325" s="42"/>
      <c r="AZ325" s="42"/>
      <c r="BA325" s="45">
        <f t="shared" si="131"/>
        <v>0</v>
      </c>
      <c r="BB325" s="42"/>
      <c r="BC325" s="42"/>
      <c r="BD325" s="42"/>
      <c r="BE325" s="42"/>
      <c r="BF325" s="42"/>
      <c r="BG325" s="42"/>
      <c r="BH325" s="42"/>
      <c r="BI325" s="110">
        <f t="shared" si="132"/>
        <v>0</v>
      </c>
      <c r="BJ325" s="109">
        <f t="shared" si="133"/>
        <v>0</v>
      </c>
      <c r="BK325" s="108">
        <f t="shared" si="134"/>
        <v>0</v>
      </c>
      <c r="BL325" s="108">
        <f t="shared" si="135"/>
        <v>0</v>
      </c>
      <c r="BM325" s="108">
        <f t="shared" si="136"/>
        <v>0</v>
      </c>
      <c r="BN325" s="108">
        <f t="shared" si="137"/>
        <v>0</v>
      </c>
      <c r="BO325" s="108">
        <f t="shared" si="138"/>
        <v>0</v>
      </c>
      <c r="BP325" s="108">
        <f t="shared" si="139"/>
        <v>0</v>
      </c>
      <c r="BQ325" s="72">
        <f t="shared" si="140"/>
        <v>0</v>
      </c>
      <c r="BR325" s="9"/>
      <c r="BS325" s="9"/>
      <c r="BT325" s="9"/>
      <c r="BU325" s="9"/>
      <c r="BV325" s="9"/>
      <c r="BW325" s="9"/>
      <c r="BX325" s="9"/>
      <c r="BY325" s="9"/>
    </row>
    <row r="326" spans="1:77" ht="16" thickBot="1">
      <c r="A326" s="57"/>
      <c r="B326" s="65"/>
      <c r="C326" s="66"/>
      <c r="D326" s="42"/>
      <c r="E326" s="42"/>
      <c r="F326" s="42"/>
      <c r="G326" s="42"/>
      <c r="H326" s="42"/>
      <c r="I326" s="42"/>
      <c r="J326" s="42"/>
      <c r="K326" s="42"/>
      <c r="L326" s="42"/>
      <c r="M326" s="45">
        <f t="shared" si="126"/>
        <v>0</v>
      </c>
      <c r="N326" s="42"/>
      <c r="O326" s="42"/>
      <c r="P326" s="42"/>
      <c r="Q326" s="42"/>
      <c r="R326" s="42"/>
      <c r="S326" s="42"/>
      <c r="T326" s="42"/>
      <c r="U326" s="45">
        <f t="shared" si="127"/>
        <v>0</v>
      </c>
      <c r="V326" s="42"/>
      <c r="W326" s="42"/>
      <c r="X326" s="42"/>
      <c r="Y326" s="42"/>
      <c r="Z326" s="42"/>
      <c r="AA326" s="42"/>
      <c r="AB326" s="42"/>
      <c r="AC326" s="45">
        <f t="shared" si="128"/>
        <v>0</v>
      </c>
      <c r="AD326" s="42"/>
      <c r="AE326" s="42"/>
      <c r="AF326" s="42"/>
      <c r="AG326" s="42"/>
      <c r="AH326" s="42"/>
      <c r="AI326" s="42"/>
      <c r="AJ326" s="42"/>
      <c r="AK326" s="45">
        <f t="shared" si="129"/>
        <v>0</v>
      </c>
      <c r="AL326" s="42"/>
      <c r="AM326" s="42"/>
      <c r="AN326" s="42"/>
      <c r="AO326" s="42"/>
      <c r="AP326" s="42"/>
      <c r="AQ326" s="42"/>
      <c r="AR326" s="42"/>
      <c r="AS326" s="45">
        <f t="shared" si="130"/>
        <v>0</v>
      </c>
      <c r="AT326" s="42"/>
      <c r="AU326" s="42"/>
      <c r="AV326" s="42"/>
      <c r="AW326" s="42"/>
      <c r="AX326" s="42"/>
      <c r="AY326" s="42"/>
      <c r="AZ326" s="42"/>
      <c r="BA326" s="45">
        <f t="shared" si="131"/>
        <v>0</v>
      </c>
      <c r="BB326" s="42"/>
      <c r="BC326" s="42"/>
      <c r="BD326" s="42"/>
      <c r="BE326" s="42"/>
      <c r="BF326" s="42"/>
      <c r="BG326" s="42"/>
      <c r="BH326" s="42"/>
      <c r="BI326" s="110">
        <f t="shared" si="132"/>
        <v>0</v>
      </c>
      <c r="BJ326" s="109">
        <f t="shared" si="133"/>
        <v>0</v>
      </c>
      <c r="BK326" s="108">
        <f t="shared" si="134"/>
        <v>0</v>
      </c>
      <c r="BL326" s="108">
        <f t="shared" si="135"/>
        <v>0</v>
      </c>
      <c r="BM326" s="108">
        <f t="shared" si="136"/>
        <v>0</v>
      </c>
      <c r="BN326" s="108">
        <f t="shared" si="137"/>
        <v>0</v>
      </c>
      <c r="BO326" s="108">
        <f t="shared" si="138"/>
        <v>0</v>
      </c>
      <c r="BP326" s="108">
        <f t="shared" si="139"/>
        <v>0</v>
      </c>
      <c r="BQ326" s="72">
        <f t="shared" si="140"/>
        <v>0</v>
      </c>
      <c r="BR326" s="9"/>
      <c r="BS326" s="9"/>
      <c r="BT326" s="9"/>
      <c r="BU326" s="9"/>
      <c r="BV326" s="9"/>
      <c r="BW326" s="9"/>
      <c r="BX326" s="9"/>
      <c r="BY326" s="9"/>
    </row>
    <row r="327" spans="1:77" ht="16" thickBot="1">
      <c r="A327" s="57"/>
      <c r="B327" s="65"/>
      <c r="C327" s="66"/>
      <c r="D327" s="42"/>
      <c r="E327" s="42"/>
      <c r="F327" s="42"/>
      <c r="G327" s="42"/>
      <c r="H327" s="42"/>
      <c r="I327" s="42"/>
      <c r="J327" s="42"/>
      <c r="K327" s="42"/>
      <c r="L327" s="42"/>
      <c r="M327" s="45">
        <f t="shared" si="126"/>
        <v>0</v>
      </c>
      <c r="N327" s="44"/>
      <c r="O327" s="44"/>
      <c r="P327" s="44"/>
      <c r="Q327" s="44"/>
      <c r="R327" s="44"/>
      <c r="S327" s="44"/>
      <c r="T327" s="44"/>
      <c r="U327" s="45">
        <f t="shared" si="127"/>
        <v>0</v>
      </c>
      <c r="V327" s="44"/>
      <c r="W327" s="44"/>
      <c r="X327" s="44"/>
      <c r="Y327" s="44"/>
      <c r="Z327" s="44"/>
      <c r="AA327" s="44"/>
      <c r="AB327" s="44"/>
      <c r="AC327" s="45">
        <f t="shared" si="128"/>
        <v>0</v>
      </c>
      <c r="AD327" s="44"/>
      <c r="AE327" s="44"/>
      <c r="AF327" s="44"/>
      <c r="AG327" s="44"/>
      <c r="AH327" s="44"/>
      <c r="AI327" s="44"/>
      <c r="AJ327" s="44"/>
      <c r="AK327" s="45">
        <f t="shared" si="129"/>
        <v>0</v>
      </c>
      <c r="AL327" s="42"/>
      <c r="AM327" s="42"/>
      <c r="AN327" s="42"/>
      <c r="AO327" s="42"/>
      <c r="AP327" s="42"/>
      <c r="AQ327" s="42"/>
      <c r="AR327" s="42"/>
      <c r="AS327" s="45">
        <f t="shared" si="130"/>
        <v>0</v>
      </c>
      <c r="AT327" s="42"/>
      <c r="AU327" s="42"/>
      <c r="AV327" s="42"/>
      <c r="AW327" s="42"/>
      <c r="AX327" s="42"/>
      <c r="AY327" s="42"/>
      <c r="AZ327" s="42"/>
      <c r="BA327" s="45">
        <f t="shared" si="131"/>
        <v>0</v>
      </c>
      <c r="BB327" s="42"/>
      <c r="BC327" s="42"/>
      <c r="BD327" s="42"/>
      <c r="BE327" s="42"/>
      <c r="BF327" s="42"/>
      <c r="BG327" s="42"/>
      <c r="BH327" s="42"/>
      <c r="BI327" s="110">
        <f t="shared" si="132"/>
        <v>0</v>
      </c>
      <c r="BJ327" s="109">
        <f t="shared" si="133"/>
        <v>0</v>
      </c>
      <c r="BK327" s="108">
        <f t="shared" si="134"/>
        <v>0</v>
      </c>
      <c r="BL327" s="108">
        <f t="shared" si="135"/>
        <v>0</v>
      </c>
      <c r="BM327" s="108">
        <f t="shared" si="136"/>
        <v>0</v>
      </c>
      <c r="BN327" s="108">
        <f t="shared" si="137"/>
        <v>0</v>
      </c>
      <c r="BO327" s="108">
        <f t="shared" si="138"/>
        <v>0</v>
      </c>
      <c r="BP327" s="108">
        <f t="shared" si="139"/>
        <v>0</v>
      </c>
      <c r="BQ327" s="72">
        <f t="shared" si="140"/>
        <v>0</v>
      </c>
      <c r="BR327" s="9"/>
      <c r="BS327" s="9"/>
      <c r="BT327" s="9"/>
      <c r="BU327" s="9"/>
      <c r="BV327" s="9"/>
      <c r="BW327" s="9"/>
      <c r="BX327" s="9"/>
      <c r="BY327" s="9"/>
    </row>
    <row r="328" spans="1:77" ht="16" thickBot="1">
      <c r="A328" s="57"/>
      <c r="B328" s="65"/>
      <c r="C328" s="66"/>
      <c r="D328" s="42"/>
      <c r="E328" s="42"/>
      <c r="F328" s="42"/>
      <c r="G328" s="42"/>
      <c r="H328" s="42"/>
      <c r="I328" s="42"/>
      <c r="J328" s="42"/>
      <c r="K328" s="42"/>
      <c r="L328" s="42"/>
      <c r="M328" s="45">
        <f t="shared" si="126"/>
        <v>0</v>
      </c>
      <c r="N328" s="42"/>
      <c r="O328" s="42"/>
      <c r="P328" s="42"/>
      <c r="Q328" s="42"/>
      <c r="R328" s="42"/>
      <c r="S328" s="42"/>
      <c r="T328" s="42"/>
      <c r="U328" s="45">
        <f t="shared" si="127"/>
        <v>0</v>
      </c>
      <c r="V328" s="44"/>
      <c r="W328" s="44"/>
      <c r="X328" s="44"/>
      <c r="Y328" s="44"/>
      <c r="Z328" s="44"/>
      <c r="AA328" s="44"/>
      <c r="AB328" s="44"/>
      <c r="AC328" s="45">
        <f t="shared" si="128"/>
        <v>0</v>
      </c>
      <c r="AD328" s="44"/>
      <c r="AE328" s="44"/>
      <c r="AF328" s="44"/>
      <c r="AG328" s="44"/>
      <c r="AH328" s="44"/>
      <c r="AI328" s="44"/>
      <c r="AJ328" s="44"/>
      <c r="AK328" s="45">
        <f t="shared" si="129"/>
        <v>0</v>
      </c>
      <c r="AL328" s="42"/>
      <c r="AM328" s="42"/>
      <c r="AN328" s="42"/>
      <c r="AO328" s="42"/>
      <c r="AP328" s="42"/>
      <c r="AQ328" s="42"/>
      <c r="AR328" s="42"/>
      <c r="AS328" s="45">
        <f t="shared" si="130"/>
        <v>0</v>
      </c>
      <c r="AT328" s="42"/>
      <c r="AU328" s="42"/>
      <c r="AV328" s="42"/>
      <c r="AW328" s="42"/>
      <c r="AX328" s="42"/>
      <c r="AY328" s="42"/>
      <c r="AZ328" s="42"/>
      <c r="BA328" s="45">
        <f t="shared" si="131"/>
        <v>0</v>
      </c>
      <c r="BB328" s="42"/>
      <c r="BC328" s="42"/>
      <c r="BD328" s="42"/>
      <c r="BE328" s="42"/>
      <c r="BF328" s="42"/>
      <c r="BG328" s="42"/>
      <c r="BH328" s="42"/>
      <c r="BI328" s="110">
        <f t="shared" si="132"/>
        <v>0</v>
      </c>
      <c r="BJ328" s="109">
        <f t="shared" si="133"/>
        <v>0</v>
      </c>
      <c r="BK328" s="108">
        <f t="shared" si="134"/>
        <v>0</v>
      </c>
      <c r="BL328" s="108">
        <f t="shared" si="135"/>
        <v>0</v>
      </c>
      <c r="BM328" s="108">
        <f t="shared" si="136"/>
        <v>0</v>
      </c>
      <c r="BN328" s="108">
        <f t="shared" si="137"/>
        <v>0</v>
      </c>
      <c r="BO328" s="108">
        <f t="shared" si="138"/>
        <v>0</v>
      </c>
      <c r="BP328" s="108">
        <f t="shared" si="139"/>
        <v>0</v>
      </c>
      <c r="BQ328" s="72">
        <f t="shared" si="140"/>
        <v>0</v>
      </c>
      <c r="BR328" s="9"/>
      <c r="BS328" s="9"/>
      <c r="BT328" s="9"/>
      <c r="BU328" s="9"/>
      <c r="BV328" s="9"/>
      <c r="BW328" s="9"/>
      <c r="BX328" s="9"/>
      <c r="BY328" s="9"/>
    </row>
    <row r="329" spans="1:77" ht="16" thickBot="1">
      <c r="A329" s="57"/>
      <c r="B329" s="65"/>
      <c r="C329" s="66"/>
      <c r="D329" s="42"/>
      <c r="E329" s="42"/>
      <c r="F329" s="42"/>
      <c r="G329" s="42"/>
      <c r="H329" s="42"/>
      <c r="I329" s="42"/>
      <c r="J329" s="42"/>
      <c r="K329" s="42"/>
      <c r="L329" s="42"/>
      <c r="M329" s="45">
        <f t="shared" si="126"/>
        <v>0</v>
      </c>
      <c r="N329" s="42"/>
      <c r="O329" s="42"/>
      <c r="P329" s="42"/>
      <c r="Q329" s="42"/>
      <c r="R329" s="42"/>
      <c r="S329" s="42"/>
      <c r="T329" s="42"/>
      <c r="U329" s="45">
        <f t="shared" si="127"/>
        <v>0</v>
      </c>
      <c r="V329" s="44"/>
      <c r="W329" s="44"/>
      <c r="X329" s="44"/>
      <c r="Y329" s="44"/>
      <c r="Z329" s="44"/>
      <c r="AA329" s="44"/>
      <c r="AB329" s="44"/>
      <c r="AC329" s="45">
        <f t="shared" si="128"/>
        <v>0</v>
      </c>
      <c r="AD329" s="44"/>
      <c r="AE329" s="44"/>
      <c r="AF329" s="44"/>
      <c r="AG329" s="44"/>
      <c r="AH329" s="44"/>
      <c r="AI329" s="44"/>
      <c r="AJ329" s="44"/>
      <c r="AK329" s="45">
        <f t="shared" si="129"/>
        <v>0</v>
      </c>
      <c r="AL329" s="42"/>
      <c r="AM329" s="42"/>
      <c r="AN329" s="42"/>
      <c r="AO329" s="42"/>
      <c r="AP329" s="42"/>
      <c r="AQ329" s="42"/>
      <c r="AR329" s="42"/>
      <c r="AS329" s="45">
        <f t="shared" si="130"/>
        <v>0</v>
      </c>
      <c r="AT329" s="42"/>
      <c r="AU329" s="42"/>
      <c r="AV329" s="42"/>
      <c r="AW329" s="42"/>
      <c r="AX329" s="42"/>
      <c r="AY329" s="42"/>
      <c r="AZ329" s="42"/>
      <c r="BA329" s="45">
        <f t="shared" si="131"/>
        <v>0</v>
      </c>
      <c r="BB329" s="42"/>
      <c r="BC329" s="42"/>
      <c r="BD329" s="42"/>
      <c r="BE329" s="42"/>
      <c r="BF329" s="42"/>
      <c r="BG329" s="42"/>
      <c r="BH329" s="42"/>
      <c r="BI329" s="110">
        <f t="shared" si="132"/>
        <v>0</v>
      </c>
      <c r="BJ329" s="109">
        <f t="shared" si="133"/>
        <v>0</v>
      </c>
      <c r="BK329" s="108">
        <f t="shared" si="134"/>
        <v>0</v>
      </c>
      <c r="BL329" s="108">
        <f t="shared" si="135"/>
        <v>0</v>
      </c>
      <c r="BM329" s="108">
        <f t="shared" si="136"/>
        <v>0</v>
      </c>
      <c r="BN329" s="108">
        <f t="shared" si="137"/>
        <v>0</v>
      </c>
      <c r="BO329" s="108">
        <f t="shared" si="138"/>
        <v>0</v>
      </c>
      <c r="BP329" s="108">
        <f t="shared" si="139"/>
        <v>0</v>
      </c>
      <c r="BQ329" s="72">
        <f t="shared" si="140"/>
        <v>0</v>
      </c>
      <c r="BR329" s="9"/>
      <c r="BS329" s="9"/>
      <c r="BT329" s="9"/>
      <c r="BU329" s="9"/>
      <c r="BV329" s="9"/>
      <c r="BW329" s="9"/>
      <c r="BX329" s="9"/>
      <c r="BY329" s="9"/>
    </row>
    <row r="330" spans="1:77" ht="16" thickBot="1">
      <c r="A330" s="57"/>
      <c r="B330" s="65"/>
      <c r="C330" s="66"/>
      <c r="D330" s="42"/>
      <c r="E330" s="42"/>
      <c r="F330" s="42"/>
      <c r="G330" s="42"/>
      <c r="H330" s="42"/>
      <c r="I330" s="42"/>
      <c r="J330" s="42"/>
      <c r="K330" s="42"/>
      <c r="L330" s="42"/>
      <c r="M330" s="45">
        <f t="shared" si="126"/>
        <v>0</v>
      </c>
      <c r="N330" s="42"/>
      <c r="O330" s="42"/>
      <c r="P330" s="42"/>
      <c r="Q330" s="42"/>
      <c r="R330" s="42"/>
      <c r="S330" s="42"/>
      <c r="T330" s="42"/>
      <c r="U330" s="45">
        <f t="shared" si="127"/>
        <v>0</v>
      </c>
      <c r="V330" s="44"/>
      <c r="W330" s="44"/>
      <c r="X330" s="44"/>
      <c r="Y330" s="44"/>
      <c r="Z330" s="44"/>
      <c r="AA330" s="44"/>
      <c r="AB330" s="44"/>
      <c r="AC330" s="45">
        <f t="shared" si="128"/>
        <v>0</v>
      </c>
      <c r="AD330" s="44"/>
      <c r="AE330" s="44"/>
      <c r="AF330" s="44"/>
      <c r="AG330" s="44"/>
      <c r="AH330" s="44"/>
      <c r="AI330" s="44"/>
      <c r="AJ330" s="44"/>
      <c r="AK330" s="45">
        <f t="shared" si="129"/>
        <v>0</v>
      </c>
      <c r="AL330" s="42"/>
      <c r="AM330" s="42"/>
      <c r="AN330" s="42"/>
      <c r="AO330" s="42"/>
      <c r="AP330" s="42"/>
      <c r="AQ330" s="42"/>
      <c r="AR330" s="42"/>
      <c r="AS330" s="45">
        <f t="shared" si="130"/>
        <v>0</v>
      </c>
      <c r="AT330" s="42"/>
      <c r="AU330" s="42"/>
      <c r="AV330" s="42"/>
      <c r="AW330" s="42"/>
      <c r="AX330" s="42"/>
      <c r="AY330" s="42"/>
      <c r="AZ330" s="42"/>
      <c r="BA330" s="45">
        <f t="shared" si="131"/>
        <v>0</v>
      </c>
      <c r="BB330" s="42"/>
      <c r="BC330" s="42"/>
      <c r="BD330" s="42"/>
      <c r="BE330" s="42"/>
      <c r="BF330" s="42"/>
      <c r="BG330" s="42"/>
      <c r="BH330" s="42"/>
      <c r="BI330" s="110">
        <f t="shared" si="132"/>
        <v>0</v>
      </c>
      <c r="BJ330" s="109">
        <f t="shared" si="133"/>
        <v>0</v>
      </c>
      <c r="BK330" s="108">
        <f t="shared" si="134"/>
        <v>0</v>
      </c>
      <c r="BL330" s="108">
        <f t="shared" si="135"/>
        <v>0</v>
      </c>
      <c r="BM330" s="108">
        <f t="shared" si="136"/>
        <v>0</v>
      </c>
      <c r="BN330" s="108">
        <f t="shared" si="137"/>
        <v>0</v>
      </c>
      <c r="BO330" s="108">
        <f t="shared" si="138"/>
        <v>0</v>
      </c>
      <c r="BP330" s="108">
        <f t="shared" si="139"/>
        <v>0</v>
      </c>
      <c r="BQ330" s="72">
        <f t="shared" si="140"/>
        <v>0</v>
      </c>
      <c r="BR330" s="9"/>
      <c r="BS330" s="9"/>
      <c r="BT330" s="9"/>
      <c r="BU330" s="9"/>
      <c r="BV330" s="9"/>
      <c r="BW330" s="9"/>
      <c r="BX330" s="9"/>
      <c r="BY330" s="9"/>
    </row>
    <row r="331" spans="1:77" ht="16" thickBot="1">
      <c r="A331" s="57"/>
      <c r="B331" s="67"/>
      <c r="C331" s="68"/>
      <c r="D331" s="40"/>
      <c r="E331" s="40"/>
      <c r="F331" s="40"/>
      <c r="G331" s="40"/>
      <c r="H331" s="40"/>
      <c r="I331" s="40"/>
      <c r="J331" s="40"/>
      <c r="K331" s="40"/>
      <c r="L331" s="40"/>
      <c r="M331" s="45">
        <f t="shared" si="126"/>
        <v>0</v>
      </c>
      <c r="N331" s="40"/>
      <c r="O331" s="40"/>
      <c r="P331" s="40"/>
      <c r="Q331" s="40"/>
      <c r="R331" s="40"/>
      <c r="S331" s="40"/>
      <c r="T331" s="40"/>
      <c r="U331" s="45">
        <f t="shared" si="127"/>
        <v>0</v>
      </c>
      <c r="V331" s="40"/>
      <c r="W331" s="40"/>
      <c r="X331" s="40"/>
      <c r="Y331" s="40"/>
      <c r="Z331" s="40"/>
      <c r="AA331" s="40"/>
      <c r="AB331" s="40"/>
      <c r="AC331" s="45">
        <f t="shared" si="128"/>
        <v>0</v>
      </c>
      <c r="AD331" s="40"/>
      <c r="AE331" s="40"/>
      <c r="AF331" s="40"/>
      <c r="AG331" s="40"/>
      <c r="AH331" s="40"/>
      <c r="AI331" s="40"/>
      <c r="AJ331" s="40"/>
      <c r="AK331" s="45">
        <f t="shared" si="129"/>
        <v>0</v>
      </c>
      <c r="AL331" s="40"/>
      <c r="AM331" s="40"/>
      <c r="AN331" s="40"/>
      <c r="AO331" s="40"/>
      <c r="AP331" s="40"/>
      <c r="AQ331" s="40"/>
      <c r="AR331" s="40"/>
      <c r="AS331" s="45">
        <f t="shared" si="130"/>
        <v>0</v>
      </c>
      <c r="AT331" s="40"/>
      <c r="AU331" s="40"/>
      <c r="AV331" s="40"/>
      <c r="AW331" s="40"/>
      <c r="AX331" s="40"/>
      <c r="AY331" s="40"/>
      <c r="AZ331" s="40"/>
      <c r="BA331" s="45">
        <f t="shared" si="131"/>
        <v>0</v>
      </c>
      <c r="BB331" s="40"/>
      <c r="BC331" s="40"/>
      <c r="BD331" s="40"/>
      <c r="BE331" s="40"/>
      <c r="BF331" s="40"/>
      <c r="BG331" s="40"/>
      <c r="BH331" s="40"/>
      <c r="BI331" s="110">
        <f t="shared" si="132"/>
        <v>0</v>
      </c>
      <c r="BJ331" s="109">
        <f t="shared" si="133"/>
        <v>0</v>
      </c>
      <c r="BK331" s="108">
        <f t="shared" si="134"/>
        <v>0</v>
      </c>
      <c r="BL331" s="108">
        <f t="shared" si="135"/>
        <v>0</v>
      </c>
      <c r="BM331" s="108">
        <f t="shared" si="136"/>
        <v>0</v>
      </c>
      <c r="BN331" s="108">
        <f t="shared" si="137"/>
        <v>0</v>
      </c>
      <c r="BO331" s="108">
        <f t="shared" si="138"/>
        <v>0</v>
      </c>
      <c r="BP331" s="108">
        <f t="shared" si="139"/>
        <v>0</v>
      </c>
      <c r="BQ331" s="72">
        <f t="shared" si="140"/>
        <v>0</v>
      </c>
      <c r="BR331" s="9"/>
      <c r="BS331" s="9"/>
      <c r="BT331" s="9"/>
      <c r="BU331" s="9"/>
      <c r="BV331" s="9"/>
      <c r="BW331" s="9"/>
      <c r="BX331" s="9"/>
      <c r="BY331" s="9"/>
    </row>
    <row r="332" spans="1:77" ht="16" thickBot="1">
      <c r="A332" s="57"/>
      <c r="B332" s="67"/>
      <c r="C332" s="68"/>
      <c r="D332" s="40"/>
      <c r="E332" s="40"/>
      <c r="F332" s="40"/>
      <c r="G332" s="40"/>
      <c r="H332" s="40"/>
      <c r="I332" s="40"/>
      <c r="J332" s="40"/>
      <c r="K332" s="40"/>
      <c r="L332" s="40"/>
      <c r="M332" s="45">
        <f t="shared" si="126"/>
        <v>0</v>
      </c>
      <c r="N332" s="40"/>
      <c r="O332" s="40"/>
      <c r="P332" s="40"/>
      <c r="Q332" s="40"/>
      <c r="R332" s="40"/>
      <c r="S332" s="40"/>
      <c r="T332" s="40"/>
      <c r="U332" s="45">
        <f t="shared" si="127"/>
        <v>0</v>
      </c>
      <c r="V332" s="40"/>
      <c r="W332" s="40"/>
      <c r="X332" s="40"/>
      <c r="Y332" s="40"/>
      <c r="Z332" s="40"/>
      <c r="AA332" s="40"/>
      <c r="AB332" s="40"/>
      <c r="AC332" s="45">
        <f t="shared" si="128"/>
        <v>0</v>
      </c>
      <c r="AD332" s="40"/>
      <c r="AE332" s="40"/>
      <c r="AF332" s="44"/>
      <c r="AG332" s="44"/>
      <c r="AH332" s="44"/>
      <c r="AI332" s="44"/>
      <c r="AJ332" s="44"/>
      <c r="AK332" s="45">
        <f t="shared" si="129"/>
        <v>0</v>
      </c>
      <c r="AL332" s="42"/>
      <c r="AM332" s="42"/>
      <c r="AN332" s="42"/>
      <c r="AO332" s="42"/>
      <c r="AP332" s="42"/>
      <c r="AQ332" s="42"/>
      <c r="AR332" s="42"/>
      <c r="AS332" s="45">
        <f t="shared" si="130"/>
        <v>0</v>
      </c>
      <c r="AT332" s="42"/>
      <c r="AU332" s="42"/>
      <c r="AV332" s="42"/>
      <c r="AW332" s="42"/>
      <c r="AX332" s="42"/>
      <c r="AY332" s="42"/>
      <c r="AZ332" s="42"/>
      <c r="BA332" s="45">
        <f t="shared" si="131"/>
        <v>0</v>
      </c>
      <c r="BB332" s="42"/>
      <c r="BC332" s="42"/>
      <c r="BD332" s="42"/>
      <c r="BE332" s="42"/>
      <c r="BF332" s="42"/>
      <c r="BG332" s="42"/>
      <c r="BH332" s="42"/>
      <c r="BI332" s="110">
        <f t="shared" si="132"/>
        <v>0</v>
      </c>
      <c r="BJ332" s="109">
        <f t="shared" si="133"/>
        <v>0</v>
      </c>
      <c r="BK332" s="108">
        <f t="shared" si="134"/>
        <v>0</v>
      </c>
      <c r="BL332" s="108">
        <f t="shared" si="135"/>
        <v>0</v>
      </c>
      <c r="BM332" s="108">
        <f t="shared" si="136"/>
        <v>0</v>
      </c>
      <c r="BN332" s="108">
        <f t="shared" si="137"/>
        <v>0</v>
      </c>
      <c r="BO332" s="108">
        <f t="shared" si="138"/>
        <v>0</v>
      </c>
      <c r="BP332" s="108">
        <f t="shared" si="139"/>
        <v>0</v>
      </c>
      <c r="BQ332" s="72">
        <f t="shared" si="140"/>
        <v>0</v>
      </c>
      <c r="BR332" s="9"/>
      <c r="BS332" s="9"/>
      <c r="BT332" s="9"/>
      <c r="BU332" s="9"/>
      <c r="BV332" s="9"/>
      <c r="BW332" s="9"/>
      <c r="BX332" s="9"/>
      <c r="BY332" s="9"/>
    </row>
    <row r="333" spans="1:77" ht="16" thickBot="1">
      <c r="A333" s="57"/>
      <c r="B333" s="67"/>
      <c r="C333" s="68"/>
      <c r="D333" s="40"/>
      <c r="E333" s="40"/>
      <c r="F333" s="40"/>
      <c r="G333" s="40"/>
      <c r="H333" s="40"/>
      <c r="I333" s="40"/>
      <c r="J333" s="40"/>
      <c r="K333" s="40"/>
      <c r="L333" s="40"/>
      <c r="M333" s="45">
        <f t="shared" si="126"/>
        <v>0</v>
      </c>
      <c r="N333" s="40"/>
      <c r="O333" s="40"/>
      <c r="P333" s="40"/>
      <c r="Q333" s="40"/>
      <c r="R333" s="40"/>
      <c r="S333" s="40"/>
      <c r="T333" s="40"/>
      <c r="U333" s="45">
        <f t="shared" si="127"/>
        <v>0</v>
      </c>
      <c r="V333" s="40"/>
      <c r="W333" s="40"/>
      <c r="X333" s="40"/>
      <c r="Y333" s="40"/>
      <c r="Z333" s="40"/>
      <c r="AA333" s="40"/>
      <c r="AB333" s="40"/>
      <c r="AC333" s="45">
        <f t="shared" si="128"/>
        <v>0</v>
      </c>
      <c r="AD333" s="40"/>
      <c r="AE333" s="40"/>
      <c r="AF333" s="44"/>
      <c r="AG333" s="44"/>
      <c r="AH333" s="44"/>
      <c r="AI333" s="44"/>
      <c r="AJ333" s="44"/>
      <c r="AK333" s="45">
        <f t="shared" si="129"/>
        <v>0</v>
      </c>
      <c r="AL333" s="42"/>
      <c r="AM333" s="42"/>
      <c r="AN333" s="42"/>
      <c r="AO333" s="42"/>
      <c r="AP333" s="42"/>
      <c r="AQ333" s="42"/>
      <c r="AR333" s="42"/>
      <c r="AS333" s="45">
        <f t="shared" si="130"/>
        <v>0</v>
      </c>
      <c r="AT333" s="42"/>
      <c r="AU333" s="42"/>
      <c r="AV333" s="42"/>
      <c r="AW333" s="42"/>
      <c r="AX333" s="42"/>
      <c r="AY333" s="42"/>
      <c r="AZ333" s="42"/>
      <c r="BA333" s="45">
        <f t="shared" si="131"/>
        <v>0</v>
      </c>
      <c r="BB333" s="42"/>
      <c r="BC333" s="42"/>
      <c r="BD333" s="42"/>
      <c r="BE333" s="42"/>
      <c r="BF333" s="42"/>
      <c r="BG333" s="42"/>
      <c r="BH333" s="42"/>
      <c r="BI333" s="110">
        <f t="shared" si="132"/>
        <v>0</v>
      </c>
      <c r="BJ333" s="109">
        <f t="shared" si="133"/>
        <v>0</v>
      </c>
      <c r="BK333" s="108">
        <f t="shared" si="134"/>
        <v>0</v>
      </c>
      <c r="BL333" s="108">
        <f t="shared" si="135"/>
        <v>0</v>
      </c>
      <c r="BM333" s="108">
        <f t="shared" si="136"/>
        <v>0</v>
      </c>
      <c r="BN333" s="108">
        <f t="shared" si="137"/>
        <v>0</v>
      </c>
      <c r="BO333" s="108">
        <f t="shared" si="138"/>
        <v>0</v>
      </c>
      <c r="BP333" s="108">
        <f t="shared" si="139"/>
        <v>0</v>
      </c>
      <c r="BQ333" s="72">
        <f t="shared" si="140"/>
        <v>0</v>
      </c>
      <c r="BR333" s="9"/>
      <c r="BS333" s="9"/>
      <c r="BT333" s="9"/>
      <c r="BU333" s="9"/>
      <c r="BV333" s="9"/>
      <c r="BW333" s="9"/>
      <c r="BX333" s="9"/>
      <c r="BY333" s="9"/>
    </row>
    <row r="334" spans="1:77" ht="16" thickBot="1">
      <c r="A334" s="57"/>
      <c r="B334" s="67"/>
      <c r="C334" s="68"/>
      <c r="D334" s="40"/>
      <c r="E334" s="40"/>
      <c r="F334" s="40"/>
      <c r="G334" s="40"/>
      <c r="H334" s="40"/>
      <c r="I334" s="40"/>
      <c r="J334" s="40"/>
      <c r="K334" s="40"/>
      <c r="L334" s="40"/>
      <c r="M334" s="45">
        <f t="shared" si="126"/>
        <v>0</v>
      </c>
      <c r="N334" s="40"/>
      <c r="O334" s="40"/>
      <c r="P334" s="40"/>
      <c r="Q334" s="40"/>
      <c r="R334" s="40"/>
      <c r="S334" s="40"/>
      <c r="T334" s="40"/>
      <c r="U334" s="45">
        <f t="shared" si="127"/>
        <v>0</v>
      </c>
      <c r="V334" s="40"/>
      <c r="W334" s="40"/>
      <c r="X334" s="40"/>
      <c r="Y334" s="40"/>
      <c r="Z334" s="40"/>
      <c r="AA334" s="40"/>
      <c r="AB334" s="40"/>
      <c r="AC334" s="45">
        <f t="shared" si="128"/>
        <v>0</v>
      </c>
      <c r="AD334" s="40"/>
      <c r="AE334" s="40"/>
      <c r="AF334" s="44"/>
      <c r="AG334" s="44"/>
      <c r="AH334" s="44"/>
      <c r="AI334" s="44"/>
      <c r="AJ334" s="44"/>
      <c r="AK334" s="45">
        <f t="shared" si="129"/>
        <v>0</v>
      </c>
      <c r="AL334" s="42"/>
      <c r="AM334" s="42"/>
      <c r="AN334" s="42"/>
      <c r="AO334" s="42"/>
      <c r="AP334" s="42"/>
      <c r="AQ334" s="42"/>
      <c r="AR334" s="42"/>
      <c r="AS334" s="45">
        <f t="shared" si="130"/>
        <v>0</v>
      </c>
      <c r="AT334" s="42"/>
      <c r="AU334" s="42"/>
      <c r="AV334" s="42"/>
      <c r="AW334" s="42"/>
      <c r="AX334" s="42"/>
      <c r="AY334" s="42"/>
      <c r="AZ334" s="42"/>
      <c r="BA334" s="45">
        <f t="shared" si="131"/>
        <v>0</v>
      </c>
      <c r="BB334" s="42"/>
      <c r="BC334" s="42"/>
      <c r="BD334" s="42"/>
      <c r="BE334" s="42"/>
      <c r="BF334" s="42"/>
      <c r="BG334" s="42"/>
      <c r="BH334" s="42"/>
      <c r="BI334" s="110">
        <f t="shared" si="132"/>
        <v>0</v>
      </c>
      <c r="BJ334" s="109">
        <f t="shared" si="133"/>
        <v>0</v>
      </c>
      <c r="BK334" s="108">
        <f t="shared" si="134"/>
        <v>0</v>
      </c>
      <c r="BL334" s="108">
        <f t="shared" si="135"/>
        <v>0</v>
      </c>
      <c r="BM334" s="108">
        <f t="shared" si="136"/>
        <v>0</v>
      </c>
      <c r="BN334" s="108">
        <f t="shared" si="137"/>
        <v>0</v>
      </c>
      <c r="BO334" s="108">
        <f t="shared" si="138"/>
        <v>0</v>
      </c>
      <c r="BP334" s="108">
        <f t="shared" si="139"/>
        <v>0</v>
      </c>
      <c r="BQ334" s="72">
        <f t="shared" si="140"/>
        <v>0</v>
      </c>
      <c r="BR334" s="9"/>
      <c r="BS334" s="9"/>
      <c r="BT334" s="9"/>
      <c r="BU334" s="9"/>
      <c r="BV334" s="9"/>
      <c r="BW334" s="9"/>
      <c r="BX334" s="9"/>
      <c r="BY334" s="9"/>
    </row>
    <row r="335" spans="1:77" ht="16" thickBot="1">
      <c r="A335" s="57"/>
      <c r="B335" s="67"/>
      <c r="C335" s="68"/>
      <c r="D335" s="40"/>
      <c r="E335" s="40"/>
      <c r="F335" s="40"/>
      <c r="G335" s="40"/>
      <c r="H335" s="40"/>
      <c r="I335" s="40"/>
      <c r="J335" s="40"/>
      <c r="K335" s="40"/>
      <c r="L335" s="40"/>
      <c r="M335" s="45">
        <f t="shared" ref="M335:M366" si="141">2*F335+5*G335+3*H335+5*I335+5*J335+5*K335+5*L335</f>
        <v>0</v>
      </c>
      <c r="N335" s="40"/>
      <c r="O335" s="40"/>
      <c r="P335" s="40"/>
      <c r="Q335" s="40"/>
      <c r="R335" s="40"/>
      <c r="S335" s="40"/>
      <c r="T335" s="40"/>
      <c r="U335" s="45">
        <f t="shared" ref="U335:U366" si="142">2*N335+5*O335+3*P335+5*Q335+5*R335+5*S335+5*T335</f>
        <v>0</v>
      </c>
      <c r="V335" s="40"/>
      <c r="W335" s="44"/>
      <c r="X335" s="44"/>
      <c r="Y335" s="44"/>
      <c r="Z335" s="44"/>
      <c r="AA335" s="44"/>
      <c r="AB335" s="44"/>
      <c r="AC335" s="45">
        <f t="shared" ref="AC335:AC366" si="143">2*V335+5*W335+3*X335+5*Y335+5*Z335+5*AA335+5*AB335</f>
        <v>0</v>
      </c>
      <c r="AD335" s="44"/>
      <c r="AE335" s="44"/>
      <c r="AF335" s="44"/>
      <c r="AG335" s="44"/>
      <c r="AH335" s="44"/>
      <c r="AI335" s="44"/>
      <c r="AJ335" s="44"/>
      <c r="AK335" s="45">
        <f t="shared" si="129"/>
        <v>0</v>
      </c>
      <c r="AL335" s="42"/>
      <c r="AM335" s="42"/>
      <c r="AN335" s="42"/>
      <c r="AO335" s="42"/>
      <c r="AP335" s="42"/>
      <c r="AQ335" s="42"/>
      <c r="AR335" s="42"/>
      <c r="AS335" s="45">
        <f t="shared" si="130"/>
        <v>0</v>
      </c>
      <c r="AT335" s="42"/>
      <c r="AU335" s="42"/>
      <c r="AV335" s="42"/>
      <c r="AW335" s="42"/>
      <c r="AX335" s="42"/>
      <c r="AY335" s="42"/>
      <c r="AZ335" s="42"/>
      <c r="BA335" s="45">
        <f t="shared" si="131"/>
        <v>0</v>
      </c>
      <c r="BB335" s="42"/>
      <c r="BC335" s="42"/>
      <c r="BD335" s="42"/>
      <c r="BE335" s="42"/>
      <c r="BF335" s="42"/>
      <c r="BG335" s="42"/>
      <c r="BH335" s="42"/>
      <c r="BI335" s="110">
        <f t="shared" si="132"/>
        <v>0</v>
      </c>
      <c r="BJ335" s="109">
        <f t="shared" si="133"/>
        <v>0</v>
      </c>
      <c r="BK335" s="108">
        <f t="shared" si="134"/>
        <v>0</v>
      </c>
      <c r="BL335" s="108">
        <f t="shared" si="135"/>
        <v>0</v>
      </c>
      <c r="BM335" s="108">
        <f t="shared" si="136"/>
        <v>0</v>
      </c>
      <c r="BN335" s="108">
        <f t="shared" si="137"/>
        <v>0</v>
      </c>
      <c r="BO335" s="108">
        <f t="shared" si="138"/>
        <v>0</v>
      </c>
      <c r="BP335" s="108">
        <f t="shared" si="139"/>
        <v>0</v>
      </c>
      <c r="BQ335" s="72">
        <f t="shared" si="140"/>
        <v>0</v>
      </c>
      <c r="BR335" s="9"/>
      <c r="BS335" s="9"/>
      <c r="BT335" s="9"/>
      <c r="BU335" s="9"/>
      <c r="BV335" s="9"/>
      <c r="BW335" s="9"/>
      <c r="BX335" s="9"/>
      <c r="BY335" s="9"/>
    </row>
    <row r="336" spans="1:77" ht="16" thickBot="1">
      <c r="A336" s="57"/>
      <c r="B336" s="67"/>
      <c r="C336" s="68"/>
      <c r="D336" s="40"/>
      <c r="E336" s="41"/>
      <c r="F336" s="40"/>
      <c r="G336" s="40"/>
      <c r="H336" s="40"/>
      <c r="I336" s="40"/>
      <c r="J336" s="40"/>
      <c r="K336" s="40"/>
      <c r="L336" s="40"/>
      <c r="M336" s="45">
        <f t="shared" si="141"/>
        <v>0</v>
      </c>
      <c r="N336" s="40"/>
      <c r="O336" s="40"/>
      <c r="P336" s="40"/>
      <c r="Q336" s="40"/>
      <c r="R336" s="40"/>
      <c r="S336" s="40"/>
      <c r="T336" s="40"/>
      <c r="U336" s="45">
        <f t="shared" si="142"/>
        <v>0</v>
      </c>
      <c r="V336" s="44"/>
      <c r="W336" s="44"/>
      <c r="X336" s="44"/>
      <c r="Y336" s="44"/>
      <c r="Z336" s="44"/>
      <c r="AA336" s="44"/>
      <c r="AB336" s="44"/>
      <c r="AC336" s="45">
        <f t="shared" si="143"/>
        <v>0</v>
      </c>
      <c r="AD336" s="44"/>
      <c r="AE336" s="44"/>
      <c r="AF336" s="44"/>
      <c r="AG336" s="44"/>
      <c r="AH336" s="44"/>
      <c r="AI336" s="44"/>
      <c r="AJ336" s="44"/>
      <c r="AK336" s="45">
        <f t="shared" si="129"/>
        <v>0</v>
      </c>
      <c r="AL336" s="42"/>
      <c r="AM336" s="42"/>
      <c r="AN336" s="42"/>
      <c r="AO336" s="42"/>
      <c r="AP336" s="42"/>
      <c r="AQ336" s="42"/>
      <c r="AR336" s="42"/>
      <c r="AS336" s="45">
        <f t="shared" si="130"/>
        <v>0</v>
      </c>
      <c r="AT336" s="42"/>
      <c r="AU336" s="42"/>
      <c r="AV336" s="42"/>
      <c r="AW336" s="42"/>
      <c r="AX336" s="42"/>
      <c r="AY336" s="42"/>
      <c r="AZ336" s="42"/>
      <c r="BA336" s="45">
        <f t="shared" si="131"/>
        <v>0</v>
      </c>
      <c r="BB336" s="42"/>
      <c r="BC336" s="42"/>
      <c r="BD336" s="42"/>
      <c r="BE336" s="42"/>
      <c r="BF336" s="42"/>
      <c r="BG336" s="42"/>
      <c r="BH336" s="42"/>
      <c r="BI336" s="110">
        <f t="shared" si="132"/>
        <v>0</v>
      </c>
      <c r="BJ336" s="109">
        <f t="shared" si="133"/>
        <v>0</v>
      </c>
      <c r="BK336" s="108">
        <f t="shared" si="134"/>
        <v>0</v>
      </c>
      <c r="BL336" s="108">
        <f t="shared" si="135"/>
        <v>0</v>
      </c>
      <c r="BM336" s="108">
        <f t="shared" si="136"/>
        <v>0</v>
      </c>
      <c r="BN336" s="108">
        <f t="shared" si="137"/>
        <v>0</v>
      </c>
      <c r="BO336" s="108">
        <f t="shared" si="138"/>
        <v>0</v>
      </c>
      <c r="BP336" s="108">
        <f t="shared" si="139"/>
        <v>0</v>
      </c>
      <c r="BQ336" s="72">
        <f t="shared" si="140"/>
        <v>0</v>
      </c>
      <c r="BR336" s="9"/>
      <c r="BS336" s="9"/>
      <c r="BT336" s="9"/>
      <c r="BU336" s="9"/>
      <c r="BV336" s="9"/>
      <c r="BW336" s="9"/>
      <c r="BX336" s="9"/>
      <c r="BY336" s="9"/>
    </row>
    <row r="337" spans="1:77" ht="16" thickBot="1">
      <c r="A337" s="57"/>
      <c r="B337" s="67"/>
      <c r="C337" s="68"/>
      <c r="D337" s="40"/>
      <c r="E337" s="40"/>
      <c r="F337" s="40"/>
      <c r="G337" s="40"/>
      <c r="H337" s="40"/>
      <c r="I337" s="40"/>
      <c r="J337" s="40"/>
      <c r="K337" s="40"/>
      <c r="L337" s="40"/>
      <c r="M337" s="45">
        <f t="shared" si="141"/>
        <v>0</v>
      </c>
      <c r="N337" s="43"/>
      <c r="O337" s="43"/>
      <c r="P337" s="43"/>
      <c r="Q337" s="43"/>
      <c r="R337" s="43"/>
      <c r="S337" s="43"/>
      <c r="T337" s="43"/>
      <c r="U337" s="45">
        <f t="shared" si="142"/>
        <v>0</v>
      </c>
      <c r="V337" s="43"/>
      <c r="W337" s="43"/>
      <c r="X337" s="43"/>
      <c r="Y337" s="43"/>
      <c r="Z337" s="43"/>
      <c r="AA337" s="43"/>
      <c r="AB337" s="43"/>
      <c r="AC337" s="45">
        <f t="shared" si="143"/>
        <v>0</v>
      </c>
      <c r="AD337" s="43"/>
      <c r="AE337" s="43"/>
      <c r="AF337" s="43"/>
      <c r="AG337" s="43"/>
      <c r="AH337" s="43"/>
      <c r="AI337" s="43"/>
      <c r="AJ337" s="43"/>
      <c r="AK337" s="45">
        <f t="shared" si="129"/>
        <v>0</v>
      </c>
      <c r="AL337" s="42"/>
      <c r="AM337" s="42"/>
      <c r="AN337" s="42"/>
      <c r="AO337" s="42"/>
      <c r="AP337" s="42"/>
      <c r="AQ337" s="42"/>
      <c r="AR337" s="42"/>
      <c r="AS337" s="45">
        <f t="shared" si="130"/>
        <v>0</v>
      </c>
      <c r="AT337" s="42"/>
      <c r="AU337" s="42"/>
      <c r="AV337" s="42"/>
      <c r="AW337" s="42"/>
      <c r="AX337" s="42"/>
      <c r="AY337" s="42"/>
      <c r="AZ337" s="42"/>
      <c r="BA337" s="45">
        <f t="shared" si="131"/>
        <v>0</v>
      </c>
      <c r="BB337" s="42"/>
      <c r="BC337" s="42"/>
      <c r="BD337" s="42"/>
      <c r="BE337" s="42"/>
      <c r="BF337" s="42"/>
      <c r="BG337" s="42"/>
      <c r="BH337" s="42"/>
      <c r="BI337" s="110">
        <f t="shared" si="132"/>
        <v>0</v>
      </c>
      <c r="BJ337" s="109">
        <f t="shared" si="133"/>
        <v>0</v>
      </c>
      <c r="BK337" s="108">
        <f t="shared" si="134"/>
        <v>0</v>
      </c>
      <c r="BL337" s="108">
        <f t="shared" si="135"/>
        <v>0</v>
      </c>
      <c r="BM337" s="108">
        <f t="shared" si="136"/>
        <v>0</v>
      </c>
      <c r="BN337" s="108">
        <f t="shared" si="137"/>
        <v>0</v>
      </c>
      <c r="BO337" s="108">
        <f t="shared" si="138"/>
        <v>0</v>
      </c>
      <c r="BP337" s="108">
        <f t="shared" si="139"/>
        <v>0</v>
      </c>
      <c r="BQ337" s="72">
        <f t="shared" si="140"/>
        <v>0</v>
      </c>
      <c r="BR337" s="9"/>
      <c r="BS337" s="9"/>
      <c r="BT337" s="9"/>
      <c r="BU337" s="9"/>
      <c r="BV337" s="9"/>
      <c r="BW337" s="9"/>
      <c r="BX337" s="9"/>
      <c r="BY337" s="9"/>
    </row>
    <row r="338" spans="1:77" ht="16" thickBot="1">
      <c r="A338" s="57"/>
      <c r="B338" s="69"/>
      <c r="C338" s="47"/>
      <c r="D338" s="40"/>
      <c r="E338" s="41"/>
      <c r="F338" s="40"/>
      <c r="G338" s="40"/>
      <c r="H338" s="40"/>
      <c r="I338" s="40"/>
      <c r="J338" s="40"/>
      <c r="K338" s="40"/>
      <c r="L338" s="40"/>
      <c r="M338" s="45">
        <f t="shared" si="141"/>
        <v>0</v>
      </c>
      <c r="N338" s="40"/>
      <c r="O338" s="40"/>
      <c r="P338" s="40"/>
      <c r="Q338" s="40"/>
      <c r="R338" s="40"/>
      <c r="S338" s="40"/>
      <c r="T338" s="40"/>
      <c r="U338" s="45">
        <f t="shared" si="142"/>
        <v>0</v>
      </c>
      <c r="V338" s="40"/>
      <c r="W338" s="40"/>
      <c r="X338" s="40"/>
      <c r="Y338" s="44"/>
      <c r="Z338" s="44"/>
      <c r="AA338" s="44"/>
      <c r="AB338" s="44"/>
      <c r="AC338" s="45">
        <f t="shared" si="143"/>
        <v>0</v>
      </c>
      <c r="AD338" s="44"/>
      <c r="AE338" s="44"/>
      <c r="AF338" s="44"/>
      <c r="AG338" s="44"/>
      <c r="AH338" s="44"/>
      <c r="AI338" s="44"/>
      <c r="AJ338" s="44"/>
      <c r="AK338" s="45">
        <f t="shared" si="129"/>
        <v>0</v>
      </c>
      <c r="AL338" s="42"/>
      <c r="AM338" s="42"/>
      <c r="AN338" s="42"/>
      <c r="AO338" s="42"/>
      <c r="AP338" s="42"/>
      <c r="AQ338" s="42"/>
      <c r="AR338" s="42"/>
      <c r="AS338" s="45">
        <f t="shared" si="130"/>
        <v>0</v>
      </c>
      <c r="AT338" s="42"/>
      <c r="AU338" s="42"/>
      <c r="AV338" s="42"/>
      <c r="AW338" s="42"/>
      <c r="AX338" s="42"/>
      <c r="AY338" s="42"/>
      <c r="AZ338" s="42"/>
      <c r="BA338" s="45">
        <f t="shared" si="131"/>
        <v>0</v>
      </c>
      <c r="BB338" s="42"/>
      <c r="BC338" s="42"/>
      <c r="BD338" s="42"/>
      <c r="BE338" s="42"/>
      <c r="BF338" s="42"/>
      <c r="BG338" s="42"/>
      <c r="BH338" s="42"/>
      <c r="BI338" s="110">
        <f t="shared" si="132"/>
        <v>0</v>
      </c>
      <c r="BJ338" s="109">
        <f t="shared" si="133"/>
        <v>0</v>
      </c>
      <c r="BK338" s="108">
        <f t="shared" si="134"/>
        <v>0</v>
      </c>
      <c r="BL338" s="108">
        <f t="shared" si="135"/>
        <v>0</v>
      </c>
      <c r="BM338" s="108">
        <f t="shared" si="136"/>
        <v>0</v>
      </c>
      <c r="BN338" s="108">
        <f t="shared" si="137"/>
        <v>0</v>
      </c>
      <c r="BO338" s="108">
        <f t="shared" si="138"/>
        <v>0</v>
      </c>
      <c r="BP338" s="108">
        <f t="shared" si="139"/>
        <v>0</v>
      </c>
      <c r="BQ338" s="72">
        <f t="shared" si="140"/>
        <v>0</v>
      </c>
      <c r="BR338" s="9"/>
      <c r="BS338" s="9"/>
      <c r="BT338" s="9"/>
      <c r="BU338" s="9"/>
      <c r="BV338" s="9"/>
      <c r="BW338" s="9"/>
      <c r="BX338" s="9"/>
      <c r="BY338" s="9"/>
    </row>
    <row r="339" spans="1:77" ht="16" thickBot="1">
      <c r="A339" s="57"/>
      <c r="B339" s="69"/>
      <c r="C339" s="47"/>
      <c r="D339" s="40"/>
      <c r="E339" s="41"/>
      <c r="F339" s="40"/>
      <c r="G339" s="40"/>
      <c r="H339" s="40"/>
      <c r="I339" s="40"/>
      <c r="J339" s="40"/>
      <c r="K339" s="40"/>
      <c r="L339" s="40"/>
      <c r="M339" s="45">
        <f t="shared" si="141"/>
        <v>0</v>
      </c>
      <c r="N339" s="40"/>
      <c r="O339" s="40"/>
      <c r="P339" s="40"/>
      <c r="Q339" s="40"/>
      <c r="R339" s="40"/>
      <c r="S339" s="40"/>
      <c r="T339" s="40"/>
      <c r="U339" s="45">
        <f t="shared" si="142"/>
        <v>0</v>
      </c>
      <c r="V339" s="40"/>
      <c r="W339" s="40"/>
      <c r="X339" s="40"/>
      <c r="Y339" s="44"/>
      <c r="Z339" s="44"/>
      <c r="AA339" s="44"/>
      <c r="AB339" s="44"/>
      <c r="AC339" s="45">
        <f t="shared" si="143"/>
        <v>0</v>
      </c>
      <c r="AD339" s="44"/>
      <c r="AE339" s="44"/>
      <c r="AF339" s="44"/>
      <c r="AG339" s="44"/>
      <c r="AH339" s="44"/>
      <c r="AI339" s="44"/>
      <c r="AJ339" s="44"/>
      <c r="AK339" s="45">
        <f t="shared" si="129"/>
        <v>0</v>
      </c>
      <c r="AL339" s="42"/>
      <c r="AM339" s="42"/>
      <c r="AN339" s="42"/>
      <c r="AO339" s="42"/>
      <c r="AP339" s="42"/>
      <c r="AQ339" s="42"/>
      <c r="AR339" s="42"/>
      <c r="AS339" s="45">
        <f t="shared" si="130"/>
        <v>0</v>
      </c>
      <c r="AT339" s="42"/>
      <c r="AU339" s="42"/>
      <c r="AV339" s="42"/>
      <c r="AW339" s="42"/>
      <c r="AX339" s="42"/>
      <c r="AY339" s="42"/>
      <c r="AZ339" s="42"/>
      <c r="BA339" s="45">
        <f t="shared" si="131"/>
        <v>0</v>
      </c>
      <c r="BB339" s="42"/>
      <c r="BC339" s="42"/>
      <c r="BD339" s="42"/>
      <c r="BE339" s="42"/>
      <c r="BF339" s="42"/>
      <c r="BG339" s="42"/>
      <c r="BH339" s="42"/>
      <c r="BI339" s="110">
        <f t="shared" si="132"/>
        <v>0</v>
      </c>
      <c r="BJ339" s="109">
        <f t="shared" si="133"/>
        <v>0</v>
      </c>
      <c r="BK339" s="108">
        <f t="shared" si="134"/>
        <v>0</v>
      </c>
      <c r="BL339" s="108">
        <f t="shared" si="135"/>
        <v>0</v>
      </c>
      <c r="BM339" s="108">
        <f t="shared" si="136"/>
        <v>0</v>
      </c>
      <c r="BN339" s="108">
        <f t="shared" si="137"/>
        <v>0</v>
      </c>
      <c r="BO339" s="108">
        <f t="shared" si="138"/>
        <v>0</v>
      </c>
      <c r="BP339" s="108">
        <f t="shared" si="139"/>
        <v>0</v>
      </c>
      <c r="BQ339" s="72">
        <f t="shared" si="140"/>
        <v>0</v>
      </c>
      <c r="BR339" s="9"/>
      <c r="BS339" s="9"/>
      <c r="BT339" s="9"/>
      <c r="BU339" s="9"/>
      <c r="BV339" s="9"/>
      <c r="BW339" s="9"/>
      <c r="BX339" s="9"/>
      <c r="BY339" s="9"/>
    </row>
    <row r="340" spans="1:77" ht="16" thickBot="1">
      <c r="A340" s="57"/>
      <c r="B340" s="69"/>
      <c r="C340" s="47"/>
      <c r="D340" s="40"/>
      <c r="E340" s="41"/>
      <c r="F340" s="40"/>
      <c r="G340" s="40"/>
      <c r="H340" s="40"/>
      <c r="I340" s="40"/>
      <c r="J340" s="40"/>
      <c r="K340" s="40"/>
      <c r="L340" s="40"/>
      <c r="M340" s="45">
        <f t="shared" si="141"/>
        <v>0</v>
      </c>
      <c r="N340" s="40"/>
      <c r="O340" s="40"/>
      <c r="P340" s="40"/>
      <c r="Q340" s="40"/>
      <c r="R340" s="40"/>
      <c r="S340" s="40"/>
      <c r="T340" s="40"/>
      <c r="U340" s="45">
        <f t="shared" si="142"/>
        <v>0</v>
      </c>
      <c r="V340" s="40"/>
      <c r="W340" s="40"/>
      <c r="X340" s="40"/>
      <c r="Y340" s="44"/>
      <c r="Z340" s="44"/>
      <c r="AA340" s="44"/>
      <c r="AB340" s="44"/>
      <c r="AC340" s="45">
        <f t="shared" si="143"/>
        <v>0</v>
      </c>
      <c r="AD340" s="44"/>
      <c r="AE340" s="44"/>
      <c r="AF340" s="44"/>
      <c r="AG340" s="44"/>
      <c r="AH340" s="44"/>
      <c r="AI340" s="44"/>
      <c r="AJ340" s="44"/>
      <c r="AK340" s="45">
        <f t="shared" si="129"/>
        <v>0</v>
      </c>
      <c r="AL340" s="42"/>
      <c r="AM340" s="42"/>
      <c r="AN340" s="42"/>
      <c r="AO340" s="42"/>
      <c r="AP340" s="42"/>
      <c r="AQ340" s="42"/>
      <c r="AR340" s="42"/>
      <c r="AS340" s="45">
        <f t="shared" si="130"/>
        <v>0</v>
      </c>
      <c r="AT340" s="42"/>
      <c r="AU340" s="42"/>
      <c r="AV340" s="42"/>
      <c r="AW340" s="42"/>
      <c r="AX340" s="42"/>
      <c r="AY340" s="42"/>
      <c r="AZ340" s="42"/>
      <c r="BA340" s="45">
        <f t="shared" si="131"/>
        <v>0</v>
      </c>
      <c r="BB340" s="42"/>
      <c r="BC340" s="42"/>
      <c r="BD340" s="42"/>
      <c r="BE340" s="42"/>
      <c r="BF340" s="42"/>
      <c r="BG340" s="42"/>
      <c r="BH340" s="42"/>
      <c r="BI340" s="110">
        <f t="shared" si="132"/>
        <v>0</v>
      </c>
      <c r="BJ340" s="109">
        <f t="shared" si="133"/>
        <v>0</v>
      </c>
      <c r="BK340" s="108">
        <f t="shared" si="134"/>
        <v>0</v>
      </c>
      <c r="BL340" s="108">
        <f t="shared" si="135"/>
        <v>0</v>
      </c>
      <c r="BM340" s="108">
        <f t="shared" si="136"/>
        <v>0</v>
      </c>
      <c r="BN340" s="108">
        <f t="shared" si="137"/>
        <v>0</v>
      </c>
      <c r="BO340" s="108">
        <f t="shared" si="138"/>
        <v>0</v>
      </c>
      <c r="BP340" s="108">
        <f t="shared" si="139"/>
        <v>0</v>
      </c>
      <c r="BQ340" s="72">
        <f t="shared" si="140"/>
        <v>0</v>
      </c>
      <c r="BR340" s="9"/>
      <c r="BS340" s="9"/>
      <c r="BT340" s="9"/>
      <c r="BU340" s="9"/>
      <c r="BV340" s="9"/>
      <c r="BW340" s="9"/>
      <c r="BX340" s="9"/>
      <c r="BY340" s="9"/>
    </row>
    <row r="341" spans="1:77" ht="16" thickBot="1">
      <c r="A341" s="57"/>
      <c r="B341" s="69"/>
      <c r="C341" s="47"/>
      <c r="D341" s="40"/>
      <c r="E341" s="41"/>
      <c r="F341" s="40"/>
      <c r="G341" s="40"/>
      <c r="H341" s="40"/>
      <c r="I341" s="40"/>
      <c r="J341" s="40"/>
      <c r="K341" s="40"/>
      <c r="L341" s="40"/>
      <c r="M341" s="45">
        <f t="shared" si="141"/>
        <v>0</v>
      </c>
      <c r="N341" s="40"/>
      <c r="O341" s="43"/>
      <c r="P341" s="43"/>
      <c r="Q341" s="43"/>
      <c r="R341" s="43"/>
      <c r="S341" s="43"/>
      <c r="T341" s="43"/>
      <c r="U341" s="45">
        <f t="shared" si="142"/>
        <v>0</v>
      </c>
      <c r="V341" s="43"/>
      <c r="W341" s="43"/>
      <c r="X341" s="43"/>
      <c r="Y341" s="44"/>
      <c r="Z341" s="44"/>
      <c r="AA341" s="44"/>
      <c r="AB341" s="44"/>
      <c r="AC341" s="45">
        <f t="shared" si="143"/>
        <v>0</v>
      </c>
      <c r="AD341" s="44"/>
      <c r="AE341" s="44"/>
      <c r="AF341" s="44"/>
      <c r="AG341" s="44"/>
      <c r="AH341" s="44"/>
      <c r="AI341" s="44"/>
      <c r="AJ341" s="44"/>
      <c r="AK341" s="45">
        <f t="shared" si="129"/>
        <v>0</v>
      </c>
      <c r="AL341" s="42"/>
      <c r="AM341" s="42"/>
      <c r="AN341" s="42"/>
      <c r="AO341" s="42"/>
      <c r="AP341" s="42"/>
      <c r="AQ341" s="42"/>
      <c r="AR341" s="42"/>
      <c r="AS341" s="45">
        <f t="shared" si="130"/>
        <v>0</v>
      </c>
      <c r="AT341" s="42"/>
      <c r="AU341" s="42"/>
      <c r="AV341" s="42"/>
      <c r="AW341" s="42"/>
      <c r="AX341" s="42"/>
      <c r="AY341" s="42"/>
      <c r="AZ341" s="42"/>
      <c r="BA341" s="45">
        <f t="shared" si="131"/>
        <v>0</v>
      </c>
      <c r="BB341" s="42"/>
      <c r="BC341" s="42"/>
      <c r="BD341" s="42"/>
      <c r="BE341" s="42"/>
      <c r="BF341" s="42"/>
      <c r="BG341" s="42"/>
      <c r="BH341" s="42"/>
      <c r="BI341" s="110">
        <f t="shared" si="132"/>
        <v>0</v>
      </c>
      <c r="BJ341" s="109">
        <f t="shared" si="133"/>
        <v>0</v>
      </c>
      <c r="BK341" s="108">
        <f t="shared" si="134"/>
        <v>0</v>
      </c>
      <c r="BL341" s="108">
        <f t="shared" si="135"/>
        <v>0</v>
      </c>
      <c r="BM341" s="108">
        <f t="shared" si="136"/>
        <v>0</v>
      </c>
      <c r="BN341" s="108">
        <f t="shared" si="137"/>
        <v>0</v>
      </c>
      <c r="BO341" s="108">
        <f t="shared" si="138"/>
        <v>0</v>
      </c>
      <c r="BP341" s="108">
        <f t="shared" si="139"/>
        <v>0</v>
      </c>
      <c r="BQ341" s="72">
        <f t="shared" si="140"/>
        <v>0</v>
      </c>
      <c r="BR341" s="9"/>
      <c r="BS341" s="9"/>
      <c r="BT341" s="9"/>
      <c r="BU341" s="9"/>
      <c r="BV341" s="9"/>
      <c r="BW341" s="9"/>
      <c r="BX341" s="9"/>
      <c r="BY341" s="9"/>
    </row>
    <row r="342" spans="1:77" ht="16" thickBot="1">
      <c r="A342" s="57"/>
      <c r="B342" s="69"/>
      <c r="C342" s="68"/>
      <c r="D342" s="40"/>
      <c r="E342" s="40"/>
      <c r="F342" s="40"/>
      <c r="G342" s="40"/>
      <c r="H342" s="40"/>
      <c r="I342" s="40"/>
      <c r="J342" s="40"/>
      <c r="K342" s="40"/>
      <c r="L342" s="40"/>
      <c r="M342" s="45">
        <f t="shared" si="141"/>
        <v>0</v>
      </c>
      <c r="N342" s="43"/>
      <c r="O342" s="43"/>
      <c r="P342" s="43"/>
      <c r="Q342" s="43"/>
      <c r="R342" s="43"/>
      <c r="S342" s="43"/>
      <c r="T342" s="43"/>
      <c r="U342" s="45">
        <f t="shared" si="142"/>
        <v>0</v>
      </c>
      <c r="V342" s="43"/>
      <c r="W342" s="43"/>
      <c r="X342" s="43"/>
      <c r="Y342" s="44"/>
      <c r="Z342" s="44"/>
      <c r="AA342" s="44"/>
      <c r="AB342" s="44"/>
      <c r="AC342" s="45">
        <f t="shared" si="143"/>
        <v>0</v>
      </c>
      <c r="AD342" s="44"/>
      <c r="AE342" s="44"/>
      <c r="AF342" s="44"/>
      <c r="AG342" s="44"/>
      <c r="AH342" s="44"/>
      <c r="AI342" s="44"/>
      <c r="AJ342" s="44"/>
      <c r="AK342" s="45">
        <f t="shared" si="129"/>
        <v>0</v>
      </c>
      <c r="AL342" s="42"/>
      <c r="AM342" s="42"/>
      <c r="AN342" s="42"/>
      <c r="AO342" s="42"/>
      <c r="AP342" s="42"/>
      <c r="AQ342" s="42"/>
      <c r="AR342" s="42"/>
      <c r="AS342" s="45">
        <f t="shared" si="130"/>
        <v>0</v>
      </c>
      <c r="AT342" s="42"/>
      <c r="AU342" s="42"/>
      <c r="AV342" s="42"/>
      <c r="AW342" s="42"/>
      <c r="AX342" s="42"/>
      <c r="AY342" s="42"/>
      <c r="AZ342" s="42"/>
      <c r="BA342" s="45">
        <f t="shared" si="131"/>
        <v>0</v>
      </c>
      <c r="BB342" s="42"/>
      <c r="BC342" s="42"/>
      <c r="BD342" s="42"/>
      <c r="BE342" s="42"/>
      <c r="BF342" s="42"/>
      <c r="BG342" s="42"/>
      <c r="BH342" s="42"/>
      <c r="BI342" s="110">
        <f t="shared" si="132"/>
        <v>0</v>
      </c>
      <c r="BJ342" s="109">
        <f t="shared" si="133"/>
        <v>0</v>
      </c>
      <c r="BK342" s="108">
        <f t="shared" si="134"/>
        <v>0</v>
      </c>
      <c r="BL342" s="108">
        <f t="shared" si="135"/>
        <v>0</v>
      </c>
      <c r="BM342" s="108">
        <f t="shared" si="136"/>
        <v>0</v>
      </c>
      <c r="BN342" s="108">
        <f t="shared" si="137"/>
        <v>0</v>
      </c>
      <c r="BO342" s="108">
        <f t="shared" si="138"/>
        <v>0</v>
      </c>
      <c r="BP342" s="108">
        <f t="shared" si="139"/>
        <v>0</v>
      </c>
      <c r="BQ342" s="72">
        <f t="shared" si="140"/>
        <v>0</v>
      </c>
      <c r="BR342" s="9"/>
      <c r="BS342" s="9"/>
      <c r="BT342" s="9"/>
      <c r="BU342" s="9"/>
      <c r="BV342" s="9"/>
      <c r="BW342" s="9"/>
      <c r="BX342" s="9"/>
      <c r="BY342" s="9"/>
    </row>
    <row r="343" spans="1:77" ht="16" thickBot="1">
      <c r="A343" s="57"/>
      <c r="B343" s="67"/>
      <c r="C343" s="68"/>
      <c r="D343" s="40"/>
      <c r="E343" s="40"/>
      <c r="F343" s="40"/>
      <c r="G343" s="40"/>
      <c r="H343" s="40"/>
      <c r="I343" s="40"/>
      <c r="J343" s="40"/>
      <c r="K343" s="40"/>
      <c r="L343" s="40"/>
      <c r="M343" s="45">
        <f t="shared" si="141"/>
        <v>0</v>
      </c>
      <c r="N343" s="43"/>
      <c r="O343" s="43"/>
      <c r="P343" s="43"/>
      <c r="Q343" s="43"/>
      <c r="R343" s="43"/>
      <c r="S343" s="43"/>
      <c r="T343" s="43"/>
      <c r="U343" s="45">
        <f t="shared" si="142"/>
        <v>0</v>
      </c>
      <c r="V343" s="43"/>
      <c r="W343" s="43"/>
      <c r="X343" s="43"/>
      <c r="Y343" s="44"/>
      <c r="Z343" s="44"/>
      <c r="AA343" s="44"/>
      <c r="AB343" s="44"/>
      <c r="AC343" s="45">
        <f t="shared" si="143"/>
        <v>0</v>
      </c>
      <c r="AD343" s="44"/>
      <c r="AE343" s="44"/>
      <c r="AF343" s="44"/>
      <c r="AG343" s="44"/>
      <c r="AH343" s="44"/>
      <c r="AI343" s="44"/>
      <c r="AJ343" s="44"/>
      <c r="AK343" s="45">
        <f t="shared" si="129"/>
        <v>0</v>
      </c>
      <c r="AL343" s="42"/>
      <c r="AM343" s="42"/>
      <c r="AN343" s="42"/>
      <c r="AO343" s="42"/>
      <c r="AP343" s="42"/>
      <c r="AQ343" s="42"/>
      <c r="AR343" s="42"/>
      <c r="AS343" s="45">
        <f t="shared" si="130"/>
        <v>0</v>
      </c>
      <c r="AT343" s="42"/>
      <c r="AU343" s="42"/>
      <c r="AV343" s="42"/>
      <c r="AW343" s="42"/>
      <c r="AX343" s="42"/>
      <c r="AY343" s="42"/>
      <c r="AZ343" s="42"/>
      <c r="BA343" s="45">
        <f t="shared" si="131"/>
        <v>0</v>
      </c>
      <c r="BB343" s="42"/>
      <c r="BC343" s="42"/>
      <c r="BD343" s="42"/>
      <c r="BE343" s="42"/>
      <c r="BF343" s="42"/>
      <c r="BG343" s="42"/>
      <c r="BH343" s="42"/>
      <c r="BI343" s="110">
        <f t="shared" si="132"/>
        <v>0</v>
      </c>
      <c r="BJ343" s="109">
        <f t="shared" si="133"/>
        <v>0</v>
      </c>
      <c r="BK343" s="108">
        <f t="shared" si="134"/>
        <v>0</v>
      </c>
      <c r="BL343" s="108">
        <f t="shared" si="135"/>
        <v>0</v>
      </c>
      <c r="BM343" s="108">
        <f t="shared" si="136"/>
        <v>0</v>
      </c>
      <c r="BN343" s="108">
        <f t="shared" si="137"/>
        <v>0</v>
      </c>
      <c r="BO343" s="108">
        <f t="shared" si="138"/>
        <v>0</v>
      </c>
      <c r="BP343" s="108">
        <f t="shared" si="139"/>
        <v>0</v>
      </c>
      <c r="BQ343" s="72">
        <f t="shared" si="140"/>
        <v>0</v>
      </c>
      <c r="BR343" s="9"/>
      <c r="BS343" s="9"/>
      <c r="BT343" s="9"/>
      <c r="BU343" s="9"/>
      <c r="BV343" s="9"/>
      <c r="BW343" s="9"/>
      <c r="BX343" s="9"/>
      <c r="BY343" s="9"/>
    </row>
    <row r="344" spans="1:77" ht="16" thickBot="1">
      <c r="A344" s="57"/>
      <c r="B344" s="67"/>
      <c r="C344" s="68"/>
      <c r="D344" s="40"/>
      <c r="E344" s="40"/>
      <c r="F344" s="40"/>
      <c r="G344" s="40"/>
      <c r="H344" s="40"/>
      <c r="I344" s="40"/>
      <c r="J344" s="40"/>
      <c r="K344" s="40"/>
      <c r="L344" s="40"/>
      <c r="M344" s="45">
        <f t="shared" si="141"/>
        <v>0</v>
      </c>
      <c r="N344" s="43"/>
      <c r="O344" s="43"/>
      <c r="P344" s="43"/>
      <c r="Q344" s="43"/>
      <c r="R344" s="43"/>
      <c r="S344" s="43"/>
      <c r="T344" s="43"/>
      <c r="U344" s="45">
        <f t="shared" si="142"/>
        <v>0</v>
      </c>
      <c r="V344" s="43"/>
      <c r="W344" s="43"/>
      <c r="X344" s="43"/>
      <c r="Y344" s="43"/>
      <c r="Z344" s="43"/>
      <c r="AA344" s="43"/>
      <c r="AB344" s="43"/>
      <c r="AC344" s="45">
        <f t="shared" si="143"/>
        <v>0</v>
      </c>
      <c r="AD344" s="43"/>
      <c r="AE344" s="43"/>
      <c r="AF344" s="43"/>
      <c r="AG344" s="44"/>
      <c r="AH344" s="44"/>
      <c r="AI344" s="44"/>
      <c r="AJ344" s="44"/>
      <c r="AK344" s="45">
        <f t="shared" si="129"/>
        <v>0</v>
      </c>
      <c r="AL344" s="42"/>
      <c r="AM344" s="42"/>
      <c r="AN344" s="42"/>
      <c r="AO344" s="42"/>
      <c r="AP344" s="42"/>
      <c r="AQ344" s="42"/>
      <c r="AR344" s="42"/>
      <c r="AS344" s="45">
        <f t="shared" si="130"/>
        <v>0</v>
      </c>
      <c r="AT344" s="42"/>
      <c r="AU344" s="42"/>
      <c r="AV344" s="42"/>
      <c r="AW344" s="42"/>
      <c r="AX344" s="42"/>
      <c r="AY344" s="42"/>
      <c r="AZ344" s="42"/>
      <c r="BA344" s="45">
        <f t="shared" si="131"/>
        <v>0</v>
      </c>
      <c r="BB344" s="42"/>
      <c r="BC344" s="42"/>
      <c r="BD344" s="42"/>
      <c r="BE344" s="42"/>
      <c r="BF344" s="42"/>
      <c r="BG344" s="42"/>
      <c r="BH344" s="42"/>
      <c r="BI344" s="110">
        <f t="shared" si="132"/>
        <v>0</v>
      </c>
      <c r="BJ344" s="109">
        <f t="shared" si="133"/>
        <v>0</v>
      </c>
      <c r="BK344" s="108">
        <f t="shared" si="134"/>
        <v>0</v>
      </c>
      <c r="BL344" s="108">
        <f t="shared" si="135"/>
        <v>0</v>
      </c>
      <c r="BM344" s="108">
        <f t="shared" si="136"/>
        <v>0</v>
      </c>
      <c r="BN344" s="108">
        <f t="shared" si="137"/>
        <v>0</v>
      </c>
      <c r="BO344" s="108">
        <f t="shared" si="138"/>
        <v>0</v>
      </c>
      <c r="BP344" s="108">
        <f t="shared" si="139"/>
        <v>0</v>
      </c>
      <c r="BQ344" s="72">
        <f t="shared" si="140"/>
        <v>0</v>
      </c>
      <c r="BR344" s="9"/>
      <c r="BS344" s="9"/>
      <c r="BT344" s="9"/>
      <c r="BU344" s="9"/>
      <c r="BV344" s="9"/>
      <c r="BW344" s="9"/>
      <c r="BX344" s="9"/>
      <c r="BY344" s="9"/>
    </row>
    <row r="345" spans="1:77" ht="16" thickBot="1">
      <c r="A345" s="57"/>
      <c r="B345" s="67"/>
      <c r="C345" s="68"/>
      <c r="D345" s="40"/>
      <c r="E345" s="40"/>
      <c r="F345" s="40"/>
      <c r="G345" s="40"/>
      <c r="H345" s="40"/>
      <c r="I345" s="40"/>
      <c r="J345" s="40"/>
      <c r="K345" s="40"/>
      <c r="L345" s="40"/>
      <c r="M345" s="45">
        <f t="shared" si="141"/>
        <v>0</v>
      </c>
      <c r="N345" s="43"/>
      <c r="O345" s="43"/>
      <c r="P345" s="43"/>
      <c r="Q345" s="43"/>
      <c r="R345" s="43"/>
      <c r="S345" s="43"/>
      <c r="T345" s="43"/>
      <c r="U345" s="45">
        <f t="shared" si="142"/>
        <v>0</v>
      </c>
      <c r="V345" s="43"/>
      <c r="W345" s="43"/>
      <c r="X345" s="43"/>
      <c r="Y345" s="43"/>
      <c r="Z345" s="43"/>
      <c r="AA345" s="43"/>
      <c r="AB345" s="43"/>
      <c r="AC345" s="45">
        <f t="shared" si="143"/>
        <v>0</v>
      </c>
      <c r="AD345" s="43"/>
      <c r="AE345" s="43"/>
      <c r="AF345" s="43"/>
      <c r="AG345" s="44"/>
      <c r="AH345" s="44"/>
      <c r="AI345" s="44"/>
      <c r="AJ345" s="44"/>
      <c r="AK345" s="45">
        <f t="shared" si="129"/>
        <v>0</v>
      </c>
      <c r="AL345" s="42"/>
      <c r="AM345" s="42"/>
      <c r="AN345" s="42"/>
      <c r="AO345" s="42"/>
      <c r="AP345" s="42"/>
      <c r="AQ345" s="42"/>
      <c r="AR345" s="42"/>
      <c r="AS345" s="45">
        <f t="shared" si="130"/>
        <v>0</v>
      </c>
      <c r="AT345" s="42"/>
      <c r="AU345" s="42"/>
      <c r="AV345" s="42"/>
      <c r="AW345" s="42"/>
      <c r="AX345" s="42"/>
      <c r="AY345" s="42"/>
      <c r="AZ345" s="42"/>
      <c r="BA345" s="45">
        <f t="shared" si="131"/>
        <v>0</v>
      </c>
      <c r="BB345" s="42"/>
      <c r="BC345" s="42"/>
      <c r="BD345" s="42"/>
      <c r="BE345" s="42"/>
      <c r="BF345" s="42"/>
      <c r="BG345" s="42"/>
      <c r="BH345" s="42"/>
      <c r="BI345" s="110">
        <f t="shared" si="132"/>
        <v>0</v>
      </c>
      <c r="BJ345" s="109">
        <f t="shared" si="133"/>
        <v>0</v>
      </c>
      <c r="BK345" s="108">
        <f t="shared" si="134"/>
        <v>0</v>
      </c>
      <c r="BL345" s="108">
        <f t="shared" si="135"/>
        <v>0</v>
      </c>
      <c r="BM345" s="108">
        <f t="shared" si="136"/>
        <v>0</v>
      </c>
      <c r="BN345" s="108">
        <f t="shared" si="137"/>
        <v>0</v>
      </c>
      <c r="BO345" s="108">
        <f t="shared" si="138"/>
        <v>0</v>
      </c>
      <c r="BP345" s="108">
        <f t="shared" si="139"/>
        <v>0</v>
      </c>
      <c r="BQ345" s="72">
        <f t="shared" si="140"/>
        <v>0</v>
      </c>
      <c r="BR345" s="9"/>
      <c r="BS345" s="9"/>
      <c r="BT345" s="9"/>
      <c r="BU345" s="9"/>
      <c r="BV345" s="9"/>
      <c r="BW345" s="9"/>
      <c r="BX345" s="9"/>
      <c r="BY345" s="9"/>
    </row>
    <row r="346" spans="1:77" ht="16" thickBot="1">
      <c r="A346" s="57"/>
      <c r="B346" s="67"/>
      <c r="C346" s="68"/>
      <c r="D346" s="40"/>
      <c r="E346" s="40"/>
      <c r="F346" s="40"/>
      <c r="G346" s="40"/>
      <c r="H346" s="40"/>
      <c r="I346" s="40"/>
      <c r="J346" s="40"/>
      <c r="K346" s="40"/>
      <c r="L346" s="40"/>
      <c r="M346" s="45">
        <f t="shared" si="141"/>
        <v>0</v>
      </c>
      <c r="N346" s="44"/>
      <c r="O346" s="44"/>
      <c r="P346" s="44"/>
      <c r="Q346" s="44"/>
      <c r="R346" s="44"/>
      <c r="S346" s="44"/>
      <c r="T346" s="44"/>
      <c r="U346" s="45">
        <f t="shared" si="142"/>
        <v>0</v>
      </c>
      <c r="V346" s="44"/>
      <c r="W346" s="44"/>
      <c r="X346" s="44"/>
      <c r="Y346" s="44"/>
      <c r="Z346" s="44"/>
      <c r="AA346" s="44"/>
      <c r="AB346" s="44"/>
      <c r="AC346" s="45">
        <f t="shared" si="143"/>
        <v>0</v>
      </c>
      <c r="AD346" s="44"/>
      <c r="AE346" s="44"/>
      <c r="AF346" s="44"/>
      <c r="AG346" s="44"/>
      <c r="AH346" s="44"/>
      <c r="AI346" s="44"/>
      <c r="AJ346" s="44"/>
      <c r="AK346" s="45">
        <f t="shared" si="129"/>
        <v>0</v>
      </c>
      <c r="AL346" s="42"/>
      <c r="AM346" s="42"/>
      <c r="AN346" s="42"/>
      <c r="AO346" s="42"/>
      <c r="AP346" s="42"/>
      <c r="AQ346" s="42"/>
      <c r="AR346" s="42"/>
      <c r="AS346" s="45">
        <f t="shared" si="130"/>
        <v>0</v>
      </c>
      <c r="AT346" s="42"/>
      <c r="AU346" s="42"/>
      <c r="AV346" s="42"/>
      <c r="AW346" s="42"/>
      <c r="AX346" s="42"/>
      <c r="AY346" s="42"/>
      <c r="AZ346" s="42"/>
      <c r="BA346" s="45">
        <f t="shared" si="131"/>
        <v>0</v>
      </c>
      <c r="BB346" s="42"/>
      <c r="BC346" s="42"/>
      <c r="BD346" s="42"/>
      <c r="BE346" s="42"/>
      <c r="BF346" s="42"/>
      <c r="BG346" s="42"/>
      <c r="BH346" s="42"/>
      <c r="BI346" s="110">
        <f t="shared" si="132"/>
        <v>0</v>
      </c>
      <c r="BJ346" s="109">
        <f t="shared" si="133"/>
        <v>0</v>
      </c>
      <c r="BK346" s="108">
        <f t="shared" si="134"/>
        <v>0</v>
      </c>
      <c r="BL346" s="108">
        <f t="shared" si="135"/>
        <v>0</v>
      </c>
      <c r="BM346" s="108">
        <f t="shared" si="136"/>
        <v>0</v>
      </c>
      <c r="BN346" s="108">
        <f t="shared" si="137"/>
        <v>0</v>
      </c>
      <c r="BO346" s="108">
        <f t="shared" si="138"/>
        <v>0</v>
      </c>
      <c r="BP346" s="108">
        <f t="shared" si="139"/>
        <v>0</v>
      </c>
      <c r="BQ346" s="72">
        <f t="shared" si="140"/>
        <v>0</v>
      </c>
      <c r="BR346" s="9"/>
      <c r="BS346" s="9"/>
      <c r="BT346" s="9"/>
      <c r="BU346" s="9"/>
      <c r="BV346" s="9"/>
      <c r="BW346" s="9"/>
      <c r="BX346" s="9"/>
      <c r="BY346" s="9"/>
    </row>
    <row r="347" spans="1:77" ht="16" thickBot="1">
      <c r="A347" s="57"/>
      <c r="B347" s="67"/>
      <c r="C347" s="68"/>
      <c r="D347" s="40"/>
      <c r="E347" s="40"/>
      <c r="F347" s="40"/>
      <c r="G347" s="40"/>
      <c r="H347" s="40"/>
      <c r="I347" s="40"/>
      <c r="J347" s="40"/>
      <c r="K347" s="40"/>
      <c r="L347" s="40"/>
      <c r="M347" s="45">
        <f t="shared" si="141"/>
        <v>0</v>
      </c>
      <c r="N347" s="44"/>
      <c r="O347" s="44"/>
      <c r="P347" s="44"/>
      <c r="Q347" s="44"/>
      <c r="R347" s="44"/>
      <c r="S347" s="44"/>
      <c r="T347" s="44"/>
      <c r="U347" s="45">
        <f t="shared" si="142"/>
        <v>0</v>
      </c>
      <c r="V347" s="44"/>
      <c r="W347" s="44"/>
      <c r="X347" s="44"/>
      <c r="Y347" s="44"/>
      <c r="Z347" s="44"/>
      <c r="AA347" s="44"/>
      <c r="AB347" s="44"/>
      <c r="AC347" s="45">
        <f t="shared" si="143"/>
        <v>0</v>
      </c>
      <c r="AD347" s="44"/>
      <c r="AE347" s="44"/>
      <c r="AF347" s="44"/>
      <c r="AG347" s="44"/>
      <c r="AH347" s="44"/>
      <c r="AI347" s="44"/>
      <c r="AJ347" s="44"/>
      <c r="AK347" s="45">
        <f t="shared" si="129"/>
        <v>0</v>
      </c>
      <c r="AL347" s="42"/>
      <c r="AM347" s="42"/>
      <c r="AN347" s="42"/>
      <c r="AO347" s="42"/>
      <c r="AP347" s="42"/>
      <c r="AQ347" s="42"/>
      <c r="AR347" s="42"/>
      <c r="AS347" s="45">
        <f t="shared" si="130"/>
        <v>0</v>
      </c>
      <c r="AT347" s="42"/>
      <c r="AU347" s="42"/>
      <c r="AV347" s="42"/>
      <c r="AW347" s="42"/>
      <c r="AX347" s="42"/>
      <c r="AY347" s="42"/>
      <c r="AZ347" s="42"/>
      <c r="BA347" s="45">
        <f t="shared" si="131"/>
        <v>0</v>
      </c>
      <c r="BB347" s="42"/>
      <c r="BC347" s="42"/>
      <c r="BD347" s="42"/>
      <c r="BE347" s="42"/>
      <c r="BF347" s="42"/>
      <c r="BG347" s="42"/>
      <c r="BH347" s="42"/>
      <c r="BI347" s="110">
        <f t="shared" si="132"/>
        <v>0</v>
      </c>
      <c r="BJ347" s="109">
        <f t="shared" si="133"/>
        <v>0</v>
      </c>
      <c r="BK347" s="108">
        <f t="shared" si="134"/>
        <v>0</v>
      </c>
      <c r="BL347" s="108">
        <f t="shared" si="135"/>
        <v>0</v>
      </c>
      <c r="BM347" s="108">
        <f t="shared" si="136"/>
        <v>0</v>
      </c>
      <c r="BN347" s="108">
        <f t="shared" si="137"/>
        <v>0</v>
      </c>
      <c r="BO347" s="108">
        <f t="shared" si="138"/>
        <v>0</v>
      </c>
      <c r="BP347" s="108">
        <f t="shared" si="139"/>
        <v>0</v>
      </c>
      <c r="BQ347" s="72">
        <f t="shared" si="140"/>
        <v>0</v>
      </c>
      <c r="BR347" s="9"/>
      <c r="BS347" s="9"/>
      <c r="BT347" s="9"/>
      <c r="BU347" s="9"/>
      <c r="BV347" s="9"/>
      <c r="BW347" s="9"/>
      <c r="BX347" s="9"/>
      <c r="BY347" s="9"/>
    </row>
    <row r="348" spans="1:77" ht="16" thickBot="1">
      <c r="A348" s="57"/>
      <c r="B348" s="67"/>
      <c r="C348" s="68"/>
      <c r="D348" s="40"/>
      <c r="E348" s="40"/>
      <c r="F348" s="40"/>
      <c r="G348" s="40"/>
      <c r="H348" s="40"/>
      <c r="I348" s="40"/>
      <c r="J348" s="40"/>
      <c r="K348" s="40"/>
      <c r="L348" s="40"/>
      <c r="M348" s="45">
        <f t="shared" si="141"/>
        <v>0</v>
      </c>
      <c r="N348" s="40"/>
      <c r="O348" s="40"/>
      <c r="P348" s="40"/>
      <c r="Q348" s="40"/>
      <c r="R348" s="40"/>
      <c r="S348" s="40"/>
      <c r="T348" s="40"/>
      <c r="U348" s="45">
        <f t="shared" si="142"/>
        <v>0</v>
      </c>
      <c r="V348" s="40"/>
      <c r="W348" s="40"/>
      <c r="X348" s="40"/>
      <c r="Y348" s="40"/>
      <c r="Z348" s="40"/>
      <c r="AA348" s="40"/>
      <c r="AB348" s="40"/>
      <c r="AC348" s="45">
        <f t="shared" si="143"/>
        <v>0</v>
      </c>
      <c r="AD348" s="40"/>
      <c r="AE348" s="40"/>
      <c r="AF348" s="40"/>
      <c r="AG348" s="40"/>
      <c r="AH348" s="40"/>
      <c r="AI348" s="40"/>
      <c r="AJ348" s="40"/>
      <c r="AK348" s="45">
        <f t="shared" si="129"/>
        <v>0</v>
      </c>
      <c r="AL348" s="40"/>
      <c r="AM348" s="40"/>
      <c r="AN348" s="40"/>
      <c r="AO348" s="40"/>
      <c r="AP348" s="40"/>
      <c r="AQ348" s="40"/>
      <c r="AR348" s="40"/>
      <c r="AS348" s="45">
        <f t="shared" si="130"/>
        <v>0</v>
      </c>
      <c r="AT348" s="40"/>
      <c r="AU348" s="40"/>
      <c r="AV348" s="40"/>
      <c r="AW348" s="40"/>
      <c r="AX348" s="40"/>
      <c r="AY348" s="40"/>
      <c r="AZ348" s="40"/>
      <c r="BA348" s="45">
        <f t="shared" si="131"/>
        <v>0</v>
      </c>
      <c r="BB348" s="40"/>
      <c r="BC348" s="40"/>
      <c r="BD348" s="40"/>
      <c r="BE348" s="40"/>
      <c r="BF348" s="40"/>
      <c r="BG348" s="40"/>
      <c r="BH348" s="40"/>
      <c r="BI348" s="110">
        <f t="shared" si="132"/>
        <v>0</v>
      </c>
      <c r="BJ348" s="109">
        <f t="shared" si="133"/>
        <v>0</v>
      </c>
      <c r="BK348" s="108">
        <f t="shared" si="134"/>
        <v>0</v>
      </c>
      <c r="BL348" s="108">
        <f t="shared" si="135"/>
        <v>0</v>
      </c>
      <c r="BM348" s="108">
        <f t="shared" si="136"/>
        <v>0</v>
      </c>
      <c r="BN348" s="108">
        <f t="shared" si="137"/>
        <v>0</v>
      </c>
      <c r="BO348" s="108">
        <f t="shared" si="138"/>
        <v>0</v>
      </c>
      <c r="BP348" s="108">
        <f t="shared" si="139"/>
        <v>0</v>
      </c>
      <c r="BQ348" s="72">
        <f t="shared" si="140"/>
        <v>0</v>
      </c>
      <c r="BR348" s="9"/>
      <c r="BS348" s="9"/>
      <c r="BT348" s="9"/>
      <c r="BU348" s="9"/>
      <c r="BV348" s="9"/>
      <c r="BW348" s="9"/>
      <c r="BX348" s="9"/>
      <c r="BY348" s="9"/>
    </row>
    <row r="349" spans="1:77" ht="16" thickBot="1">
      <c r="A349" s="57"/>
      <c r="B349" s="67"/>
      <c r="C349" s="68"/>
      <c r="D349" s="40"/>
      <c r="E349" s="40"/>
      <c r="F349" s="40"/>
      <c r="G349" s="40"/>
      <c r="H349" s="40"/>
      <c r="I349" s="40"/>
      <c r="J349" s="40"/>
      <c r="K349" s="40"/>
      <c r="L349" s="40"/>
      <c r="M349" s="45">
        <f t="shared" si="141"/>
        <v>0</v>
      </c>
      <c r="N349" s="46"/>
      <c r="O349" s="46"/>
      <c r="P349" s="40"/>
      <c r="Q349" s="40"/>
      <c r="R349" s="40"/>
      <c r="S349" s="40"/>
      <c r="T349" s="40"/>
      <c r="U349" s="45">
        <f t="shared" si="142"/>
        <v>0</v>
      </c>
      <c r="V349" s="40"/>
      <c r="W349" s="40"/>
      <c r="X349" s="40"/>
      <c r="Y349" s="40"/>
      <c r="Z349" s="40"/>
      <c r="AA349" s="44"/>
      <c r="AB349" s="44"/>
      <c r="AC349" s="45">
        <f t="shared" si="143"/>
        <v>0</v>
      </c>
      <c r="AD349" s="44"/>
      <c r="AE349" s="44"/>
      <c r="AF349" s="44"/>
      <c r="AG349" s="44"/>
      <c r="AH349" s="44"/>
      <c r="AI349" s="44"/>
      <c r="AJ349" s="44"/>
      <c r="AK349" s="45">
        <f t="shared" si="129"/>
        <v>0</v>
      </c>
      <c r="AL349" s="42"/>
      <c r="AM349" s="42"/>
      <c r="AN349" s="42"/>
      <c r="AO349" s="42"/>
      <c r="AP349" s="42"/>
      <c r="AQ349" s="42"/>
      <c r="AR349" s="42"/>
      <c r="AS349" s="45">
        <f t="shared" si="130"/>
        <v>0</v>
      </c>
      <c r="AT349" s="42"/>
      <c r="AU349" s="42"/>
      <c r="AV349" s="42"/>
      <c r="AW349" s="42"/>
      <c r="AX349" s="42"/>
      <c r="AY349" s="42"/>
      <c r="AZ349" s="42"/>
      <c r="BA349" s="45">
        <f t="shared" si="131"/>
        <v>0</v>
      </c>
      <c r="BB349" s="42"/>
      <c r="BC349" s="42"/>
      <c r="BD349" s="42"/>
      <c r="BE349" s="42"/>
      <c r="BF349" s="42"/>
      <c r="BG349" s="42"/>
      <c r="BH349" s="42"/>
      <c r="BI349" s="110">
        <f t="shared" si="132"/>
        <v>0</v>
      </c>
      <c r="BJ349" s="109">
        <f t="shared" si="133"/>
        <v>0</v>
      </c>
      <c r="BK349" s="108">
        <f t="shared" si="134"/>
        <v>0</v>
      </c>
      <c r="BL349" s="108">
        <f t="shared" si="135"/>
        <v>0</v>
      </c>
      <c r="BM349" s="108">
        <f t="shared" si="136"/>
        <v>0</v>
      </c>
      <c r="BN349" s="108">
        <f t="shared" si="137"/>
        <v>0</v>
      </c>
      <c r="BO349" s="108">
        <f t="shared" si="138"/>
        <v>0</v>
      </c>
      <c r="BP349" s="108">
        <f t="shared" si="139"/>
        <v>0</v>
      </c>
      <c r="BQ349" s="72">
        <f t="shared" si="140"/>
        <v>0</v>
      </c>
      <c r="BR349" s="9"/>
      <c r="BS349" s="9"/>
      <c r="BT349" s="9"/>
      <c r="BU349" s="9"/>
      <c r="BV349" s="9"/>
      <c r="BW349" s="9"/>
      <c r="BX349" s="9"/>
      <c r="BY349" s="9"/>
    </row>
    <row r="350" spans="1:77" ht="16" thickBot="1">
      <c r="A350" s="57"/>
      <c r="B350" s="67"/>
      <c r="C350" s="68"/>
      <c r="D350" s="40"/>
      <c r="E350" s="40"/>
      <c r="F350" s="40"/>
      <c r="G350" s="40"/>
      <c r="H350" s="40"/>
      <c r="I350" s="40"/>
      <c r="J350" s="40"/>
      <c r="K350" s="40"/>
      <c r="L350" s="40"/>
      <c r="M350" s="45">
        <f t="shared" si="141"/>
        <v>0</v>
      </c>
      <c r="N350" s="46"/>
      <c r="O350" s="46"/>
      <c r="P350" s="40"/>
      <c r="Q350" s="40"/>
      <c r="R350" s="40"/>
      <c r="S350" s="40"/>
      <c r="T350" s="40"/>
      <c r="U350" s="45">
        <f t="shared" si="142"/>
        <v>0</v>
      </c>
      <c r="V350" s="40"/>
      <c r="W350" s="40"/>
      <c r="X350" s="40"/>
      <c r="Y350" s="40"/>
      <c r="Z350" s="40"/>
      <c r="AA350" s="44"/>
      <c r="AB350" s="44"/>
      <c r="AC350" s="45">
        <f t="shared" si="143"/>
        <v>0</v>
      </c>
      <c r="AD350" s="44"/>
      <c r="AE350" s="44"/>
      <c r="AF350" s="44"/>
      <c r="AG350" s="44"/>
      <c r="AH350" s="44"/>
      <c r="AI350" s="44"/>
      <c r="AJ350" s="44"/>
      <c r="AK350" s="45">
        <f t="shared" si="129"/>
        <v>0</v>
      </c>
      <c r="AL350" s="42"/>
      <c r="AM350" s="42"/>
      <c r="AN350" s="42"/>
      <c r="AO350" s="42"/>
      <c r="AP350" s="42"/>
      <c r="AQ350" s="42"/>
      <c r="AR350" s="42"/>
      <c r="AS350" s="45">
        <f t="shared" si="130"/>
        <v>0</v>
      </c>
      <c r="AT350" s="42"/>
      <c r="AU350" s="42"/>
      <c r="AV350" s="42"/>
      <c r="AW350" s="42"/>
      <c r="AX350" s="42"/>
      <c r="AY350" s="42"/>
      <c r="AZ350" s="42"/>
      <c r="BA350" s="45">
        <f t="shared" si="131"/>
        <v>0</v>
      </c>
      <c r="BB350" s="42"/>
      <c r="BC350" s="42"/>
      <c r="BD350" s="42"/>
      <c r="BE350" s="42"/>
      <c r="BF350" s="42"/>
      <c r="BG350" s="42"/>
      <c r="BH350" s="42"/>
      <c r="BI350" s="110">
        <f t="shared" si="132"/>
        <v>0</v>
      </c>
      <c r="BJ350" s="109">
        <f t="shared" si="133"/>
        <v>0</v>
      </c>
      <c r="BK350" s="108">
        <f t="shared" si="134"/>
        <v>0</v>
      </c>
      <c r="BL350" s="108">
        <f t="shared" si="135"/>
        <v>0</v>
      </c>
      <c r="BM350" s="108">
        <f t="shared" si="136"/>
        <v>0</v>
      </c>
      <c r="BN350" s="108">
        <f t="shared" si="137"/>
        <v>0</v>
      </c>
      <c r="BO350" s="108">
        <f t="shared" si="138"/>
        <v>0</v>
      </c>
      <c r="BP350" s="108">
        <f t="shared" si="139"/>
        <v>0</v>
      </c>
      <c r="BQ350" s="72">
        <f t="shared" si="140"/>
        <v>0</v>
      </c>
      <c r="BR350" s="165"/>
      <c r="BS350" s="165"/>
      <c r="BT350" s="165"/>
      <c r="BU350" s="165"/>
      <c r="BV350" s="165"/>
      <c r="BW350" s="165"/>
      <c r="BX350" s="165"/>
      <c r="BY350" s="165"/>
    </row>
    <row r="351" spans="1:77" ht="16" thickBot="1">
      <c r="A351" s="57"/>
      <c r="B351" s="67"/>
      <c r="C351" s="68"/>
      <c r="D351" s="40"/>
      <c r="E351" s="40"/>
      <c r="F351" s="40"/>
      <c r="G351" s="40"/>
      <c r="H351" s="40"/>
      <c r="I351" s="40"/>
      <c r="J351" s="40"/>
      <c r="K351" s="40"/>
      <c r="L351" s="40"/>
      <c r="M351" s="45">
        <f t="shared" si="141"/>
        <v>0</v>
      </c>
      <c r="N351" s="40"/>
      <c r="O351" s="40"/>
      <c r="P351" s="40"/>
      <c r="Q351" s="40"/>
      <c r="R351" s="40"/>
      <c r="S351" s="40"/>
      <c r="T351" s="40"/>
      <c r="U351" s="45">
        <f t="shared" si="142"/>
        <v>0</v>
      </c>
      <c r="V351" s="40"/>
      <c r="W351" s="40"/>
      <c r="X351" s="40"/>
      <c r="Y351" s="40"/>
      <c r="Z351" s="40"/>
      <c r="AA351" s="40"/>
      <c r="AB351" s="40"/>
      <c r="AC351" s="45">
        <f t="shared" si="143"/>
        <v>0</v>
      </c>
      <c r="AD351" s="40"/>
      <c r="AE351" s="40"/>
      <c r="AF351" s="40"/>
      <c r="AG351" s="40"/>
      <c r="AH351" s="40"/>
      <c r="AI351" s="40"/>
      <c r="AJ351" s="40"/>
      <c r="AK351" s="45">
        <f t="shared" si="129"/>
        <v>0</v>
      </c>
      <c r="AL351" s="40"/>
      <c r="AM351" s="42"/>
      <c r="AN351" s="42"/>
      <c r="AO351" s="42"/>
      <c r="AP351" s="42"/>
      <c r="AQ351" s="42"/>
      <c r="AR351" s="42"/>
      <c r="AS351" s="45">
        <f t="shared" si="130"/>
        <v>0</v>
      </c>
      <c r="AT351" s="42"/>
      <c r="AU351" s="42"/>
      <c r="AV351" s="42"/>
      <c r="AW351" s="42"/>
      <c r="AX351" s="42"/>
      <c r="AY351" s="42"/>
      <c r="AZ351" s="42"/>
      <c r="BA351" s="45">
        <f t="shared" si="131"/>
        <v>0</v>
      </c>
      <c r="BB351" s="42"/>
      <c r="BC351" s="42"/>
      <c r="BD351" s="42"/>
      <c r="BE351" s="42"/>
      <c r="BF351" s="42"/>
      <c r="BG351" s="42"/>
      <c r="BH351" s="42"/>
      <c r="BI351" s="110">
        <f t="shared" si="132"/>
        <v>0</v>
      </c>
      <c r="BJ351" s="109">
        <f t="shared" si="133"/>
        <v>0</v>
      </c>
      <c r="BK351" s="108">
        <f t="shared" si="134"/>
        <v>0</v>
      </c>
      <c r="BL351" s="108">
        <f t="shared" si="135"/>
        <v>0</v>
      </c>
      <c r="BM351" s="108">
        <f t="shared" si="136"/>
        <v>0</v>
      </c>
      <c r="BN351" s="108">
        <f t="shared" si="137"/>
        <v>0</v>
      </c>
      <c r="BO351" s="108">
        <f t="shared" si="138"/>
        <v>0</v>
      </c>
      <c r="BP351" s="108">
        <f t="shared" si="139"/>
        <v>0</v>
      </c>
      <c r="BQ351" s="72">
        <f t="shared" si="140"/>
        <v>0</v>
      </c>
      <c r="BR351" s="165"/>
      <c r="BS351" s="165"/>
      <c r="BT351" s="165"/>
      <c r="BU351" s="165"/>
      <c r="BV351" s="165"/>
      <c r="BW351" s="165"/>
      <c r="BX351" s="165"/>
      <c r="BY351" s="165"/>
    </row>
    <row r="352" spans="1:77" ht="16" thickBot="1">
      <c r="A352" s="57"/>
      <c r="B352" s="65"/>
      <c r="C352" s="66"/>
      <c r="D352" s="42"/>
      <c r="E352" s="42"/>
      <c r="F352" s="42"/>
      <c r="G352" s="42"/>
      <c r="H352" s="42"/>
      <c r="I352" s="42"/>
      <c r="J352" s="42"/>
      <c r="K352" s="42"/>
      <c r="L352" s="42"/>
      <c r="M352" s="45">
        <f t="shared" si="141"/>
        <v>0</v>
      </c>
      <c r="N352" s="44"/>
      <c r="O352" s="44"/>
      <c r="P352" s="44"/>
      <c r="Q352" s="44"/>
      <c r="R352" s="44"/>
      <c r="S352" s="44"/>
      <c r="T352" s="44"/>
      <c r="U352" s="45">
        <f t="shared" si="142"/>
        <v>0</v>
      </c>
      <c r="V352" s="44"/>
      <c r="W352" s="44"/>
      <c r="X352" s="44"/>
      <c r="Y352" s="44"/>
      <c r="Z352" s="44"/>
      <c r="AA352" s="44"/>
      <c r="AB352" s="44"/>
      <c r="AC352" s="45">
        <f t="shared" si="143"/>
        <v>0</v>
      </c>
      <c r="AD352" s="44"/>
      <c r="AE352" s="44"/>
      <c r="AF352" s="44"/>
      <c r="AG352" s="44"/>
      <c r="AH352" s="44"/>
      <c r="AI352" s="44"/>
      <c r="AJ352" s="44"/>
      <c r="AK352" s="45">
        <f t="shared" si="129"/>
        <v>0</v>
      </c>
      <c r="AL352" s="42"/>
      <c r="AM352" s="42"/>
      <c r="AN352" s="42"/>
      <c r="AO352" s="42"/>
      <c r="AP352" s="42"/>
      <c r="AQ352" s="42"/>
      <c r="AR352" s="42"/>
      <c r="AS352" s="45">
        <f t="shared" si="130"/>
        <v>0</v>
      </c>
      <c r="AT352" s="42"/>
      <c r="AU352" s="42"/>
      <c r="AV352" s="42"/>
      <c r="AW352" s="42"/>
      <c r="AX352" s="42"/>
      <c r="AY352" s="42"/>
      <c r="AZ352" s="42"/>
      <c r="BA352" s="45">
        <f t="shared" si="131"/>
        <v>0</v>
      </c>
      <c r="BB352" s="42"/>
      <c r="BC352" s="42"/>
      <c r="BD352" s="42"/>
      <c r="BE352" s="42"/>
      <c r="BF352" s="42"/>
      <c r="BG352" s="42"/>
      <c r="BH352" s="42"/>
      <c r="BI352" s="110">
        <f t="shared" si="132"/>
        <v>0</v>
      </c>
      <c r="BJ352" s="109">
        <f t="shared" si="133"/>
        <v>0</v>
      </c>
      <c r="BK352" s="108">
        <f t="shared" si="134"/>
        <v>0</v>
      </c>
      <c r="BL352" s="108">
        <f t="shared" si="135"/>
        <v>0</v>
      </c>
      <c r="BM352" s="108">
        <f t="shared" si="136"/>
        <v>0</v>
      </c>
      <c r="BN352" s="108">
        <f t="shared" si="137"/>
        <v>0</v>
      </c>
      <c r="BO352" s="108">
        <f t="shared" si="138"/>
        <v>0</v>
      </c>
      <c r="BP352" s="108">
        <f t="shared" si="139"/>
        <v>0</v>
      </c>
      <c r="BQ352" s="72">
        <f t="shared" si="140"/>
        <v>0</v>
      </c>
    </row>
    <row r="353" spans="1:74" ht="16" thickBot="1">
      <c r="A353" s="57"/>
      <c r="B353" s="65"/>
      <c r="C353" s="66"/>
      <c r="D353" s="42"/>
      <c r="E353" s="42"/>
      <c r="F353" s="42"/>
      <c r="G353" s="42"/>
      <c r="H353" s="42"/>
      <c r="I353" s="42"/>
      <c r="J353" s="42"/>
      <c r="K353" s="42"/>
      <c r="L353" s="42"/>
      <c r="M353" s="45">
        <f t="shared" si="141"/>
        <v>0</v>
      </c>
      <c r="N353" s="44"/>
      <c r="O353" s="44"/>
      <c r="P353" s="44"/>
      <c r="Q353" s="44"/>
      <c r="R353" s="44"/>
      <c r="S353" s="44"/>
      <c r="T353" s="44"/>
      <c r="U353" s="45">
        <f t="shared" si="142"/>
        <v>0</v>
      </c>
      <c r="V353" s="44"/>
      <c r="W353" s="44"/>
      <c r="X353" s="44"/>
      <c r="Y353" s="44"/>
      <c r="Z353" s="44"/>
      <c r="AA353" s="44"/>
      <c r="AB353" s="44"/>
      <c r="AC353" s="45">
        <f t="shared" si="143"/>
        <v>0</v>
      </c>
      <c r="AD353" s="44"/>
      <c r="AE353" s="44"/>
      <c r="AF353" s="44"/>
      <c r="AG353" s="44"/>
      <c r="AH353" s="44"/>
      <c r="AI353" s="44"/>
      <c r="AJ353" s="44"/>
      <c r="AK353" s="45">
        <f t="shared" si="129"/>
        <v>0</v>
      </c>
      <c r="AL353" s="42"/>
      <c r="AM353" s="42"/>
      <c r="AN353" s="42"/>
      <c r="AO353" s="42"/>
      <c r="AP353" s="42"/>
      <c r="AQ353" s="42"/>
      <c r="AR353" s="42"/>
      <c r="AS353" s="45">
        <f t="shared" si="130"/>
        <v>0</v>
      </c>
      <c r="AT353" s="42"/>
      <c r="AU353" s="42"/>
      <c r="AV353" s="42"/>
      <c r="AW353" s="42"/>
      <c r="AX353" s="42"/>
      <c r="AY353" s="42"/>
      <c r="AZ353" s="42"/>
      <c r="BA353" s="45">
        <f t="shared" si="131"/>
        <v>0</v>
      </c>
      <c r="BB353" s="42"/>
      <c r="BC353" s="42"/>
      <c r="BD353" s="42"/>
      <c r="BE353" s="42"/>
      <c r="BF353" s="42"/>
      <c r="BG353" s="42"/>
      <c r="BH353" s="42"/>
      <c r="BI353" s="110">
        <f t="shared" si="132"/>
        <v>0</v>
      </c>
      <c r="BJ353" s="109">
        <f t="shared" si="133"/>
        <v>0</v>
      </c>
      <c r="BK353" s="108">
        <f t="shared" si="134"/>
        <v>0</v>
      </c>
      <c r="BL353" s="108">
        <f t="shared" si="135"/>
        <v>0</v>
      </c>
      <c r="BM353" s="108">
        <f t="shared" si="136"/>
        <v>0</v>
      </c>
      <c r="BN353" s="108">
        <f t="shared" si="137"/>
        <v>0</v>
      </c>
      <c r="BO353" s="108">
        <f t="shared" si="138"/>
        <v>0</v>
      </c>
      <c r="BP353" s="108">
        <f t="shared" si="139"/>
        <v>0</v>
      </c>
      <c r="BQ353" s="72">
        <f t="shared" si="140"/>
        <v>0</v>
      </c>
      <c r="BR353" s="25"/>
      <c r="BS353" s="25"/>
      <c r="BT353" s="25"/>
      <c r="BU353" s="25"/>
      <c r="BV353" s="25"/>
    </row>
    <row r="354" spans="1:74" ht="16" thickBot="1">
      <c r="A354" s="57"/>
      <c r="B354" s="65"/>
      <c r="C354" s="66"/>
      <c r="D354" s="42"/>
      <c r="E354" s="42"/>
      <c r="F354" s="42"/>
      <c r="G354" s="42"/>
      <c r="H354" s="42"/>
      <c r="I354" s="42"/>
      <c r="J354" s="42"/>
      <c r="K354" s="42"/>
      <c r="L354" s="42"/>
      <c r="M354" s="45">
        <f t="shared" si="141"/>
        <v>0</v>
      </c>
      <c r="N354" s="44"/>
      <c r="O354" s="44"/>
      <c r="P354" s="44"/>
      <c r="Q354" s="44"/>
      <c r="R354" s="44"/>
      <c r="S354" s="44"/>
      <c r="T354" s="44"/>
      <c r="U354" s="45">
        <f t="shared" si="142"/>
        <v>0</v>
      </c>
      <c r="V354" s="44"/>
      <c r="W354" s="44"/>
      <c r="X354" s="44"/>
      <c r="Y354" s="44"/>
      <c r="Z354" s="44"/>
      <c r="AA354" s="44"/>
      <c r="AB354" s="44"/>
      <c r="AC354" s="45">
        <f t="shared" si="143"/>
        <v>0</v>
      </c>
      <c r="AD354" s="44"/>
      <c r="AE354" s="44"/>
      <c r="AF354" s="44"/>
      <c r="AG354" s="44"/>
      <c r="AH354" s="44"/>
      <c r="AI354" s="44"/>
      <c r="AJ354" s="44"/>
      <c r="AK354" s="45">
        <f t="shared" si="129"/>
        <v>0</v>
      </c>
      <c r="AL354" s="42"/>
      <c r="AM354" s="42"/>
      <c r="AN354" s="42"/>
      <c r="AO354" s="42"/>
      <c r="AP354" s="42"/>
      <c r="AQ354" s="42"/>
      <c r="AR354" s="42"/>
      <c r="AS354" s="45">
        <f t="shared" si="130"/>
        <v>0</v>
      </c>
      <c r="AT354" s="42"/>
      <c r="AU354" s="42"/>
      <c r="AV354" s="42"/>
      <c r="AW354" s="42"/>
      <c r="AX354" s="42"/>
      <c r="AY354" s="42"/>
      <c r="AZ354" s="42"/>
      <c r="BA354" s="45">
        <f t="shared" si="131"/>
        <v>0</v>
      </c>
      <c r="BB354" s="42"/>
      <c r="BC354" s="42"/>
      <c r="BD354" s="42"/>
      <c r="BE354" s="42"/>
      <c r="BF354" s="42"/>
      <c r="BG354" s="42"/>
      <c r="BH354" s="42"/>
      <c r="BI354" s="110">
        <f t="shared" si="132"/>
        <v>0</v>
      </c>
      <c r="BJ354" s="109">
        <f t="shared" si="133"/>
        <v>0</v>
      </c>
      <c r="BK354" s="108">
        <f t="shared" si="134"/>
        <v>0</v>
      </c>
      <c r="BL354" s="108">
        <f t="shared" si="135"/>
        <v>0</v>
      </c>
      <c r="BM354" s="108">
        <f t="shared" si="136"/>
        <v>0</v>
      </c>
      <c r="BN354" s="108">
        <f t="shared" si="137"/>
        <v>0</v>
      </c>
      <c r="BO354" s="108">
        <f t="shared" si="138"/>
        <v>0</v>
      </c>
      <c r="BP354" s="108">
        <f t="shared" si="139"/>
        <v>0</v>
      </c>
      <c r="BQ354" s="72">
        <f t="shared" si="140"/>
        <v>0</v>
      </c>
      <c r="BR354" s="25"/>
      <c r="BS354" s="25"/>
      <c r="BT354" s="25"/>
      <c r="BU354" s="25"/>
      <c r="BV354" s="25"/>
    </row>
    <row r="355" spans="1:74" ht="16" thickBot="1">
      <c r="A355" s="57"/>
      <c r="B355" s="67"/>
      <c r="C355" s="68"/>
      <c r="D355" s="40"/>
      <c r="E355" s="40"/>
      <c r="F355" s="40"/>
      <c r="G355" s="40"/>
      <c r="H355" s="40"/>
      <c r="I355" s="40"/>
      <c r="J355" s="40"/>
      <c r="K355" s="40"/>
      <c r="L355" s="40"/>
      <c r="M355" s="45">
        <f t="shared" si="141"/>
        <v>0</v>
      </c>
      <c r="N355" s="40"/>
      <c r="O355" s="40"/>
      <c r="P355" s="40"/>
      <c r="Q355" s="40"/>
      <c r="R355" s="40"/>
      <c r="S355" s="40"/>
      <c r="T355" s="40"/>
      <c r="U355" s="45">
        <f t="shared" si="142"/>
        <v>0</v>
      </c>
      <c r="V355" s="40"/>
      <c r="W355" s="40"/>
      <c r="X355" s="40"/>
      <c r="Y355" s="40"/>
      <c r="Z355" s="40"/>
      <c r="AA355" s="40"/>
      <c r="AB355" s="40"/>
      <c r="AC355" s="45">
        <f t="shared" si="143"/>
        <v>0</v>
      </c>
      <c r="AD355" s="40"/>
      <c r="AE355" s="40"/>
      <c r="AF355" s="40"/>
      <c r="AG355" s="40"/>
      <c r="AH355" s="40"/>
      <c r="AI355" s="40"/>
      <c r="AJ355" s="40"/>
      <c r="AK355" s="45">
        <f t="shared" si="129"/>
        <v>0</v>
      </c>
      <c r="AL355" s="40"/>
      <c r="AM355" s="40"/>
      <c r="AN355" s="40"/>
      <c r="AO355" s="40"/>
      <c r="AP355" s="40"/>
      <c r="AQ355" s="40"/>
      <c r="AR355" s="40"/>
      <c r="AS355" s="45">
        <f t="shared" si="130"/>
        <v>0</v>
      </c>
      <c r="AT355" s="40"/>
      <c r="AU355" s="40"/>
      <c r="AV355" s="40"/>
      <c r="AW355" s="40"/>
      <c r="AX355" s="40"/>
      <c r="AY355" s="40"/>
      <c r="AZ355" s="40"/>
      <c r="BA355" s="45">
        <f t="shared" si="131"/>
        <v>0</v>
      </c>
      <c r="BB355" s="40"/>
      <c r="BC355" s="40"/>
      <c r="BD355" s="40"/>
      <c r="BE355" s="40"/>
      <c r="BF355" s="40"/>
      <c r="BG355" s="40"/>
      <c r="BH355" s="40"/>
      <c r="BI355" s="110">
        <f t="shared" si="132"/>
        <v>0</v>
      </c>
      <c r="BJ355" s="109">
        <f t="shared" si="133"/>
        <v>0</v>
      </c>
      <c r="BK355" s="108">
        <f t="shared" si="134"/>
        <v>0</v>
      </c>
      <c r="BL355" s="108">
        <f t="shared" si="135"/>
        <v>0</v>
      </c>
      <c r="BM355" s="108">
        <f t="shared" si="136"/>
        <v>0</v>
      </c>
      <c r="BN355" s="108">
        <f t="shared" si="137"/>
        <v>0</v>
      </c>
      <c r="BO355" s="108">
        <f t="shared" si="138"/>
        <v>0</v>
      </c>
      <c r="BP355" s="108">
        <f t="shared" si="139"/>
        <v>0</v>
      </c>
      <c r="BQ355" s="72">
        <f t="shared" si="140"/>
        <v>0</v>
      </c>
      <c r="BR355" s="53"/>
      <c r="BS355" s="53"/>
      <c r="BT355" s="53"/>
      <c r="BU355" s="53"/>
      <c r="BV355" s="53"/>
    </row>
    <row r="356" spans="1:74" ht="16" thickBot="1">
      <c r="A356" s="57"/>
      <c r="B356" s="67"/>
      <c r="C356" s="68"/>
      <c r="D356" s="40"/>
      <c r="E356" s="40"/>
      <c r="F356" s="40"/>
      <c r="G356" s="40"/>
      <c r="H356" s="40"/>
      <c r="I356" s="40"/>
      <c r="J356" s="40"/>
      <c r="K356" s="40"/>
      <c r="L356" s="40"/>
      <c r="M356" s="45">
        <f t="shared" si="141"/>
        <v>0</v>
      </c>
      <c r="N356" s="44"/>
      <c r="O356" s="44"/>
      <c r="P356" s="44"/>
      <c r="Q356" s="44"/>
      <c r="R356" s="44"/>
      <c r="S356" s="44"/>
      <c r="T356" s="44"/>
      <c r="U356" s="45">
        <f t="shared" si="142"/>
        <v>0</v>
      </c>
      <c r="V356" s="44"/>
      <c r="W356" s="44"/>
      <c r="X356" s="44"/>
      <c r="Y356" s="44"/>
      <c r="Z356" s="44"/>
      <c r="AA356" s="44"/>
      <c r="AB356" s="44"/>
      <c r="AC356" s="45">
        <f t="shared" si="143"/>
        <v>0</v>
      </c>
      <c r="AD356" s="44"/>
      <c r="AE356" s="44"/>
      <c r="AF356" s="44"/>
      <c r="AG356" s="44"/>
      <c r="AH356" s="44"/>
      <c r="AI356" s="44"/>
      <c r="AJ356" s="44"/>
      <c r="AK356" s="45">
        <f t="shared" si="129"/>
        <v>0</v>
      </c>
      <c r="AL356" s="42"/>
      <c r="AM356" s="42"/>
      <c r="AN356" s="42"/>
      <c r="AO356" s="42"/>
      <c r="AP356" s="42"/>
      <c r="AQ356" s="42"/>
      <c r="AR356" s="42"/>
      <c r="AS356" s="45">
        <f t="shared" si="130"/>
        <v>0</v>
      </c>
      <c r="AT356" s="42"/>
      <c r="AU356" s="42"/>
      <c r="AV356" s="42"/>
      <c r="AW356" s="42"/>
      <c r="AX356" s="42"/>
      <c r="AY356" s="42"/>
      <c r="AZ356" s="42"/>
      <c r="BA356" s="45">
        <f t="shared" si="131"/>
        <v>0</v>
      </c>
      <c r="BB356" s="42"/>
      <c r="BC356" s="42"/>
      <c r="BD356" s="42"/>
      <c r="BE356" s="42"/>
      <c r="BF356" s="42"/>
      <c r="BG356" s="42"/>
      <c r="BH356" s="42"/>
      <c r="BI356" s="110">
        <f t="shared" si="132"/>
        <v>0</v>
      </c>
      <c r="BJ356" s="109">
        <f t="shared" si="133"/>
        <v>0</v>
      </c>
      <c r="BK356" s="108">
        <f t="shared" si="134"/>
        <v>0</v>
      </c>
      <c r="BL356" s="108">
        <f t="shared" si="135"/>
        <v>0</v>
      </c>
      <c r="BM356" s="108">
        <f t="shared" si="136"/>
        <v>0</v>
      </c>
      <c r="BN356" s="108">
        <f t="shared" si="137"/>
        <v>0</v>
      </c>
      <c r="BO356" s="108">
        <f t="shared" si="138"/>
        <v>0</v>
      </c>
      <c r="BP356" s="108">
        <f t="shared" si="139"/>
        <v>0</v>
      </c>
      <c r="BQ356" s="72">
        <f t="shared" si="140"/>
        <v>0</v>
      </c>
      <c r="BR356" s="54"/>
      <c r="BS356" s="54"/>
      <c r="BT356" s="54"/>
      <c r="BU356" s="54"/>
      <c r="BV356" s="54"/>
    </row>
    <row r="357" spans="1:74" ht="16" thickBot="1">
      <c r="A357" s="57"/>
      <c r="B357" s="67"/>
      <c r="C357" s="66"/>
      <c r="D357" s="42"/>
      <c r="E357" s="42"/>
      <c r="F357" s="42"/>
      <c r="G357" s="42"/>
      <c r="H357" s="42"/>
      <c r="I357" s="42"/>
      <c r="J357" s="42"/>
      <c r="K357" s="42"/>
      <c r="L357" s="42"/>
      <c r="M357" s="45">
        <f t="shared" si="141"/>
        <v>0</v>
      </c>
      <c r="N357" s="44"/>
      <c r="O357" s="44"/>
      <c r="P357" s="44"/>
      <c r="Q357" s="44"/>
      <c r="R357" s="44"/>
      <c r="S357" s="44"/>
      <c r="T357" s="44"/>
      <c r="U357" s="45">
        <f t="shared" si="142"/>
        <v>0</v>
      </c>
      <c r="V357" s="44"/>
      <c r="W357" s="44"/>
      <c r="X357" s="44"/>
      <c r="Y357" s="44"/>
      <c r="Z357" s="44"/>
      <c r="AA357" s="44"/>
      <c r="AB357" s="44"/>
      <c r="AC357" s="45">
        <f t="shared" si="143"/>
        <v>0</v>
      </c>
      <c r="AD357" s="44"/>
      <c r="AE357" s="44"/>
      <c r="AF357" s="44"/>
      <c r="AG357" s="44"/>
      <c r="AH357" s="44"/>
      <c r="AI357" s="44"/>
      <c r="AJ357" s="44"/>
      <c r="AK357" s="45">
        <f t="shared" si="129"/>
        <v>0</v>
      </c>
      <c r="AL357" s="42"/>
      <c r="AM357" s="42"/>
      <c r="AN357" s="42"/>
      <c r="AO357" s="42"/>
      <c r="AP357" s="42"/>
      <c r="AQ357" s="42"/>
      <c r="AR357" s="42"/>
      <c r="AS357" s="45">
        <f t="shared" si="130"/>
        <v>0</v>
      </c>
      <c r="AT357" s="42"/>
      <c r="AU357" s="42"/>
      <c r="AV357" s="42"/>
      <c r="AW357" s="42"/>
      <c r="AX357" s="42"/>
      <c r="AY357" s="42"/>
      <c r="AZ357" s="42"/>
      <c r="BA357" s="45">
        <f t="shared" si="131"/>
        <v>0</v>
      </c>
      <c r="BB357" s="42"/>
      <c r="BC357" s="42"/>
      <c r="BD357" s="42"/>
      <c r="BE357" s="42"/>
      <c r="BF357" s="42"/>
      <c r="BG357" s="42"/>
      <c r="BH357" s="42"/>
      <c r="BI357" s="110">
        <f t="shared" si="132"/>
        <v>0</v>
      </c>
      <c r="BJ357" s="109">
        <f t="shared" si="133"/>
        <v>0</v>
      </c>
      <c r="BK357" s="108">
        <f t="shared" si="134"/>
        <v>0</v>
      </c>
      <c r="BL357" s="108">
        <f t="shared" si="135"/>
        <v>0</v>
      </c>
      <c r="BM357" s="108">
        <f t="shared" si="136"/>
        <v>0</v>
      </c>
      <c r="BN357" s="108">
        <f t="shared" si="137"/>
        <v>0</v>
      </c>
      <c r="BO357" s="108">
        <f t="shared" si="138"/>
        <v>0</v>
      </c>
      <c r="BP357" s="108">
        <f t="shared" si="139"/>
        <v>0</v>
      </c>
      <c r="BQ357" s="72">
        <f t="shared" si="140"/>
        <v>0</v>
      </c>
      <c r="BR357" s="54"/>
      <c r="BS357" s="54"/>
      <c r="BT357" s="54"/>
      <c r="BU357" s="54"/>
      <c r="BV357" s="54"/>
    </row>
    <row r="358" spans="1:74" ht="16" thickBot="1">
      <c r="A358" s="57"/>
      <c r="B358" s="65"/>
      <c r="C358" s="66"/>
      <c r="D358" s="42"/>
      <c r="E358" s="42"/>
      <c r="F358" s="42"/>
      <c r="G358" s="42"/>
      <c r="H358" s="42"/>
      <c r="I358" s="42"/>
      <c r="J358" s="42"/>
      <c r="K358" s="42"/>
      <c r="L358" s="42"/>
      <c r="M358" s="45">
        <f t="shared" si="141"/>
        <v>0</v>
      </c>
      <c r="N358" s="44"/>
      <c r="O358" s="44"/>
      <c r="P358" s="44"/>
      <c r="Q358" s="44"/>
      <c r="R358" s="44"/>
      <c r="S358" s="44"/>
      <c r="T358" s="44"/>
      <c r="U358" s="45">
        <f t="shared" si="142"/>
        <v>0</v>
      </c>
      <c r="V358" s="44"/>
      <c r="W358" s="44"/>
      <c r="X358" s="44"/>
      <c r="Y358" s="44"/>
      <c r="Z358" s="44"/>
      <c r="AA358" s="44"/>
      <c r="AB358" s="44"/>
      <c r="AC358" s="45">
        <f t="shared" si="143"/>
        <v>0</v>
      </c>
      <c r="AD358" s="44"/>
      <c r="AE358" s="44"/>
      <c r="AF358" s="44"/>
      <c r="AG358" s="44"/>
      <c r="AH358" s="44"/>
      <c r="AI358" s="44"/>
      <c r="AJ358" s="44"/>
      <c r="AK358" s="45">
        <f t="shared" si="129"/>
        <v>0</v>
      </c>
      <c r="AL358" s="42"/>
      <c r="AM358" s="42"/>
      <c r="AN358" s="42"/>
      <c r="AO358" s="42"/>
      <c r="AP358" s="42"/>
      <c r="AQ358" s="42"/>
      <c r="AR358" s="42"/>
      <c r="AS358" s="45">
        <f t="shared" si="130"/>
        <v>0</v>
      </c>
      <c r="AT358" s="42"/>
      <c r="AU358" s="42"/>
      <c r="AV358" s="42"/>
      <c r="AW358" s="42"/>
      <c r="AX358" s="42"/>
      <c r="AY358" s="42"/>
      <c r="AZ358" s="42"/>
      <c r="BA358" s="45">
        <f t="shared" si="131"/>
        <v>0</v>
      </c>
      <c r="BB358" s="42"/>
      <c r="BC358" s="42"/>
      <c r="BD358" s="42"/>
      <c r="BE358" s="42"/>
      <c r="BF358" s="42"/>
      <c r="BG358" s="42"/>
      <c r="BH358" s="42"/>
      <c r="BI358" s="110">
        <f t="shared" si="132"/>
        <v>0</v>
      </c>
      <c r="BJ358" s="109">
        <f t="shared" si="133"/>
        <v>0</v>
      </c>
      <c r="BK358" s="108">
        <f t="shared" si="134"/>
        <v>0</v>
      </c>
      <c r="BL358" s="108">
        <f t="shared" si="135"/>
        <v>0</v>
      </c>
      <c r="BM358" s="108">
        <f t="shared" si="136"/>
        <v>0</v>
      </c>
      <c r="BN358" s="108">
        <f t="shared" si="137"/>
        <v>0</v>
      </c>
      <c r="BO358" s="108">
        <f t="shared" si="138"/>
        <v>0</v>
      </c>
      <c r="BP358" s="108">
        <f t="shared" si="139"/>
        <v>0</v>
      </c>
      <c r="BQ358" s="72">
        <f t="shared" si="140"/>
        <v>0</v>
      </c>
      <c r="BR358" s="54"/>
      <c r="BS358" s="54"/>
      <c r="BT358" s="54"/>
      <c r="BU358" s="54"/>
      <c r="BV358" s="54"/>
    </row>
    <row r="359" spans="1:74" ht="16" thickBot="1">
      <c r="A359" s="57"/>
      <c r="B359" s="65"/>
      <c r="C359" s="66"/>
      <c r="D359" s="42"/>
      <c r="E359" s="42"/>
      <c r="F359" s="42"/>
      <c r="G359" s="42"/>
      <c r="H359" s="42"/>
      <c r="I359" s="42"/>
      <c r="J359" s="42"/>
      <c r="K359" s="42"/>
      <c r="L359" s="42"/>
      <c r="M359" s="45">
        <f t="shared" si="141"/>
        <v>0</v>
      </c>
      <c r="N359" s="44"/>
      <c r="O359" s="44"/>
      <c r="P359" s="44"/>
      <c r="Q359" s="44"/>
      <c r="R359" s="44"/>
      <c r="S359" s="44"/>
      <c r="T359" s="44"/>
      <c r="U359" s="45">
        <f t="shared" si="142"/>
        <v>0</v>
      </c>
      <c r="V359" s="44"/>
      <c r="W359" s="44"/>
      <c r="X359" s="44"/>
      <c r="Y359" s="44"/>
      <c r="Z359" s="44"/>
      <c r="AA359" s="44"/>
      <c r="AB359" s="44"/>
      <c r="AC359" s="45">
        <f t="shared" si="143"/>
        <v>0</v>
      </c>
      <c r="AD359" s="44"/>
      <c r="AE359" s="44"/>
      <c r="AF359" s="44"/>
      <c r="AG359" s="44"/>
      <c r="AH359" s="44"/>
      <c r="AI359" s="44"/>
      <c r="AJ359" s="44"/>
      <c r="AK359" s="45">
        <f t="shared" si="129"/>
        <v>0</v>
      </c>
      <c r="AL359" s="42"/>
      <c r="AM359" s="42"/>
      <c r="AN359" s="42"/>
      <c r="AO359" s="42"/>
      <c r="AP359" s="42"/>
      <c r="AQ359" s="42"/>
      <c r="AR359" s="42"/>
      <c r="AS359" s="45">
        <f t="shared" si="130"/>
        <v>0</v>
      </c>
      <c r="AT359" s="42"/>
      <c r="AU359" s="42"/>
      <c r="AV359" s="42"/>
      <c r="AW359" s="42"/>
      <c r="AX359" s="42"/>
      <c r="AY359" s="42"/>
      <c r="AZ359" s="42"/>
      <c r="BA359" s="45">
        <f t="shared" si="131"/>
        <v>0</v>
      </c>
      <c r="BB359" s="42"/>
      <c r="BC359" s="42"/>
      <c r="BD359" s="42"/>
      <c r="BE359" s="42"/>
      <c r="BF359" s="42"/>
      <c r="BG359" s="42"/>
      <c r="BH359" s="42"/>
      <c r="BI359" s="110">
        <f t="shared" si="132"/>
        <v>0</v>
      </c>
      <c r="BJ359" s="109">
        <f t="shared" si="133"/>
        <v>0</v>
      </c>
      <c r="BK359" s="108">
        <f t="shared" si="134"/>
        <v>0</v>
      </c>
      <c r="BL359" s="108">
        <f t="shared" si="135"/>
        <v>0</v>
      </c>
      <c r="BM359" s="108">
        <f t="shared" si="136"/>
        <v>0</v>
      </c>
      <c r="BN359" s="108">
        <f t="shared" si="137"/>
        <v>0</v>
      </c>
      <c r="BO359" s="108">
        <f t="shared" si="138"/>
        <v>0</v>
      </c>
      <c r="BP359" s="108">
        <f t="shared" si="139"/>
        <v>0</v>
      </c>
      <c r="BQ359" s="72">
        <f t="shared" si="140"/>
        <v>0</v>
      </c>
      <c r="BR359" s="54"/>
      <c r="BS359" s="54"/>
      <c r="BT359" s="54"/>
      <c r="BU359" s="54"/>
      <c r="BV359" s="54"/>
    </row>
    <row r="360" spans="1:74" ht="16" thickBot="1">
      <c r="A360" s="57"/>
      <c r="B360" s="65"/>
      <c r="C360" s="66"/>
      <c r="D360" s="42"/>
      <c r="E360" s="42"/>
      <c r="F360" s="42"/>
      <c r="G360" s="42"/>
      <c r="H360" s="42"/>
      <c r="I360" s="42"/>
      <c r="J360" s="42"/>
      <c r="K360" s="42"/>
      <c r="L360" s="42"/>
      <c r="M360" s="45">
        <f t="shared" si="141"/>
        <v>0</v>
      </c>
      <c r="N360" s="44"/>
      <c r="O360" s="44"/>
      <c r="P360" s="44"/>
      <c r="Q360" s="44"/>
      <c r="R360" s="44"/>
      <c r="S360" s="44"/>
      <c r="T360" s="44"/>
      <c r="U360" s="45">
        <f t="shared" si="142"/>
        <v>0</v>
      </c>
      <c r="V360" s="44"/>
      <c r="W360" s="44"/>
      <c r="X360" s="44"/>
      <c r="Y360" s="44"/>
      <c r="Z360" s="44"/>
      <c r="AA360" s="44"/>
      <c r="AB360" s="44"/>
      <c r="AC360" s="45">
        <f t="shared" si="143"/>
        <v>0</v>
      </c>
      <c r="AD360" s="44"/>
      <c r="AE360" s="44"/>
      <c r="AF360" s="44"/>
      <c r="AG360" s="44"/>
      <c r="AH360" s="44"/>
      <c r="AI360" s="44"/>
      <c r="AJ360" s="44"/>
      <c r="AK360" s="45">
        <f t="shared" si="129"/>
        <v>0</v>
      </c>
      <c r="AL360" s="42"/>
      <c r="AM360" s="42"/>
      <c r="AN360" s="42"/>
      <c r="AO360" s="42"/>
      <c r="AP360" s="42"/>
      <c r="AQ360" s="42"/>
      <c r="AR360" s="42"/>
      <c r="AS360" s="45">
        <f t="shared" si="130"/>
        <v>0</v>
      </c>
      <c r="AT360" s="42"/>
      <c r="AU360" s="42"/>
      <c r="AV360" s="42"/>
      <c r="AW360" s="42"/>
      <c r="AX360" s="42"/>
      <c r="AY360" s="42"/>
      <c r="AZ360" s="42"/>
      <c r="BA360" s="45">
        <f t="shared" si="131"/>
        <v>0</v>
      </c>
      <c r="BB360" s="42"/>
      <c r="BC360" s="42"/>
      <c r="BD360" s="42"/>
      <c r="BE360" s="42"/>
      <c r="BF360" s="42"/>
      <c r="BG360" s="42"/>
      <c r="BH360" s="42"/>
      <c r="BI360" s="110">
        <f t="shared" si="132"/>
        <v>0</v>
      </c>
      <c r="BJ360" s="109">
        <f t="shared" si="133"/>
        <v>0</v>
      </c>
      <c r="BK360" s="108">
        <f t="shared" si="134"/>
        <v>0</v>
      </c>
      <c r="BL360" s="108">
        <f t="shared" si="135"/>
        <v>0</v>
      </c>
      <c r="BM360" s="108">
        <f t="shared" si="136"/>
        <v>0</v>
      </c>
      <c r="BN360" s="108">
        <f t="shared" si="137"/>
        <v>0</v>
      </c>
      <c r="BO360" s="108">
        <f t="shared" si="138"/>
        <v>0</v>
      </c>
      <c r="BP360" s="108">
        <f t="shared" si="139"/>
        <v>0</v>
      </c>
      <c r="BQ360" s="72">
        <f t="shared" si="140"/>
        <v>0</v>
      </c>
      <c r="BR360" s="54"/>
      <c r="BS360" s="54"/>
      <c r="BT360" s="54"/>
      <c r="BU360" s="54"/>
      <c r="BV360" s="54"/>
    </row>
    <row r="361" spans="1:74" ht="16" thickBot="1">
      <c r="A361" s="57"/>
      <c r="B361" s="67"/>
      <c r="C361" s="68"/>
      <c r="D361" s="40"/>
      <c r="E361" s="40"/>
      <c r="F361" s="40"/>
      <c r="G361" s="40"/>
      <c r="H361" s="40"/>
      <c r="I361" s="40"/>
      <c r="J361" s="40"/>
      <c r="K361" s="40"/>
      <c r="L361" s="40"/>
      <c r="M361" s="45">
        <f t="shared" si="141"/>
        <v>0</v>
      </c>
      <c r="N361" s="40"/>
      <c r="O361" s="40"/>
      <c r="P361" s="40"/>
      <c r="Q361" s="40"/>
      <c r="R361" s="40"/>
      <c r="S361" s="40"/>
      <c r="T361" s="40"/>
      <c r="U361" s="45">
        <f t="shared" si="142"/>
        <v>0</v>
      </c>
      <c r="V361" s="40"/>
      <c r="W361" s="40"/>
      <c r="X361" s="40"/>
      <c r="Y361" s="40"/>
      <c r="Z361" s="40"/>
      <c r="AA361" s="40"/>
      <c r="AB361" s="40"/>
      <c r="AC361" s="45">
        <f t="shared" si="143"/>
        <v>0</v>
      </c>
      <c r="AD361" s="40"/>
      <c r="AE361" s="40"/>
      <c r="AF361" s="40"/>
      <c r="AG361" s="40"/>
      <c r="AH361" s="40"/>
      <c r="AI361" s="40"/>
      <c r="AJ361" s="40"/>
      <c r="AK361" s="45">
        <f t="shared" si="129"/>
        <v>0</v>
      </c>
      <c r="AL361" s="40"/>
      <c r="AM361" s="40"/>
      <c r="AN361" s="42"/>
      <c r="AO361" s="42"/>
      <c r="AP361" s="42"/>
      <c r="AQ361" s="42"/>
      <c r="AR361" s="42"/>
      <c r="AS361" s="45">
        <f t="shared" si="130"/>
        <v>0</v>
      </c>
      <c r="AT361" s="42"/>
      <c r="AU361" s="42"/>
      <c r="AV361" s="42"/>
      <c r="AW361" s="42"/>
      <c r="AX361" s="42"/>
      <c r="AY361" s="42"/>
      <c r="AZ361" s="42"/>
      <c r="BA361" s="45">
        <f t="shared" si="131"/>
        <v>0</v>
      </c>
      <c r="BB361" s="42"/>
      <c r="BC361" s="42"/>
      <c r="BD361" s="42"/>
      <c r="BE361" s="42"/>
      <c r="BF361" s="42"/>
      <c r="BG361" s="42"/>
      <c r="BH361" s="42"/>
      <c r="BI361" s="110">
        <f t="shared" si="132"/>
        <v>0</v>
      </c>
      <c r="BJ361" s="109">
        <f t="shared" si="133"/>
        <v>0</v>
      </c>
      <c r="BK361" s="108">
        <f t="shared" si="134"/>
        <v>0</v>
      </c>
      <c r="BL361" s="108">
        <f t="shared" si="135"/>
        <v>0</v>
      </c>
      <c r="BM361" s="108">
        <f t="shared" si="136"/>
        <v>0</v>
      </c>
      <c r="BN361" s="108">
        <f t="shared" si="137"/>
        <v>0</v>
      </c>
      <c r="BO361" s="108">
        <f t="shared" si="138"/>
        <v>0</v>
      </c>
      <c r="BP361" s="108">
        <f t="shared" si="139"/>
        <v>0</v>
      </c>
      <c r="BQ361" s="72">
        <f t="shared" si="140"/>
        <v>0</v>
      </c>
      <c r="BR361" s="54"/>
      <c r="BS361" s="54"/>
      <c r="BT361" s="54"/>
      <c r="BU361" s="54"/>
      <c r="BV361" s="54"/>
    </row>
    <row r="362" spans="1:74" ht="16" thickBot="1">
      <c r="A362" s="57"/>
      <c r="B362" s="65"/>
      <c r="C362" s="66"/>
      <c r="D362" s="44"/>
      <c r="E362" s="44"/>
      <c r="F362" s="44"/>
      <c r="G362" s="44"/>
      <c r="H362" s="44"/>
      <c r="I362" s="44"/>
      <c r="J362" s="44"/>
      <c r="K362" s="44"/>
      <c r="L362" s="44"/>
      <c r="M362" s="45">
        <f t="shared" si="141"/>
        <v>0</v>
      </c>
      <c r="N362" s="44"/>
      <c r="O362" s="44"/>
      <c r="P362" s="44"/>
      <c r="Q362" s="44"/>
      <c r="R362" s="44"/>
      <c r="S362" s="44"/>
      <c r="T362" s="44"/>
      <c r="U362" s="45">
        <f t="shared" si="142"/>
        <v>0</v>
      </c>
      <c r="V362" s="44"/>
      <c r="W362" s="44"/>
      <c r="X362" s="44"/>
      <c r="Y362" s="44"/>
      <c r="Z362" s="44"/>
      <c r="AA362" s="44"/>
      <c r="AB362" s="44"/>
      <c r="AC362" s="45">
        <f t="shared" si="143"/>
        <v>0</v>
      </c>
      <c r="AD362" s="44"/>
      <c r="AE362" s="44"/>
      <c r="AF362" s="44"/>
      <c r="AG362" s="44"/>
      <c r="AH362" s="44"/>
      <c r="AI362" s="44"/>
      <c r="AJ362" s="44"/>
      <c r="AK362" s="45">
        <f t="shared" si="129"/>
        <v>0</v>
      </c>
      <c r="AL362" s="42"/>
      <c r="AM362" s="42"/>
      <c r="AN362" s="42"/>
      <c r="AO362" s="42"/>
      <c r="AP362" s="42"/>
      <c r="AQ362" s="42"/>
      <c r="AR362" s="42"/>
      <c r="AS362" s="45">
        <f t="shared" si="130"/>
        <v>0</v>
      </c>
      <c r="AT362" s="42"/>
      <c r="AU362" s="42"/>
      <c r="AV362" s="42"/>
      <c r="AW362" s="42"/>
      <c r="AX362" s="42"/>
      <c r="AY362" s="42"/>
      <c r="AZ362" s="42"/>
      <c r="BA362" s="45">
        <f t="shared" si="131"/>
        <v>0</v>
      </c>
      <c r="BB362" s="42"/>
      <c r="BC362" s="42"/>
      <c r="BD362" s="42"/>
      <c r="BE362" s="42"/>
      <c r="BF362" s="42"/>
      <c r="BG362" s="42"/>
      <c r="BH362" s="42"/>
      <c r="BI362" s="110">
        <f t="shared" si="132"/>
        <v>0</v>
      </c>
      <c r="BJ362" s="109">
        <f t="shared" si="133"/>
        <v>0</v>
      </c>
      <c r="BK362" s="108">
        <f t="shared" si="134"/>
        <v>0</v>
      </c>
      <c r="BL362" s="108">
        <f t="shared" si="135"/>
        <v>0</v>
      </c>
      <c r="BM362" s="108">
        <f t="shared" si="136"/>
        <v>0</v>
      </c>
      <c r="BN362" s="108">
        <f t="shared" si="137"/>
        <v>0</v>
      </c>
      <c r="BO362" s="108">
        <f t="shared" si="138"/>
        <v>0</v>
      </c>
      <c r="BP362" s="108">
        <f t="shared" si="139"/>
        <v>0</v>
      </c>
      <c r="BQ362" s="72">
        <f t="shared" si="140"/>
        <v>0</v>
      </c>
      <c r="BR362" s="54"/>
      <c r="BS362" s="54"/>
      <c r="BT362" s="54"/>
      <c r="BU362" s="54"/>
      <c r="BV362" s="54"/>
    </row>
    <row r="363" spans="1:74" ht="16" thickBot="1">
      <c r="A363" s="57"/>
      <c r="B363" s="65"/>
      <c r="C363" s="66"/>
      <c r="D363" s="44"/>
      <c r="E363" s="44"/>
      <c r="F363" s="44"/>
      <c r="G363" s="44"/>
      <c r="H363" s="44"/>
      <c r="I363" s="44"/>
      <c r="J363" s="44"/>
      <c r="K363" s="44"/>
      <c r="L363" s="44"/>
      <c r="M363" s="45">
        <f t="shared" si="141"/>
        <v>0</v>
      </c>
      <c r="N363" s="44"/>
      <c r="O363" s="44"/>
      <c r="P363" s="44"/>
      <c r="Q363" s="44"/>
      <c r="R363" s="44"/>
      <c r="S363" s="44"/>
      <c r="T363" s="44"/>
      <c r="U363" s="45">
        <f t="shared" si="142"/>
        <v>0</v>
      </c>
      <c r="V363" s="44"/>
      <c r="W363" s="44"/>
      <c r="X363" s="44"/>
      <c r="Y363" s="44"/>
      <c r="Z363" s="44"/>
      <c r="AA363" s="44"/>
      <c r="AB363" s="44"/>
      <c r="AC363" s="45">
        <f t="shared" si="143"/>
        <v>0</v>
      </c>
      <c r="AD363" s="44"/>
      <c r="AE363" s="44"/>
      <c r="AF363" s="44"/>
      <c r="AG363" s="44"/>
      <c r="AH363" s="44"/>
      <c r="AI363" s="44"/>
      <c r="AJ363" s="44"/>
      <c r="AK363" s="45">
        <f t="shared" si="129"/>
        <v>0</v>
      </c>
      <c r="AL363" s="42"/>
      <c r="AM363" s="42"/>
      <c r="AN363" s="42"/>
      <c r="AO363" s="42"/>
      <c r="AP363" s="42"/>
      <c r="AQ363" s="42"/>
      <c r="AR363" s="42"/>
      <c r="AS363" s="45">
        <f t="shared" si="130"/>
        <v>0</v>
      </c>
      <c r="AT363" s="42"/>
      <c r="AU363" s="42"/>
      <c r="AV363" s="42"/>
      <c r="AW363" s="42"/>
      <c r="AX363" s="42"/>
      <c r="AY363" s="42"/>
      <c r="AZ363" s="42"/>
      <c r="BA363" s="45">
        <f t="shared" si="131"/>
        <v>0</v>
      </c>
      <c r="BB363" s="42"/>
      <c r="BC363" s="42"/>
      <c r="BD363" s="42"/>
      <c r="BE363" s="42"/>
      <c r="BF363" s="42"/>
      <c r="BG363" s="42"/>
      <c r="BH363" s="42"/>
      <c r="BI363" s="110">
        <f t="shared" si="132"/>
        <v>0</v>
      </c>
      <c r="BJ363" s="109">
        <f t="shared" si="133"/>
        <v>0</v>
      </c>
      <c r="BK363" s="108">
        <f t="shared" si="134"/>
        <v>0</v>
      </c>
      <c r="BL363" s="108">
        <f t="shared" si="135"/>
        <v>0</v>
      </c>
      <c r="BM363" s="108">
        <f t="shared" si="136"/>
        <v>0</v>
      </c>
      <c r="BN363" s="108">
        <f t="shared" si="137"/>
        <v>0</v>
      </c>
      <c r="BO363" s="108">
        <f t="shared" si="138"/>
        <v>0</v>
      </c>
      <c r="BP363" s="108">
        <f t="shared" si="139"/>
        <v>0</v>
      </c>
      <c r="BQ363" s="72">
        <f t="shared" si="140"/>
        <v>0</v>
      </c>
      <c r="BR363" s="54"/>
      <c r="BS363" s="54"/>
      <c r="BT363" s="54"/>
      <c r="BU363" s="54"/>
      <c r="BV363" s="54"/>
    </row>
    <row r="364" spans="1:74" ht="16" thickBot="1">
      <c r="A364" s="57"/>
      <c r="B364" s="65"/>
      <c r="C364" s="66"/>
      <c r="D364" s="44"/>
      <c r="E364" s="44"/>
      <c r="F364" s="44"/>
      <c r="G364" s="44"/>
      <c r="H364" s="44"/>
      <c r="I364" s="44"/>
      <c r="J364" s="44"/>
      <c r="K364" s="44"/>
      <c r="L364" s="44"/>
      <c r="M364" s="45">
        <f t="shared" si="141"/>
        <v>0</v>
      </c>
      <c r="N364" s="44"/>
      <c r="O364" s="44"/>
      <c r="P364" s="44"/>
      <c r="Q364" s="44"/>
      <c r="R364" s="44"/>
      <c r="S364" s="44"/>
      <c r="T364" s="44"/>
      <c r="U364" s="45">
        <f t="shared" si="142"/>
        <v>0</v>
      </c>
      <c r="V364" s="44"/>
      <c r="W364" s="44"/>
      <c r="X364" s="44"/>
      <c r="Y364" s="44"/>
      <c r="Z364" s="44"/>
      <c r="AA364" s="44"/>
      <c r="AB364" s="44"/>
      <c r="AC364" s="45">
        <f t="shared" si="143"/>
        <v>0</v>
      </c>
      <c r="AD364" s="44"/>
      <c r="AE364" s="44"/>
      <c r="AF364" s="44"/>
      <c r="AG364" s="44"/>
      <c r="AH364" s="44"/>
      <c r="AI364" s="44"/>
      <c r="AJ364" s="44"/>
      <c r="AK364" s="45">
        <f t="shared" si="129"/>
        <v>0</v>
      </c>
      <c r="AL364" s="42"/>
      <c r="AM364" s="42"/>
      <c r="AN364" s="42"/>
      <c r="AO364" s="42"/>
      <c r="AP364" s="42"/>
      <c r="AQ364" s="42"/>
      <c r="AR364" s="42"/>
      <c r="AS364" s="45">
        <f t="shared" si="130"/>
        <v>0</v>
      </c>
      <c r="AT364" s="42"/>
      <c r="AU364" s="42"/>
      <c r="AV364" s="42"/>
      <c r="AW364" s="42"/>
      <c r="AX364" s="42"/>
      <c r="AY364" s="42"/>
      <c r="AZ364" s="42"/>
      <c r="BA364" s="45">
        <f t="shared" si="131"/>
        <v>0</v>
      </c>
      <c r="BB364" s="42"/>
      <c r="BC364" s="42"/>
      <c r="BD364" s="42"/>
      <c r="BE364" s="42"/>
      <c r="BF364" s="42"/>
      <c r="BG364" s="42"/>
      <c r="BH364" s="42"/>
      <c r="BI364" s="110">
        <f t="shared" si="132"/>
        <v>0</v>
      </c>
      <c r="BJ364" s="109">
        <f t="shared" si="133"/>
        <v>0</v>
      </c>
      <c r="BK364" s="108">
        <f t="shared" si="134"/>
        <v>0</v>
      </c>
      <c r="BL364" s="108">
        <f t="shared" si="135"/>
        <v>0</v>
      </c>
      <c r="BM364" s="108">
        <f t="shared" si="136"/>
        <v>0</v>
      </c>
      <c r="BN364" s="108">
        <f t="shared" si="137"/>
        <v>0</v>
      </c>
      <c r="BO364" s="108">
        <f t="shared" si="138"/>
        <v>0</v>
      </c>
      <c r="BP364" s="108">
        <f t="shared" si="139"/>
        <v>0</v>
      </c>
      <c r="BQ364" s="72">
        <f t="shared" si="140"/>
        <v>0</v>
      </c>
      <c r="BR364" s="54"/>
      <c r="BS364" s="54"/>
      <c r="BT364" s="54"/>
      <c r="BU364" s="54"/>
      <c r="BV364" s="54"/>
    </row>
    <row r="365" spans="1:74" ht="16" thickBot="1">
      <c r="A365" s="57"/>
      <c r="B365" s="65"/>
      <c r="C365" s="66"/>
      <c r="D365" s="44"/>
      <c r="E365" s="44"/>
      <c r="F365" s="44"/>
      <c r="G365" s="44"/>
      <c r="H365" s="44"/>
      <c r="I365" s="44"/>
      <c r="J365" s="44"/>
      <c r="K365" s="44"/>
      <c r="L365" s="44"/>
      <c r="M365" s="45">
        <f t="shared" si="141"/>
        <v>0</v>
      </c>
      <c r="N365" s="44"/>
      <c r="O365" s="44"/>
      <c r="P365" s="44"/>
      <c r="Q365" s="44"/>
      <c r="R365" s="44"/>
      <c r="S365" s="44"/>
      <c r="T365" s="44"/>
      <c r="U365" s="45">
        <f t="shared" si="142"/>
        <v>0</v>
      </c>
      <c r="V365" s="44"/>
      <c r="W365" s="44"/>
      <c r="X365" s="44"/>
      <c r="Y365" s="44"/>
      <c r="Z365" s="44"/>
      <c r="AA365" s="44"/>
      <c r="AB365" s="44"/>
      <c r="AC365" s="45">
        <f t="shared" si="143"/>
        <v>0</v>
      </c>
      <c r="AD365" s="44"/>
      <c r="AE365" s="44"/>
      <c r="AF365" s="44"/>
      <c r="AG365" s="44"/>
      <c r="AH365" s="44"/>
      <c r="AI365" s="44"/>
      <c r="AJ365" s="44"/>
      <c r="AK365" s="45">
        <f t="shared" si="129"/>
        <v>0</v>
      </c>
      <c r="AL365" s="42"/>
      <c r="AM365" s="42"/>
      <c r="AN365" s="42"/>
      <c r="AO365" s="42"/>
      <c r="AP365" s="42"/>
      <c r="AQ365" s="42"/>
      <c r="AR365" s="42"/>
      <c r="AS365" s="45">
        <f t="shared" si="130"/>
        <v>0</v>
      </c>
      <c r="AT365" s="42"/>
      <c r="AU365" s="42"/>
      <c r="AV365" s="42"/>
      <c r="AW365" s="42"/>
      <c r="AX365" s="42"/>
      <c r="AY365" s="42"/>
      <c r="AZ365" s="42"/>
      <c r="BA365" s="45">
        <f t="shared" si="131"/>
        <v>0</v>
      </c>
      <c r="BB365" s="42"/>
      <c r="BC365" s="42"/>
      <c r="BD365" s="42"/>
      <c r="BE365" s="42"/>
      <c r="BF365" s="42"/>
      <c r="BG365" s="42"/>
      <c r="BH365" s="42"/>
      <c r="BI365" s="110">
        <f t="shared" si="132"/>
        <v>0</v>
      </c>
      <c r="BJ365" s="109">
        <f t="shared" si="133"/>
        <v>0</v>
      </c>
      <c r="BK365" s="108">
        <f t="shared" si="134"/>
        <v>0</v>
      </c>
      <c r="BL365" s="108">
        <f t="shared" si="135"/>
        <v>0</v>
      </c>
      <c r="BM365" s="108">
        <f t="shared" si="136"/>
        <v>0</v>
      </c>
      <c r="BN365" s="108">
        <f t="shared" si="137"/>
        <v>0</v>
      </c>
      <c r="BO365" s="108">
        <f t="shared" si="138"/>
        <v>0</v>
      </c>
      <c r="BP365" s="108">
        <f t="shared" si="139"/>
        <v>0</v>
      </c>
      <c r="BQ365" s="72">
        <f t="shared" si="140"/>
        <v>0</v>
      </c>
      <c r="BR365" s="54"/>
      <c r="BS365" s="54"/>
      <c r="BT365" s="54"/>
      <c r="BU365" s="54"/>
      <c r="BV365" s="54"/>
    </row>
    <row r="366" spans="1:74" ht="16" thickBot="1">
      <c r="A366" s="57"/>
      <c r="B366" s="65"/>
      <c r="C366" s="66"/>
      <c r="D366" s="44"/>
      <c r="E366" s="44"/>
      <c r="F366" s="44"/>
      <c r="G366" s="44"/>
      <c r="H366" s="44"/>
      <c r="I366" s="44"/>
      <c r="J366" s="44"/>
      <c r="K366" s="44"/>
      <c r="L366" s="44"/>
      <c r="M366" s="45">
        <f t="shared" si="141"/>
        <v>0</v>
      </c>
      <c r="N366" s="44"/>
      <c r="O366" s="44"/>
      <c r="P366" s="44"/>
      <c r="Q366" s="44"/>
      <c r="R366" s="44"/>
      <c r="S366" s="44"/>
      <c r="T366" s="44"/>
      <c r="U366" s="45">
        <f t="shared" si="142"/>
        <v>0</v>
      </c>
      <c r="V366" s="44"/>
      <c r="W366" s="44"/>
      <c r="X366" s="44"/>
      <c r="Y366" s="44"/>
      <c r="Z366" s="44"/>
      <c r="AA366" s="44"/>
      <c r="AB366" s="44"/>
      <c r="AC366" s="45">
        <f t="shared" si="143"/>
        <v>0</v>
      </c>
      <c r="AD366" s="44"/>
      <c r="AE366" s="44"/>
      <c r="AF366" s="44"/>
      <c r="AG366" s="44"/>
      <c r="AH366" s="44"/>
      <c r="AI366" s="44"/>
      <c r="AJ366" s="44"/>
      <c r="AK366" s="45">
        <f t="shared" si="129"/>
        <v>0</v>
      </c>
      <c r="AL366" s="42"/>
      <c r="AM366" s="42"/>
      <c r="AN366" s="42"/>
      <c r="AO366" s="42"/>
      <c r="AP366" s="42"/>
      <c r="AQ366" s="42"/>
      <c r="AR366" s="42"/>
      <c r="AS366" s="45">
        <f t="shared" si="130"/>
        <v>0</v>
      </c>
      <c r="AT366" s="42"/>
      <c r="AU366" s="42"/>
      <c r="AV366" s="42"/>
      <c r="AW366" s="42"/>
      <c r="AX366" s="42"/>
      <c r="AY366" s="42"/>
      <c r="AZ366" s="42"/>
      <c r="BA366" s="45">
        <f t="shared" si="131"/>
        <v>0</v>
      </c>
      <c r="BB366" s="42"/>
      <c r="BC366" s="42"/>
      <c r="BD366" s="42"/>
      <c r="BE366" s="42"/>
      <c r="BF366" s="42"/>
      <c r="BG366" s="42"/>
      <c r="BH366" s="42"/>
      <c r="BI366" s="110">
        <f t="shared" si="132"/>
        <v>0</v>
      </c>
      <c r="BJ366" s="109">
        <f t="shared" si="133"/>
        <v>0</v>
      </c>
      <c r="BK366" s="108">
        <f t="shared" si="134"/>
        <v>0</v>
      </c>
      <c r="BL366" s="108">
        <f t="shared" si="135"/>
        <v>0</v>
      </c>
      <c r="BM366" s="108">
        <f t="shared" si="136"/>
        <v>0</v>
      </c>
      <c r="BN366" s="108">
        <f t="shared" si="137"/>
        <v>0</v>
      </c>
      <c r="BO366" s="108">
        <f t="shared" si="138"/>
        <v>0</v>
      </c>
      <c r="BP366" s="108">
        <f t="shared" si="139"/>
        <v>0</v>
      </c>
      <c r="BQ366" s="72">
        <f t="shared" si="140"/>
        <v>0</v>
      </c>
      <c r="BR366" s="54"/>
      <c r="BS366" s="54"/>
      <c r="BT366" s="54"/>
      <c r="BU366" s="54"/>
      <c r="BV366" s="54"/>
    </row>
    <row r="367" spans="1:74" ht="16" thickBot="1">
      <c r="A367" s="57"/>
      <c r="B367" s="65"/>
      <c r="C367" s="66"/>
      <c r="D367" s="44"/>
      <c r="E367" s="44"/>
      <c r="F367" s="44"/>
      <c r="G367" s="44"/>
      <c r="H367" s="44"/>
      <c r="I367" s="44"/>
      <c r="J367" s="44"/>
      <c r="K367" s="44"/>
      <c r="L367" s="44"/>
      <c r="M367" s="45">
        <f t="shared" ref="M367:M376" si="144">2*F367+5*G367+3*H367+5*I367+5*J367+5*K367+5*L367</f>
        <v>0</v>
      </c>
      <c r="N367" s="44"/>
      <c r="O367" s="44"/>
      <c r="P367" s="44"/>
      <c r="Q367" s="44"/>
      <c r="R367" s="44"/>
      <c r="S367" s="44"/>
      <c r="T367" s="44"/>
      <c r="U367" s="45">
        <f t="shared" ref="U367:U376" si="145">2*N367+5*O367+3*P367+5*Q367+5*R367+5*S367+5*T367</f>
        <v>0</v>
      </c>
      <c r="V367" s="44"/>
      <c r="W367" s="44"/>
      <c r="X367" s="44"/>
      <c r="Y367" s="44"/>
      <c r="Z367" s="44"/>
      <c r="AA367" s="44"/>
      <c r="AB367" s="44"/>
      <c r="AC367" s="45">
        <f t="shared" ref="AC367:AC376" si="146">2*V367+5*W367+3*X367+5*Y367+5*Z367+5*AA367+5*AB367</f>
        <v>0</v>
      </c>
      <c r="AD367" s="44"/>
      <c r="AE367" s="44"/>
      <c r="AF367" s="44"/>
      <c r="AG367" s="44"/>
      <c r="AH367" s="44"/>
      <c r="AI367" s="44"/>
      <c r="AJ367" s="44"/>
      <c r="AK367" s="45">
        <f t="shared" si="129"/>
        <v>0</v>
      </c>
      <c r="AL367" s="42"/>
      <c r="AM367" s="42"/>
      <c r="AN367" s="42"/>
      <c r="AO367" s="42"/>
      <c r="AP367" s="42"/>
      <c r="AQ367" s="42"/>
      <c r="AR367" s="42"/>
      <c r="AS367" s="45">
        <f t="shared" si="130"/>
        <v>0</v>
      </c>
      <c r="AT367" s="42"/>
      <c r="AU367" s="42"/>
      <c r="AV367" s="42"/>
      <c r="AW367" s="42"/>
      <c r="AX367" s="42"/>
      <c r="AY367" s="42"/>
      <c r="AZ367" s="42"/>
      <c r="BA367" s="45">
        <f t="shared" si="131"/>
        <v>0</v>
      </c>
      <c r="BB367" s="42"/>
      <c r="BC367" s="42"/>
      <c r="BD367" s="42"/>
      <c r="BE367" s="42"/>
      <c r="BF367" s="42"/>
      <c r="BG367" s="42"/>
      <c r="BH367" s="42"/>
      <c r="BI367" s="110">
        <f t="shared" si="132"/>
        <v>0</v>
      </c>
      <c r="BJ367" s="109">
        <f t="shared" si="133"/>
        <v>0</v>
      </c>
      <c r="BK367" s="108">
        <f t="shared" si="134"/>
        <v>0</v>
      </c>
      <c r="BL367" s="108">
        <f t="shared" si="135"/>
        <v>0</v>
      </c>
      <c r="BM367" s="108">
        <f t="shared" si="136"/>
        <v>0</v>
      </c>
      <c r="BN367" s="108">
        <f t="shared" si="137"/>
        <v>0</v>
      </c>
      <c r="BO367" s="108">
        <f t="shared" si="138"/>
        <v>0</v>
      </c>
      <c r="BP367" s="108">
        <f t="shared" si="139"/>
        <v>0</v>
      </c>
      <c r="BQ367" s="72">
        <f t="shared" si="140"/>
        <v>0</v>
      </c>
      <c r="BR367" s="54"/>
      <c r="BS367" s="54"/>
      <c r="BT367" s="54"/>
      <c r="BU367" s="54"/>
      <c r="BV367" s="54"/>
    </row>
    <row r="368" spans="1:74" ht="16" thickBot="1">
      <c r="A368" s="57"/>
      <c r="B368" s="65"/>
      <c r="C368" s="66"/>
      <c r="D368" s="44"/>
      <c r="E368" s="44"/>
      <c r="F368" s="44"/>
      <c r="G368" s="44"/>
      <c r="H368" s="44"/>
      <c r="I368" s="44"/>
      <c r="J368" s="44"/>
      <c r="K368" s="44"/>
      <c r="L368" s="44"/>
      <c r="M368" s="45">
        <f t="shared" si="144"/>
        <v>0</v>
      </c>
      <c r="N368" s="44"/>
      <c r="O368" s="44"/>
      <c r="P368" s="44"/>
      <c r="Q368" s="44"/>
      <c r="R368" s="44"/>
      <c r="S368" s="44"/>
      <c r="T368" s="44"/>
      <c r="U368" s="45">
        <f t="shared" si="145"/>
        <v>0</v>
      </c>
      <c r="V368" s="44"/>
      <c r="W368" s="44"/>
      <c r="X368" s="44"/>
      <c r="Y368" s="44"/>
      <c r="Z368" s="44"/>
      <c r="AA368" s="44"/>
      <c r="AB368" s="44"/>
      <c r="AC368" s="45">
        <f t="shared" si="146"/>
        <v>0</v>
      </c>
      <c r="AD368" s="44"/>
      <c r="AE368" s="44"/>
      <c r="AF368" s="44"/>
      <c r="AG368" s="44"/>
      <c r="AH368" s="44"/>
      <c r="AI368" s="44"/>
      <c r="AJ368" s="44"/>
      <c r="AK368" s="45">
        <f t="shared" si="129"/>
        <v>0</v>
      </c>
      <c r="AL368" s="42"/>
      <c r="AM368" s="42"/>
      <c r="AN368" s="42"/>
      <c r="AO368" s="42"/>
      <c r="AP368" s="42"/>
      <c r="AQ368" s="42"/>
      <c r="AR368" s="42"/>
      <c r="AS368" s="45">
        <f t="shared" si="130"/>
        <v>0</v>
      </c>
      <c r="AT368" s="42"/>
      <c r="AU368" s="42"/>
      <c r="AV368" s="42"/>
      <c r="AW368" s="42"/>
      <c r="AX368" s="42"/>
      <c r="AY368" s="42"/>
      <c r="AZ368" s="42"/>
      <c r="BA368" s="45">
        <f t="shared" si="131"/>
        <v>0</v>
      </c>
      <c r="BB368" s="42"/>
      <c r="BC368" s="42"/>
      <c r="BD368" s="42"/>
      <c r="BE368" s="42"/>
      <c r="BF368" s="42"/>
      <c r="BG368" s="42"/>
      <c r="BH368" s="42"/>
      <c r="BI368" s="110">
        <f t="shared" si="132"/>
        <v>0</v>
      </c>
      <c r="BJ368" s="109">
        <f t="shared" si="133"/>
        <v>0</v>
      </c>
      <c r="BK368" s="108">
        <f t="shared" si="134"/>
        <v>0</v>
      </c>
      <c r="BL368" s="108">
        <f t="shared" si="135"/>
        <v>0</v>
      </c>
      <c r="BM368" s="108">
        <f t="shared" si="136"/>
        <v>0</v>
      </c>
      <c r="BN368" s="108">
        <f t="shared" si="137"/>
        <v>0</v>
      </c>
      <c r="BO368" s="108">
        <f t="shared" si="138"/>
        <v>0</v>
      </c>
      <c r="BP368" s="108">
        <f t="shared" si="139"/>
        <v>0</v>
      </c>
      <c r="BQ368" s="72">
        <f t="shared" si="140"/>
        <v>0</v>
      </c>
      <c r="BR368" s="54"/>
      <c r="BS368" s="54"/>
      <c r="BT368" s="54"/>
      <c r="BU368" s="54"/>
      <c r="BV368" s="54"/>
    </row>
    <row r="369" spans="1:74" ht="16" thickBot="1">
      <c r="A369" s="57"/>
      <c r="B369" s="65"/>
      <c r="C369" s="66"/>
      <c r="D369" s="44"/>
      <c r="E369" s="44"/>
      <c r="F369" s="44"/>
      <c r="G369" s="44"/>
      <c r="H369" s="44"/>
      <c r="I369" s="44"/>
      <c r="J369" s="44"/>
      <c r="K369" s="44"/>
      <c r="L369" s="44"/>
      <c r="M369" s="45">
        <f t="shared" si="144"/>
        <v>0</v>
      </c>
      <c r="N369" s="44"/>
      <c r="O369" s="44"/>
      <c r="P369" s="44"/>
      <c r="Q369" s="44"/>
      <c r="R369" s="44"/>
      <c r="S369" s="44"/>
      <c r="T369" s="44"/>
      <c r="U369" s="45">
        <f t="shared" si="145"/>
        <v>0</v>
      </c>
      <c r="V369" s="44"/>
      <c r="W369" s="44"/>
      <c r="X369" s="44"/>
      <c r="Y369" s="44"/>
      <c r="Z369" s="44"/>
      <c r="AA369" s="44"/>
      <c r="AB369" s="44"/>
      <c r="AC369" s="45">
        <f t="shared" si="146"/>
        <v>0</v>
      </c>
      <c r="AD369" s="44"/>
      <c r="AE369" s="44"/>
      <c r="AF369" s="44"/>
      <c r="AG369" s="44"/>
      <c r="AH369" s="44"/>
      <c r="AI369" s="44"/>
      <c r="AJ369" s="44"/>
      <c r="AK369" s="45">
        <f t="shared" si="129"/>
        <v>0</v>
      </c>
      <c r="AL369" s="42"/>
      <c r="AM369" s="42"/>
      <c r="AN369" s="42"/>
      <c r="AO369" s="42"/>
      <c r="AP369" s="42"/>
      <c r="AQ369" s="42"/>
      <c r="AR369" s="42"/>
      <c r="AS369" s="45">
        <f t="shared" si="130"/>
        <v>0</v>
      </c>
      <c r="AT369" s="42"/>
      <c r="AU369" s="42"/>
      <c r="AV369" s="42"/>
      <c r="AW369" s="42"/>
      <c r="AX369" s="42"/>
      <c r="AY369" s="42"/>
      <c r="AZ369" s="42"/>
      <c r="BA369" s="45">
        <f t="shared" si="131"/>
        <v>0</v>
      </c>
      <c r="BB369" s="42"/>
      <c r="BC369" s="42"/>
      <c r="BD369" s="42"/>
      <c r="BE369" s="42"/>
      <c r="BF369" s="42"/>
      <c r="BG369" s="42"/>
      <c r="BH369" s="42"/>
      <c r="BI369" s="110">
        <f t="shared" si="132"/>
        <v>0</v>
      </c>
      <c r="BJ369" s="109">
        <f t="shared" si="133"/>
        <v>0</v>
      </c>
      <c r="BK369" s="108">
        <f t="shared" si="134"/>
        <v>0</v>
      </c>
      <c r="BL369" s="108">
        <f t="shared" si="135"/>
        <v>0</v>
      </c>
      <c r="BM369" s="108">
        <f t="shared" si="136"/>
        <v>0</v>
      </c>
      <c r="BN369" s="108">
        <f t="shared" si="137"/>
        <v>0</v>
      </c>
      <c r="BO369" s="108">
        <f t="shared" si="138"/>
        <v>0</v>
      </c>
      <c r="BP369" s="108">
        <f t="shared" si="139"/>
        <v>0</v>
      </c>
      <c r="BQ369" s="72">
        <f t="shared" si="140"/>
        <v>0</v>
      </c>
      <c r="BR369" s="54"/>
      <c r="BS369" s="54"/>
      <c r="BT369" s="54"/>
      <c r="BU369" s="54"/>
      <c r="BV369" s="54"/>
    </row>
    <row r="370" spans="1:74" ht="16" thickBot="1">
      <c r="A370" s="57"/>
      <c r="B370" s="67"/>
      <c r="C370" s="68"/>
      <c r="D370" s="40"/>
      <c r="E370" s="40"/>
      <c r="F370" s="40"/>
      <c r="G370" s="40"/>
      <c r="H370" s="40"/>
      <c r="I370" s="40"/>
      <c r="J370" s="40"/>
      <c r="K370" s="40"/>
      <c r="L370" s="40"/>
      <c r="M370" s="45">
        <f t="shared" si="144"/>
        <v>0</v>
      </c>
      <c r="N370" s="40"/>
      <c r="O370" s="40"/>
      <c r="P370" s="40"/>
      <c r="Q370" s="40"/>
      <c r="R370" s="40"/>
      <c r="S370" s="40"/>
      <c r="T370" s="40"/>
      <c r="U370" s="45">
        <f t="shared" si="145"/>
        <v>0</v>
      </c>
      <c r="V370" s="40"/>
      <c r="W370" s="40"/>
      <c r="X370" s="40"/>
      <c r="Y370" s="40"/>
      <c r="Z370" s="40"/>
      <c r="AA370" s="40"/>
      <c r="AB370" s="40"/>
      <c r="AC370" s="45">
        <f t="shared" si="146"/>
        <v>0</v>
      </c>
      <c r="AD370" s="40"/>
      <c r="AE370" s="40"/>
      <c r="AF370" s="40"/>
      <c r="AG370" s="40"/>
      <c r="AH370" s="40"/>
      <c r="AI370" s="40"/>
      <c r="AJ370" s="40"/>
      <c r="AK370" s="45">
        <f t="shared" si="129"/>
        <v>0</v>
      </c>
      <c r="AL370" s="40"/>
      <c r="AM370" s="40"/>
      <c r="AN370" s="40"/>
      <c r="AO370" s="40"/>
      <c r="AP370" s="40"/>
      <c r="AQ370" s="40"/>
      <c r="AR370" s="40"/>
      <c r="AS370" s="45">
        <f t="shared" si="130"/>
        <v>0</v>
      </c>
      <c r="AT370" s="40"/>
      <c r="AU370" s="40"/>
      <c r="AV370" s="40"/>
      <c r="AW370" s="40"/>
      <c r="AX370" s="40"/>
      <c r="AY370" s="40"/>
      <c r="AZ370" s="40"/>
      <c r="BA370" s="45">
        <f t="shared" si="131"/>
        <v>0</v>
      </c>
      <c r="BB370" s="40"/>
      <c r="BC370" s="40"/>
      <c r="BD370" s="40"/>
      <c r="BE370" s="40"/>
      <c r="BF370" s="40"/>
      <c r="BG370" s="40"/>
      <c r="BH370" s="40"/>
      <c r="BI370" s="110">
        <f t="shared" si="132"/>
        <v>0</v>
      </c>
      <c r="BJ370" s="109">
        <f t="shared" si="133"/>
        <v>0</v>
      </c>
      <c r="BK370" s="108">
        <f t="shared" si="134"/>
        <v>0</v>
      </c>
      <c r="BL370" s="108">
        <f t="shared" si="135"/>
        <v>0</v>
      </c>
      <c r="BM370" s="108">
        <f t="shared" si="136"/>
        <v>0</v>
      </c>
      <c r="BN370" s="108">
        <f t="shared" si="137"/>
        <v>0</v>
      </c>
      <c r="BO370" s="108">
        <f t="shared" si="138"/>
        <v>0</v>
      </c>
      <c r="BP370" s="108">
        <f t="shared" si="139"/>
        <v>0</v>
      </c>
      <c r="BQ370" s="72">
        <f t="shared" si="140"/>
        <v>0</v>
      </c>
      <c r="BR370" s="54"/>
      <c r="BS370" s="54"/>
      <c r="BT370" s="54"/>
      <c r="BU370" s="54"/>
      <c r="BV370" s="54"/>
    </row>
    <row r="371" spans="1:74" ht="16" thickBot="1">
      <c r="A371" s="57"/>
      <c r="B371" s="65"/>
      <c r="C371" s="66"/>
      <c r="D371" s="42"/>
      <c r="E371" s="42"/>
      <c r="F371" s="42"/>
      <c r="G371" s="42"/>
      <c r="H371" s="42"/>
      <c r="I371" s="42"/>
      <c r="J371" s="42"/>
      <c r="K371" s="42"/>
      <c r="L371" s="42"/>
      <c r="M371" s="45">
        <f t="shared" si="144"/>
        <v>0</v>
      </c>
      <c r="N371" s="42"/>
      <c r="O371" s="42"/>
      <c r="P371" s="42"/>
      <c r="Q371" s="42"/>
      <c r="R371" s="42"/>
      <c r="S371" s="42"/>
      <c r="T371" s="42"/>
      <c r="U371" s="45">
        <f t="shared" si="145"/>
        <v>0</v>
      </c>
      <c r="V371" s="42"/>
      <c r="W371" s="42"/>
      <c r="X371" s="42"/>
      <c r="Y371" s="42"/>
      <c r="Z371" s="42"/>
      <c r="AA371" s="42"/>
      <c r="AB371" s="42"/>
      <c r="AC371" s="45">
        <f t="shared" si="146"/>
        <v>0</v>
      </c>
      <c r="AD371" s="42"/>
      <c r="AE371" s="42"/>
      <c r="AF371" s="42"/>
      <c r="AG371" s="42"/>
      <c r="AH371" s="42"/>
      <c r="AI371" s="42"/>
      <c r="AJ371" s="42"/>
      <c r="AK371" s="45">
        <f t="shared" si="129"/>
        <v>0</v>
      </c>
      <c r="AL371" s="42"/>
      <c r="AM371" s="42"/>
      <c r="AN371" s="42"/>
      <c r="AO371" s="42"/>
      <c r="AP371" s="42"/>
      <c r="AQ371" s="42"/>
      <c r="AR371" s="42"/>
      <c r="AS371" s="45">
        <f t="shared" si="130"/>
        <v>0</v>
      </c>
      <c r="AT371" s="42"/>
      <c r="AU371" s="42"/>
      <c r="AV371" s="42"/>
      <c r="AW371" s="42"/>
      <c r="AX371" s="42"/>
      <c r="AY371" s="42"/>
      <c r="AZ371" s="42"/>
      <c r="BA371" s="45">
        <f t="shared" si="131"/>
        <v>0</v>
      </c>
      <c r="BB371" s="42"/>
      <c r="BC371" s="42"/>
      <c r="BD371" s="42"/>
      <c r="BE371" s="42"/>
      <c r="BF371" s="42"/>
      <c r="BG371" s="42"/>
      <c r="BH371" s="42"/>
      <c r="BI371" s="110">
        <f t="shared" si="132"/>
        <v>0</v>
      </c>
      <c r="BJ371" s="109">
        <f t="shared" si="133"/>
        <v>0</v>
      </c>
      <c r="BK371" s="108">
        <f t="shared" si="134"/>
        <v>0</v>
      </c>
      <c r="BL371" s="108">
        <f t="shared" si="135"/>
        <v>0</v>
      </c>
      <c r="BM371" s="108">
        <f t="shared" si="136"/>
        <v>0</v>
      </c>
      <c r="BN371" s="108">
        <f t="shared" si="137"/>
        <v>0</v>
      </c>
      <c r="BO371" s="108">
        <f t="shared" si="138"/>
        <v>0</v>
      </c>
      <c r="BP371" s="108">
        <f t="shared" si="139"/>
        <v>0</v>
      </c>
      <c r="BQ371" s="72">
        <f t="shared" si="140"/>
        <v>0</v>
      </c>
      <c r="BR371" s="54"/>
      <c r="BS371" s="54"/>
      <c r="BT371" s="54"/>
      <c r="BU371" s="54"/>
      <c r="BV371" s="54"/>
    </row>
    <row r="372" spans="1:74" ht="16" thickBot="1">
      <c r="A372" s="57"/>
      <c r="B372" s="65"/>
      <c r="C372" s="66"/>
      <c r="D372" s="42"/>
      <c r="E372" s="42"/>
      <c r="F372" s="42"/>
      <c r="G372" s="42"/>
      <c r="H372" s="42"/>
      <c r="I372" s="42"/>
      <c r="J372" s="42"/>
      <c r="K372" s="42"/>
      <c r="L372" s="42"/>
      <c r="M372" s="45">
        <f t="shared" si="144"/>
        <v>0</v>
      </c>
      <c r="N372" s="42"/>
      <c r="O372" s="42"/>
      <c r="P372" s="42"/>
      <c r="Q372" s="42"/>
      <c r="R372" s="42"/>
      <c r="S372" s="42"/>
      <c r="T372" s="42"/>
      <c r="U372" s="45">
        <f t="shared" si="145"/>
        <v>0</v>
      </c>
      <c r="V372" s="42"/>
      <c r="W372" s="42"/>
      <c r="X372" s="42"/>
      <c r="Y372" s="42"/>
      <c r="Z372" s="42"/>
      <c r="AA372" s="42"/>
      <c r="AB372" s="42"/>
      <c r="AC372" s="45">
        <f t="shared" si="146"/>
        <v>0</v>
      </c>
      <c r="AD372" s="42"/>
      <c r="AE372" s="42"/>
      <c r="AF372" s="42"/>
      <c r="AG372" s="42"/>
      <c r="AH372" s="42"/>
      <c r="AI372" s="42"/>
      <c r="AJ372" s="42"/>
      <c r="AK372" s="45">
        <f t="shared" si="129"/>
        <v>0</v>
      </c>
      <c r="AL372" s="42"/>
      <c r="AM372" s="42"/>
      <c r="AN372" s="42"/>
      <c r="AO372" s="42"/>
      <c r="AP372" s="42"/>
      <c r="AQ372" s="42"/>
      <c r="AR372" s="42"/>
      <c r="AS372" s="45">
        <f t="shared" si="130"/>
        <v>0</v>
      </c>
      <c r="AT372" s="42"/>
      <c r="AU372" s="42"/>
      <c r="AV372" s="42"/>
      <c r="AW372" s="42"/>
      <c r="AX372" s="42"/>
      <c r="AY372" s="42"/>
      <c r="AZ372" s="42"/>
      <c r="BA372" s="45">
        <f t="shared" si="131"/>
        <v>0</v>
      </c>
      <c r="BB372" s="42"/>
      <c r="BC372" s="42"/>
      <c r="BD372" s="42"/>
      <c r="BE372" s="42"/>
      <c r="BF372" s="42"/>
      <c r="BG372" s="42"/>
      <c r="BH372" s="42"/>
      <c r="BI372" s="110">
        <f t="shared" si="132"/>
        <v>0</v>
      </c>
      <c r="BJ372" s="109">
        <f t="shared" si="133"/>
        <v>0</v>
      </c>
      <c r="BK372" s="108">
        <f t="shared" si="134"/>
        <v>0</v>
      </c>
      <c r="BL372" s="108">
        <f t="shared" si="135"/>
        <v>0</v>
      </c>
      <c r="BM372" s="108">
        <f t="shared" si="136"/>
        <v>0</v>
      </c>
      <c r="BN372" s="108">
        <f t="shared" si="137"/>
        <v>0</v>
      </c>
      <c r="BO372" s="108">
        <f t="shared" si="138"/>
        <v>0</v>
      </c>
      <c r="BP372" s="108">
        <f t="shared" si="139"/>
        <v>0</v>
      </c>
      <c r="BQ372" s="72">
        <f t="shared" si="140"/>
        <v>0</v>
      </c>
      <c r="BR372" s="54"/>
      <c r="BS372" s="54"/>
      <c r="BT372" s="54"/>
      <c r="BU372" s="54"/>
      <c r="BV372" s="54"/>
    </row>
    <row r="373" spans="1:74" ht="16" thickBot="1">
      <c r="A373" s="57"/>
      <c r="B373" s="65"/>
      <c r="C373" s="66"/>
      <c r="D373" s="42"/>
      <c r="E373" s="42"/>
      <c r="F373" s="42"/>
      <c r="G373" s="42"/>
      <c r="H373" s="42"/>
      <c r="I373" s="42"/>
      <c r="J373" s="42"/>
      <c r="K373" s="42"/>
      <c r="L373" s="42"/>
      <c r="M373" s="45">
        <f t="shared" si="144"/>
        <v>0</v>
      </c>
      <c r="N373" s="42"/>
      <c r="O373" s="42"/>
      <c r="P373" s="42"/>
      <c r="Q373" s="42"/>
      <c r="R373" s="42"/>
      <c r="S373" s="42"/>
      <c r="T373" s="42"/>
      <c r="U373" s="45">
        <f t="shared" si="145"/>
        <v>0</v>
      </c>
      <c r="V373" s="42"/>
      <c r="W373" s="42"/>
      <c r="X373" s="42"/>
      <c r="Y373" s="42"/>
      <c r="Z373" s="42"/>
      <c r="AA373" s="42"/>
      <c r="AB373" s="42"/>
      <c r="AC373" s="45">
        <f t="shared" si="146"/>
        <v>0</v>
      </c>
      <c r="AD373" s="42"/>
      <c r="AE373" s="42"/>
      <c r="AF373" s="42"/>
      <c r="AG373" s="42"/>
      <c r="AH373" s="42"/>
      <c r="AI373" s="42"/>
      <c r="AJ373" s="42"/>
      <c r="AK373" s="45">
        <f t="shared" si="129"/>
        <v>0</v>
      </c>
      <c r="AL373" s="42"/>
      <c r="AM373" s="42"/>
      <c r="AN373" s="42"/>
      <c r="AO373" s="42"/>
      <c r="AP373" s="42"/>
      <c r="AQ373" s="42"/>
      <c r="AR373" s="42"/>
      <c r="AS373" s="45">
        <f t="shared" si="130"/>
        <v>0</v>
      </c>
      <c r="AT373" s="42"/>
      <c r="AU373" s="42"/>
      <c r="AV373" s="42"/>
      <c r="AW373" s="42"/>
      <c r="AX373" s="42"/>
      <c r="AY373" s="42"/>
      <c r="AZ373" s="42"/>
      <c r="BA373" s="45">
        <f t="shared" si="131"/>
        <v>0</v>
      </c>
      <c r="BB373" s="42"/>
      <c r="BC373" s="42"/>
      <c r="BD373" s="42"/>
      <c r="BE373" s="42"/>
      <c r="BF373" s="42"/>
      <c r="BG373" s="42"/>
      <c r="BH373" s="42"/>
      <c r="BI373" s="110">
        <f t="shared" si="132"/>
        <v>0</v>
      </c>
      <c r="BJ373" s="109">
        <f t="shared" si="133"/>
        <v>0</v>
      </c>
      <c r="BK373" s="108">
        <f t="shared" si="134"/>
        <v>0</v>
      </c>
      <c r="BL373" s="108">
        <f t="shared" si="135"/>
        <v>0</v>
      </c>
      <c r="BM373" s="108">
        <f t="shared" si="136"/>
        <v>0</v>
      </c>
      <c r="BN373" s="108">
        <f t="shared" si="137"/>
        <v>0</v>
      </c>
      <c r="BO373" s="108">
        <f t="shared" si="138"/>
        <v>0</v>
      </c>
      <c r="BP373" s="108">
        <f t="shared" si="139"/>
        <v>0</v>
      </c>
      <c r="BQ373" s="72">
        <f t="shared" si="140"/>
        <v>0</v>
      </c>
      <c r="BR373" s="54"/>
      <c r="BS373" s="54"/>
      <c r="BT373" s="54"/>
      <c r="BU373" s="54"/>
      <c r="BV373" s="54"/>
    </row>
    <row r="374" spans="1:74" ht="16" thickBot="1">
      <c r="A374" s="57"/>
      <c r="B374" s="67"/>
      <c r="C374" s="68"/>
      <c r="D374" s="40"/>
      <c r="E374" s="40"/>
      <c r="F374" s="40"/>
      <c r="G374" s="40"/>
      <c r="H374" s="40"/>
      <c r="I374" s="40"/>
      <c r="J374" s="40"/>
      <c r="K374" s="40"/>
      <c r="L374" s="40"/>
      <c r="M374" s="45">
        <f t="shared" si="144"/>
        <v>0</v>
      </c>
      <c r="N374" s="40"/>
      <c r="O374" s="40"/>
      <c r="P374" s="40"/>
      <c r="Q374" s="40"/>
      <c r="R374" s="40"/>
      <c r="S374" s="40"/>
      <c r="T374" s="40"/>
      <c r="U374" s="45">
        <f t="shared" si="145"/>
        <v>0</v>
      </c>
      <c r="V374" s="40"/>
      <c r="W374" s="40"/>
      <c r="X374" s="40"/>
      <c r="Y374" s="40"/>
      <c r="Z374" s="40"/>
      <c r="AA374" s="40"/>
      <c r="AB374" s="40"/>
      <c r="AC374" s="45">
        <f t="shared" si="146"/>
        <v>0</v>
      </c>
      <c r="AD374" s="40"/>
      <c r="AE374" s="40"/>
      <c r="AF374" s="40"/>
      <c r="AG374" s="40"/>
      <c r="AH374" s="40"/>
      <c r="AI374" s="40"/>
      <c r="AJ374" s="40"/>
      <c r="AK374" s="45">
        <f t="shared" si="129"/>
        <v>0</v>
      </c>
      <c r="AL374" s="40"/>
      <c r="AM374" s="40"/>
      <c r="AN374" s="40"/>
      <c r="AO374" s="40"/>
      <c r="AP374" s="40"/>
      <c r="AQ374" s="40"/>
      <c r="AR374" s="40"/>
      <c r="AS374" s="45">
        <f t="shared" si="130"/>
        <v>0</v>
      </c>
      <c r="AT374" s="40"/>
      <c r="AU374" s="40"/>
      <c r="AV374" s="40"/>
      <c r="AW374" s="40"/>
      <c r="AX374" s="40"/>
      <c r="AY374" s="40"/>
      <c r="AZ374" s="40"/>
      <c r="BA374" s="45">
        <f t="shared" si="131"/>
        <v>0</v>
      </c>
      <c r="BB374" s="40"/>
      <c r="BC374" s="40"/>
      <c r="BD374" s="40"/>
      <c r="BE374" s="40"/>
      <c r="BF374" s="40"/>
      <c r="BG374" s="40"/>
      <c r="BH374" s="40"/>
      <c r="BI374" s="110">
        <f t="shared" si="132"/>
        <v>0</v>
      </c>
      <c r="BJ374" s="109">
        <f t="shared" si="133"/>
        <v>0</v>
      </c>
      <c r="BK374" s="108">
        <f t="shared" si="134"/>
        <v>0</v>
      </c>
      <c r="BL374" s="108">
        <f t="shared" si="135"/>
        <v>0</v>
      </c>
      <c r="BM374" s="108">
        <f t="shared" si="136"/>
        <v>0</v>
      </c>
      <c r="BN374" s="108">
        <f t="shared" si="137"/>
        <v>0</v>
      </c>
      <c r="BO374" s="108">
        <f t="shared" si="138"/>
        <v>0</v>
      </c>
      <c r="BP374" s="108">
        <f t="shared" si="139"/>
        <v>0</v>
      </c>
      <c r="BQ374" s="72">
        <f t="shared" si="140"/>
        <v>0</v>
      </c>
      <c r="BR374" s="54"/>
      <c r="BS374" s="54"/>
      <c r="BT374" s="54"/>
      <c r="BU374" s="54"/>
      <c r="BV374" s="54"/>
    </row>
    <row r="375" spans="1:74" ht="16" thickBot="1">
      <c r="A375" s="57"/>
      <c r="B375" s="67"/>
      <c r="C375" s="68"/>
      <c r="D375" s="40"/>
      <c r="E375" s="40"/>
      <c r="F375" s="40"/>
      <c r="G375" s="40"/>
      <c r="H375" s="40"/>
      <c r="I375" s="40"/>
      <c r="J375" s="40"/>
      <c r="K375" s="40"/>
      <c r="L375" s="40"/>
      <c r="M375" s="45">
        <f t="shared" si="144"/>
        <v>0</v>
      </c>
      <c r="N375" s="40"/>
      <c r="O375" s="40"/>
      <c r="P375" s="40"/>
      <c r="Q375" s="40"/>
      <c r="R375" s="40"/>
      <c r="S375" s="40"/>
      <c r="T375" s="40"/>
      <c r="U375" s="45">
        <f t="shared" si="145"/>
        <v>0</v>
      </c>
      <c r="V375" s="40"/>
      <c r="W375" s="40"/>
      <c r="X375" s="40"/>
      <c r="Y375" s="40"/>
      <c r="Z375" s="40"/>
      <c r="AA375" s="40"/>
      <c r="AB375" s="40"/>
      <c r="AC375" s="45">
        <f t="shared" si="146"/>
        <v>0</v>
      </c>
      <c r="AD375" s="40"/>
      <c r="AE375" s="40"/>
      <c r="AF375" s="40"/>
      <c r="AG375" s="40"/>
      <c r="AH375" s="40"/>
      <c r="AI375" s="40"/>
      <c r="AJ375" s="40"/>
      <c r="AK375" s="45">
        <f t="shared" si="129"/>
        <v>0</v>
      </c>
      <c r="AL375" s="40"/>
      <c r="AM375" s="40"/>
      <c r="AN375" s="40"/>
      <c r="AO375" s="40"/>
      <c r="AP375" s="40"/>
      <c r="AQ375" s="40"/>
      <c r="AR375" s="40"/>
      <c r="AS375" s="45">
        <f t="shared" si="130"/>
        <v>0</v>
      </c>
      <c r="AT375" s="40"/>
      <c r="AU375" s="40"/>
      <c r="AV375" s="40"/>
      <c r="AW375" s="40"/>
      <c r="AX375" s="40"/>
      <c r="AY375" s="40"/>
      <c r="AZ375" s="40"/>
      <c r="BA375" s="45">
        <f t="shared" si="131"/>
        <v>0</v>
      </c>
      <c r="BB375" s="40"/>
      <c r="BC375" s="40"/>
      <c r="BD375" s="40"/>
      <c r="BE375" s="40"/>
      <c r="BF375" s="40"/>
      <c r="BG375" s="40"/>
      <c r="BH375" s="40"/>
      <c r="BI375" s="110">
        <f t="shared" si="132"/>
        <v>0</v>
      </c>
      <c r="BJ375" s="109">
        <f t="shared" si="133"/>
        <v>0</v>
      </c>
      <c r="BK375" s="108">
        <f t="shared" si="134"/>
        <v>0</v>
      </c>
      <c r="BL375" s="108">
        <f t="shared" si="135"/>
        <v>0</v>
      </c>
      <c r="BM375" s="108">
        <f t="shared" si="136"/>
        <v>0</v>
      </c>
      <c r="BN375" s="108">
        <f t="shared" si="137"/>
        <v>0</v>
      </c>
      <c r="BO375" s="108">
        <f t="shared" si="138"/>
        <v>0</v>
      </c>
      <c r="BP375" s="108">
        <f t="shared" si="139"/>
        <v>0</v>
      </c>
      <c r="BQ375" s="72">
        <f t="shared" si="140"/>
        <v>0</v>
      </c>
      <c r="BR375" s="54"/>
      <c r="BS375" s="54"/>
      <c r="BT375" s="54"/>
      <c r="BU375" s="54"/>
      <c r="BV375" s="54"/>
    </row>
    <row r="376" spans="1:74" ht="16" thickBot="1">
      <c r="A376" s="70"/>
      <c r="B376" s="65"/>
      <c r="C376" s="66"/>
      <c r="D376" s="42"/>
      <c r="E376" s="42"/>
      <c r="F376" s="42"/>
      <c r="G376" s="42"/>
      <c r="H376" s="42"/>
      <c r="I376" s="42"/>
      <c r="J376" s="42"/>
      <c r="K376" s="42"/>
      <c r="L376" s="42"/>
      <c r="M376" s="45">
        <f t="shared" si="144"/>
        <v>0</v>
      </c>
      <c r="N376" s="44"/>
      <c r="O376" s="44"/>
      <c r="P376" s="44"/>
      <c r="Q376" s="44"/>
      <c r="R376" s="44"/>
      <c r="S376" s="44"/>
      <c r="T376" s="44"/>
      <c r="U376" s="45">
        <f t="shared" si="145"/>
        <v>0</v>
      </c>
      <c r="V376" s="44"/>
      <c r="W376" s="44"/>
      <c r="X376" s="44"/>
      <c r="Y376" s="44"/>
      <c r="Z376" s="44"/>
      <c r="AA376" s="44"/>
      <c r="AB376" s="44"/>
      <c r="AC376" s="45">
        <f t="shared" si="146"/>
        <v>0</v>
      </c>
      <c r="AD376" s="44"/>
      <c r="AE376" s="44"/>
      <c r="AF376" s="44"/>
      <c r="AG376" s="44"/>
      <c r="AH376" s="44"/>
      <c r="AI376" s="44"/>
      <c r="AJ376" s="44"/>
      <c r="AK376" s="45">
        <f t="shared" si="129"/>
        <v>0</v>
      </c>
      <c r="AL376" s="44"/>
      <c r="AM376" s="44"/>
      <c r="AN376" s="44"/>
      <c r="AO376" s="44"/>
      <c r="AP376" s="44"/>
      <c r="AQ376" s="44"/>
      <c r="AR376" s="44"/>
      <c r="AS376" s="45">
        <f t="shared" si="130"/>
        <v>0</v>
      </c>
      <c r="AT376" s="44"/>
      <c r="AU376" s="44"/>
      <c r="AV376" s="44"/>
      <c r="AW376" s="44"/>
      <c r="AX376" s="44"/>
      <c r="AY376" s="44"/>
      <c r="AZ376" s="44"/>
      <c r="BA376" s="45">
        <f t="shared" si="131"/>
        <v>0</v>
      </c>
      <c r="BB376" s="44"/>
      <c r="BC376" s="44"/>
      <c r="BD376" s="44"/>
      <c r="BE376" s="44"/>
      <c r="BF376" s="44"/>
      <c r="BG376" s="44"/>
      <c r="BH376" s="44"/>
      <c r="BI376" s="110">
        <f t="shared" si="132"/>
        <v>0</v>
      </c>
      <c r="BJ376" s="109">
        <f t="shared" si="133"/>
        <v>0</v>
      </c>
      <c r="BK376" s="108">
        <f t="shared" si="134"/>
        <v>0</v>
      </c>
      <c r="BL376" s="108">
        <f t="shared" si="135"/>
        <v>0</v>
      </c>
      <c r="BM376" s="108">
        <f t="shared" si="136"/>
        <v>0</v>
      </c>
      <c r="BN376" s="108">
        <f t="shared" si="137"/>
        <v>0</v>
      </c>
      <c r="BO376" s="108">
        <f t="shared" si="138"/>
        <v>0</v>
      </c>
      <c r="BP376" s="108">
        <f t="shared" si="139"/>
        <v>0</v>
      </c>
      <c r="BQ376" s="72">
        <f t="shared" si="140"/>
        <v>0</v>
      </c>
      <c r="BR376" s="54"/>
      <c r="BS376" s="54"/>
      <c r="BT376" s="54"/>
      <c r="BU376" s="54"/>
      <c r="BV376" s="54"/>
    </row>
    <row r="377" spans="1:74" ht="13" thickBot="1">
      <c r="BR377" s="165"/>
      <c r="BS377" s="165"/>
      <c r="BT377" s="165"/>
      <c r="BU377" s="165"/>
      <c r="BV377" s="165"/>
    </row>
    <row r="378" spans="1:74" ht="13" thickBot="1">
      <c r="BR378" s="165"/>
      <c r="BS378" s="165"/>
      <c r="BT378" s="165"/>
      <c r="BU378" s="165"/>
      <c r="BV378" s="165"/>
    </row>
    <row r="379" spans="1:74" ht="15">
      <c r="M379" s="7"/>
      <c r="BI379" s="111"/>
      <c r="BJ379" s="111"/>
    </row>
    <row r="380" spans="1:74" ht="15">
      <c r="M380" s="7"/>
      <c r="BI380" s="111"/>
      <c r="BJ380" s="111"/>
    </row>
    <row r="381" spans="1:74" ht="15">
      <c r="M381" s="7"/>
      <c r="BI381" s="111"/>
      <c r="BJ381" s="111"/>
    </row>
    <row r="382" spans="1:74" ht="15">
      <c r="M382" s="7"/>
      <c r="BI382" s="111"/>
      <c r="BJ382" s="111"/>
    </row>
    <row r="383" spans="1:74" ht="15">
      <c r="M383" s="7"/>
      <c r="BI383" s="111"/>
      <c r="BJ383" s="111"/>
    </row>
    <row r="384" spans="1:74" ht="15">
      <c r="M384" s="7"/>
      <c r="BI384" s="111"/>
      <c r="BJ384" s="111"/>
    </row>
    <row r="385" spans="13:62" ht="15">
      <c r="M385" s="7"/>
      <c r="BI385" s="111"/>
      <c r="BJ385" s="111"/>
    </row>
    <row r="386" spans="13:62" ht="15">
      <c r="M386" s="7"/>
      <c r="BI386" s="111"/>
      <c r="BJ386" s="111"/>
    </row>
    <row r="387" spans="13:62" ht="15">
      <c r="M387" s="7"/>
      <c r="BI387" s="111"/>
      <c r="BJ387" s="111"/>
    </row>
    <row r="388" spans="13:62" ht="15">
      <c r="M388" s="7"/>
      <c r="BI388" s="111"/>
      <c r="BJ388" s="111"/>
    </row>
    <row r="389" spans="13:62" ht="15">
      <c r="M389" s="7"/>
      <c r="BI389" s="111"/>
      <c r="BJ389" s="111"/>
    </row>
    <row r="390" spans="13:62" ht="15">
      <c r="M390" s="7"/>
      <c r="BI390" s="111"/>
      <c r="BJ390" s="111"/>
    </row>
    <row r="391" spans="13:62" ht="15">
      <c r="M391" s="7"/>
      <c r="BI391" s="111"/>
      <c r="BJ391" s="111"/>
    </row>
    <row r="392" spans="13:62" ht="15">
      <c r="M392" s="7"/>
      <c r="BI392" s="111"/>
      <c r="BJ392" s="111"/>
    </row>
    <row r="393" spans="13:62" ht="15">
      <c r="M393" s="7"/>
      <c r="BI393" s="111"/>
      <c r="BJ393" s="111"/>
    </row>
    <row r="394" spans="13:62" ht="15">
      <c r="M394" s="7"/>
      <c r="BI394" s="111"/>
      <c r="BJ394" s="111"/>
    </row>
    <row r="395" spans="13:62" ht="15">
      <c r="M395" s="7"/>
      <c r="BI395" s="111"/>
      <c r="BJ395" s="111"/>
    </row>
    <row r="396" spans="13:62" ht="15">
      <c r="M396" s="7"/>
      <c r="BI396" s="111"/>
      <c r="BJ396" s="111"/>
    </row>
    <row r="397" spans="13:62" ht="15">
      <c r="M397" s="7"/>
      <c r="BI397" s="111"/>
      <c r="BJ397" s="111"/>
    </row>
    <row r="398" spans="13:62" ht="15">
      <c r="M398" s="7"/>
      <c r="BI398" s="111"/>
      <c r="BJ398" s="111"/>
    </row>
    <row r="399" spans="13:62" ht="15">
      <c r="M399" s="7"/>
      <c r="BI399" s="111"/>
      <c r="BJ399" s="111"/>
    </row>
    <row r="400" spans="13:62" ht="15">
      <c r="M400" s="7"/>
      <c r="BI400" s="111"/>
      <c r="BJ400" s="111"/>
    </row>
    <row r="401" spans="13:62" ht="15">
      <c r="M401" s="7"/>
      <c r="BI401" s="111"/>
      <c r="BJ401" s="111"/>
    </row>
    <row r="402" spans="13:62" ht="15">
      <c r="M402" s="7"/>
      <c r="BI402" s="111"/>
      <c r="BJ402" s="111"/>
    </row>
    <row r="403" spans="13:62" ht="15">
      <c r="M403" s="7"/>
      <c r="BI403" s="111"/>
      <c r="BJ403" s="111"/>
    </row>
    <row r="404" spans="13:62" ht="15">
      <c r="M404" s="7"/>
      <c r="BI404" s="111"/>
      <c r="BJ404" s="111"/>
    </row>
    <row r="405" spans="13:62" ht="15">
      <c r="M405" s="7"/>
      <c r="BI405" s="111"/>
      <c r="BJ405" s="111"/>
    </row>
    <row r="406" spans="13:62" ht="15">
      <c r="M406" s="7"/>
      <c r="BI406" s="111"/>
      <c r="BJ406" s="111"/>
    </row>
    <row r="407" spans="13:62" ht="15">
      <c r="M407" s="7"/>
      <c r="BI407" s="111"/>
      <c r="BJ407" s="111"/>
    </row>
    <row r="408" spans="13:62" ht="15">
      <c r="M408" s="7"/>
      <c r="BI408" s="111"/>
      <c r="BJ408" s="111"/>
    </row>
    <row r="409" spans="13:62" ht="15">
      <c r="M409" s="7"/>
      <c r="BI409" s="111"/>
      <c r="BJ409" s="111"/>
    </row>
    <row r="410" spans="13:62" ht="15">
      <c r="M410" s="7"/>
      <c r="BI410" s="111"/>
      <c r="BJ410" s="111"/>
    </row>
    <row r="411" spans="13:62" ht="15">
      <c r="M411" s="7"/>
      <c r="BI411" s="111"/>
      <c r="BJ411" s="111"/>
    </row>
    <row r="412" spans="13:62" ht="15">
      <c r="M412" s="7"/>
      <c r="BI412" s="111"/>
      <c r="BJ412" s="111"/>
    </row>
    <row r="413" spans="13:62" ht="15">
      <c r="M413" s="7"/>
      <c r="BI413" s="111"/>
      <c r="BJ413" s="111"/>
    </row>
    <row r="414" spans="13:62" ht="15">
      <c r="M414" s="7"/>
      <c r="BI414" s="111"/>
      <c r="BJ414" s="111"/>
    </row>
    <row r="415" spans="13:62" ht="15">
      <c r="M415" s="7"/>
      <c r="BI415" s="111"/>
      <c r="BJ415" s="111"/>
    </row>
    <row r="416" spans="13:62" ht="15">
      <c r="M416" s="7"/>
      <c r="BI416" s="111"/>
      <c r="BJ416" s="111"/>
    </row>
    <row r="417" spans="13:62" ht="15">
      <c r="M417" s="7"/>
      <c r="BI417" s="111"/>
      <c r="BJ417" s="111"/>
    </row>
    <row r="418" spans="13:62" ht="15">
      <c r="M418" s="7"/>
      <c r="BI418" s="111"/>
      <c r="BJ418" s="111"/>
    </row>
    <row r="419" spans="13:62" ht="15">
      <c r="M419" s="7"/>
      <c r="BI419" s="111"/>
      <c r="BJ419" s="111"/>
    </row>
    <row r="420" spans="13:62" ht="15">
      <c r="M420" s="7"/>
      <c r="BI420" s="111"/>
      <c r="BJ420" s="111"/>
    </row>
    <row r="421" spans="13:62" ht="15">
      <c r="M421" s="7"/>
      <c r="BI421" s="111"/>
      <c r="BJ421" s="111"/>
    </row>
    <row r="422" spans="13:62" ht="15">
      <c r="M422" s="7"/>
      <c r="BI422" s="111"/>
      <c r="BJ422" s="111"/>
    </row>
    <row r="423" spans="13:62" ht="15">
      <c r="M423" s="7"/>
      <c r="BI423" s="111"/>
      <c r="BJ423" s="111"/>
    </row>
    <row r="424" spans="13:62" ht="15">
      <c r="M424" s="7"/>
      <c r="BI424" s="111"/>
      <c r="BJ424" s="111"/>
    </row>
    <row r="425" spans="13:62" ht="15">
      <c r="M425" s="7"/>
      <c r="BI425" s="111"/>
      <c r="BJ425" s="111"/>
    </row>
    <row r="426" spans="13:62" ht="15">
      <c r="M426" s="7"/>
      <c r="BI426" s="111"/>
      <c r="BJ426" s="111"/>
    </row>
    <row r="427" spans="13:62" ht="15">
      <c r="M427" s="7"/>
      <c r="BI427" s="111"/>
      <c r="BJ427" s="111"/>
    </row>
    <row r="428" spans="13:62" ht="15">
      <c r="M428" s="7"/>
      <c r="BI428" s="111"/>
      <c r="BJ428" s="111"/>
    </row>
    <row r="429" spans="13:62" ht="15">
      <c r="M429" s="7"/>
      <c r="BI429" s="111"/>
      <c r="BJ429" s="111"/>
    </row>
    <row r="430" spans="13:62" ht="15">
      <c r="M430" s="7"/>
      <c r="BI430" s="111"/>
      <c r="BJ430" s="111"/>
    </row>
    <row r="431" spans="13:62" ht="15">
      <c r="M431" s="7"/>
      <c r="BI431" s="111"/>
      <c r="BJ431" s="111"/>
    </row>
    <row r="432" spans="13:62" ht="15">
      <c r="M432" s="7"/>
      <c r="BI432" s="111"/>
      <c r="BJ432" s="111"/>
    </row>
    <row r="433" spans="13:62" ht="15">
      <c r="M433" s="7"/>
      <c r="BI433" s="111"/>
      <c r="BJ433" s="111"/>
    </row>
    <row r="434" spans="13:62" ht="15">
      <c r="M434" s="7"/>
      <c r="BI434" s="111"/>
      <c r="BJ434" s="111"/>
    </row>
    <row r="435" spans="13:62" ht="15">
      <c r="M435" s="7"/>
      <c r="BI435" s="111"/>
      <c r="BJ435" s="111"/>
    </row>
    <row r="436" spans="13:62" ht="15">
      <c r="M436" s="7"/>
      <c r="BI436" s="111"/>
      <c r="BJ436" s="111"/>
    </row>
    <row r="437" spans="13:62" ht="15">
      <c r="M437" s="7"/>
      <c r="BI437" s="111"/>
      <c r="BJ437" s="111"/>
    </row>
    <row r="438" spans="13:62" ht="15">
      <c r="M438" s="7"/>
      <c r="BI438" s="111"/>
      <c r="BJ438" s="111"/>
    </row>
    <row r="439" spans="13:62" ht="15">
      <c r="M439" s="7"/>
      <c r="BI439" s="111"/>
      <c r="BJ439" s="111"/>
    </row>
    <row r="440" spans="13:62" ht="15">
      <c r="M440" s="7"/>
      <c r="BI440" s="111"/>
      <c r="BJ440" s="111"/>
    </row>
    <row r="441" spans="13:62" ht="15">
      <c r="M441" s="7"/>
      <c r="BI441" s="111"/>
      <c r="BJ441" s="111"/>
    </row>
    <row r="442" spans="13:62" ht="15">
      <c r="M442" s="7"/>
      <c r="BI442" s="111"/>
      <c r="BJ442" s="111"/>
    </row>
    <row r="443" spans="13:62" ht="15">
      <c r="M443" s="7"/>
      <c r="BI443" s="111"/>
      <c r="BJ443" s="111"/>
    </row>
    <row r="444" spans="13:62" ht="15">
      <c r="M444" s="7"/>
      <c r="BI444" s="111"/>
      <c r="BJ444" s="111"/>
    </row>
    <row r="445" spans="13:62" ht="15">
      <c r="M445" s="7"/>
      <c r="BI445" s="111"/>
      <c r="BJ445" s="111"/>
    </row>
    <row r="446" spans="13:62" ht="15">
      <c r="M446" s="7"/>
      <c r="BI446" s="111"/>
      <c r="BJ446" s="111"/>
    </row>
    <row r="447" spans="13:62" ht="15">
      <c r="M447" s="7"/>
      <c r="BI447" s="111"/>
      <c r="BJ447" s="111"/>
    </row>
    <row r="448" spans="13:62" ht="15">
      <c r="M448" s="7"/>
      <c r="BI448" s="111"/>
      <c r="BJ448" s="111"/>
    </row>
    <row r="449" spans="13:62" ht="15">
      <c r="M449" s="7"/>
      <c r="BI449" s="111"/>
      <c r="BJ449" s="111"/>
    </row>
    <row r="450" spans="13:62" ht="15">
      <c r="M450" s="7"/>
      <c r="BI450" s="111"/>
      <c r="BJ450" s="111"/>
    </row>
    <row r="451" spans="13:62" ht="15">
      <c r="M451" s="7"/>
      <c r="BI451" s="111"/>
      <c r="BJ451" s="111"/>
    </row>
    <row r="452" spans="13:62" ht="15">
      <c r="M452" s="7"/>
      <c r="BI452" s="111"/>
      <c r="BJ452" s="111"/>
    </row>
    <row r="453" spans="13:62" ht="15">
      <c r="M453" s="7"/>
      <c r="BI453" s="111"/>
      <c r="BJ453" s="111"/>
    </row>
    <row r="454" spans="13:62" ht="15">
      <c r="M454" s="7"/>
      <c r="BI454" s="111"/>
      <c r="BJ454" s="111"/>
    </row>
    <row r="455" spans="13:62" ht="15">
      <c r="M455" s="7"/>
      <c r="BI455" s="111"/>
      <c r="BJ455" s="111"/>
    </row>
    <row r="456" spans="13:62" ht="15">
      <c r="M456" s="7"/>
      <c r="BI456" s="111"/>
      <c r="BJ456" s="111"/>
    </row>
    <row r="457" spans="13:62" ht="15">
      <c r="M457" s="7"/>
      <c r="BI457" s="111"/>
      <c r="BJ457" s="111"/>
    </row>
    <row r="458" spans="13:62" ht="15">
      <c r="M458" s="7"/>
      <c r="BI458" s="111"/>
      <c r="BJ458" s="111"/>
    </row>
    <row r="459" spans="13:62" ht="15">
      <c r="M459" s="7"/>
      <c r="BI459" s="111"/>
      <c r="BJ459" s="111"/>
    </row>
    <row r="460" spans="13:62" ht="15">
      <c r="M460" s="7"/>
      <c r="BI460" s="111"/>
      <c r="BJ460" s="111"/>
    </row>
    <row r="461" spans="13:62" ht="15">
      <c r="M461" s="7"/>
      <c r="BI461" s="111"/>
      <c r="BJ461" s="111"/>
    </row>
    <row r="462" spans="13:62" ht="15">
      <c r="M462" s="7"/>
      <c r="BI462" s="111"/>
      <c r="BJ462" s="111"/>
    </row>
    <row r="463" spans="13:62" ht="15">
      <c r="M463" s="7"/>
      <c r="BI463" s="111"/>
      <c r="BJ463" s="111"/>
    </row>
    <row r="464" spans="13:62" ht="15">
      <c r="M464" s="7"/>
      <c r="BI464" s="111"/>
      <c r="BJ464" s="111"/>
    </row>
    <row r="465" spans="13:62" ht="15">
      <c r="M465" s="7"/>
      <c r="BI465" s="111"/>
      <c r="BJ465" s="111"/>
    </row>
    <row r="466" spans="13:62" ht="15">
      <c r="M466" s="7"/>
      <c r="BI466" s="111"/>
      <c r="BJ466" s="111"/>
    </row>
    <row r="467" spans="13:62" ht="15">
      <c r="M467" s="7"/>
      <c r="BI467" s="111"/>
      <c r="BJ467" s="111"/>
    </row>
    <row r="468" spans="13:62" ht="15">
      <c r="M468" s="7"/>
      <c r="BI468" s="111"/>
      <c r="BJ468" s="111"/>
    </row>
    <row r="469" spans="13:62" ht="15">
      <c r="M469" s="7"/>
      <c r="BI469" s="111"/>
      <c r="BJ469" s="111"/>
    </row>
    <row r="470" spans="13:62" ht="15">
      <c r="M470" s="7"/>
      <c r="BI470" s="111"/>
      <c r="BJ470" s="111"/>
    </row>
    <row r="471" spans="13:62" ht="15">
      <c r="M471" s="7"/>
      <c r="BI471" s="111"/>
      <c r="BJ471" s="111"/>
    </row>
    <row r="472" spans="13:62" ht="15">
      <c r="M472" s="7"/>
      <c r="BI472" s="111"/>
      <c r="BJ472" s="111"/>
    </row>
    <row r="473" spans="13:62" ht="15">
      <c r="M473" s="7"/>
      <c r="BI473" s="111"/>
      <c r="BJ473" s="111"/>
    </row>
    <row r="474" spans="13:62" ht="15">
      <c r="M474" s="7"/>
      <c r="BI474" s="111"/>
      <c r="BJ474" s="111"/>
    </row>
    <row r="475" spans="13:62" ht="15">
      <c r="M475" s="7"/>
      <c r="BI475" s="111"/>
      <c r="BJ475" s="111"/>
    </row>
    <row r="476" spans="13:62" ht="15">
      <c r="M476" s="7"/>
      <c r="BI476" s="111"/>
      <c r="BJ476" s="111"/>
    </row>
    <row r="477" spans="13:62" ht="15">
      <c r="M477" s="7"/>
      <c r="BI477" s="111"/>
      <c r="BJ477" s="111"/>
    </row>
    <row r="478" spans="13:62" ht="15">
      <c r="M478" s="7"/>
      <c r="BI478" s="111"/>
      <c r="BJ478" s="111"/>
    </row>
    <row r="479" spans="13:62" ht="15">
      <c r="M479" s="7"/>
      <c r="BI479" s="111"/>
      <c r="BJ479" s="111"/>
    </row>
    <row r="480" spans="13:62" ht="15">
      <c r="M480" s="7"/>
      <c r="BI480" s="111"/>
      <c r="BJ480" s="111"/>
    </row>
    <row r="481" spans="13:62" ht="15">
      <c r="M481" s="7"/>
      <c r="BI481" s="111"/>
      <c r="BJ481" s="111"/>
    </row>
    <row r="482" spans="13:62" ht="15">
      <c r="M482" s="7"/>
      <c r="BI482" s="111"/>
      <c r="BJ482" s="111"/>
    </row>
    <row r="483" spans="13:62" ht="15">
      <c r="M483" s="7"/>
      <c r="BI483" s="111"/>
      <c r="BJ483" s="111"/>
    </row>
    <row r="484" spans="13:62" ht="15">
      <c r="M484" s="7"/>
      <c r="BI484" s="111"/>
      <c r="BJ484" s="111"/>
    </row>
    <row r="485" spans="13:62" ht="15">
      <c r="M485" s="7"/>
      <c r="BI485" s="111"/>
      <c r="BJ485" s="111"/>
    </row>
    <row r="486" spans="13:62" ht="15">
      <c r="M486" s="7"/>
      <c r="BI486" s="111"/>
      <c r="BJ486" s="111"/>
    </row>
    <row r="487" spans="13:62" ht="15">
      <c r="M487" s="7"/>
      <c r="BI487" s="111"/>
      <c r="BJ487" s="111"/>
    </row>
    <row r="488" spans="13:62" ht="15">
      <c r="M488" s="7"/>
      <c r="BI488" s="111"/>
      <c r="BJ488" s="111"/>
    </row>
    <row r="489" spans="13:62" ht="15">
      <c r="M489" s="7"/>
      <c r="BI489" s="111"/>
      <c r="BJ489" s="111"/>
    </row>
    <row r="490" spans="13:62" ht="15">
      <c r="M490" s="7"/>
      <c r="BI490" s="111"/>
      <c r="BJ490" s="111"/>
    </row>
    <row r="491" spans="13:62" ht="15">
      <c r="M491" s="7"/>
      <c r="BI491" s="111"/>
      <c r="BJ491" s="111"/>
    </row>
    <row r="492" spans="13:62" ht="15">
      <c r="M492" s="7"/>
      <c r="BI492" s="111"/>
      <c r="BJ492" s="111"/>
    </row>
    <row r="493" spans="13:62" ht="15">
      <c r="M493" s="7"/>
      <c r="BI493" s="111"/>
      <c r="BJ493" s="111"/>
    </row>
    <row r="494" spans="13:62" ht="15">
      <c r="M494" s="7"/>
      <c r="BI494" s="111"/>
      <c r="BJ494" s="111"/>
    </row>
    <row r="495" spans="13:62" ht="15">
      <c r="M495" s="7"/>
      <c r="BI495" s="111"/>
      <c r="BJ495" s="111"/>
    </row>
    <row r="496" spans="13:62" ht="15">
      <c r="M496" s="7"/>
      <c r="BI496" s="111"/>
      <c r="BJ496" s="111"/>
    </row>
    <row r="497" spans="13:62" ht="15">
      <c r="M497" s="7"/>
      <c r="BI497" s="111"/>
      <c r="BJ497" s="111"/>
    </row>
    <row r="498" spans="13:62" ht="15">
      <c r="M498" s="7"/>
      <c r="BI498" s="111"/>
      <c r="BJ498" s="111"/>
    </row>
    <row r="499" spans="13:62" ht="15">
      <c r="M499" s="7"/>
      <c r="BI499" s="111"/>
      <c r="BJ499" s="111"/>
    </row>
    <row r="500" spans="13:62" ht="15">
      <c r="M500" s="7"/>
      <c r="BI500" s="111"/>
      <c r="BJ500" s="111"/>
    </row>
    <row r="501" spans="13:62" ht="15">
      <c r="M501" s="7"/>
      <c r="BI501" s="111"/>
      <c r="BJ501" s="111"/>
    </row>
    <row r="502" spans="13:62" ht="15">
      <c r="M502" s="7"/>
      <c r="BI502" s="111"/>
      <c r="BJ502" s="111"/>
    </row>
    <row r="503" spans="13:62" ht="15">
      <c r="M503" s="7"/>
      <c r="BI503" s="111"/>
      <c r="BJ503" s="111"/>
    </row>
    <row r="504" spans="13:62" ht="15">
      <c r="M504" s="7"/>
      <c r="BI504" s="111"/>
      <c r="BJ504" s="111"/>
    </row>
    <row r="505" spans="13:62" ht="15">
      <c r="M505" s="7"/>
      <c r="BI505" s="111"/>
      <c r="BJ505" s="111"/>
    </row>
    <row r="506" spans="13:62" ht="15">
      <c r="M506" s="7"/>
      <c r="BI506" s="111"/>
      <c r="BJ506" s="111"/>
    </row>
    <row r="507" spans="13:62" ht="15">
      <c r="M507" s="7"/>
      <c r="BI507" s="111"/>
      <c r="BJ507" s="111"/>
    </row>
    <row r="508" spans="13:62" ht="15">
      <c r="M508" s="7"/>
      <c r="BI508" s="111"/>
      <c r="BJ508" s="111"/>
    </row>
    <row r="509" spans="13:62" ht="15">
      <c r="M509" s="7"/>
      <c r="BI509" s="111"/>
      <c r="BJ509" s="111"/>
    </row>
    <row r="510" spans="13:62" ht="15">
      <c r="M510" s="7"/>
      <c r="BI510" s="111"/>
      <c r="BJ510" s="111"/>
    </row>
    <row r="511" spans="13:62" ht="15">
      <c r="M511" s="7"/>
      <c r="BI511" s="111"/>
      <c r="BJ511" s="111"/>
    </row>
    <row r="512" spans="13:62" ht="15">
      <c r="M512" s="7"/>
      <c r="BI512" s="111"/>
      <c r="BJ512" s="111"/>
    </row>
    <row r="513" spans="13:62" ht="15">
      <c r="M513" s="7"/>
      <c r="BI513" s="111"/>
      <c r="BJ513" s="111"/>
    </row>
    <row r="514" spans="13:62" ht="15">
      <c r="M514" s="7"/>
      <c r="BI514" s="111"/>
      <c r="BJ514" s="111"/>
    </row>
    <row r="515" spans="13:62" ht="15">
      <c r="M515" s="7"/>
      <c r="BI515" s="111"/>
      <c r="BJ515" s="111"/>
    </row>
    <row r="516" spans="13:62" ht="15">
      <c r="M516" s="7"/>
      <c r="BI516" s="111"/>
      <c r="BJ516" s="111"/>
    </row>
    <row r="517" spans="13:62" ht="15">
      <c r="M517" s="7"/>
      <c r="BI517" s="111"/>
      <c r="BJ517" s="111"/>
    </row>
    <row r="518" spans="13:62" ht="15">
      <c r="M518" s="7"/>
      <c r="BI518" s="111"/>
      <c r="BJ518" s="111"/>
    </row>
    <row r="519" spans="13:62" ht="15">
      <c r="M519" s="7"/>
      <c r="BI519" s="111"/>
      <c r="BJ519" s="111"/>
    </row>
    <row r="520" spans="13:62" ht="15">
      <c r="M520" s="7"/>
      <c r="BI520" s="111"/>
      <c r="BJ520" s="111"/>
    </row>
    <row r="521" spans="13:62" ht="15">
      <c r="M521" s="7"/>
      <c r="BI521" s="111"/>
      <c r="BJ521" s="111"/>
    </row>
    <row r="522" spans="13:62" ht="15">
      <c r="M522" s="7"/>
      <c r="BI522" s="111"/>
      <c r="BJ522" s="111"/>
    </row>
    <row r="523" spans="13:62" ht="15">
      <c r="M523" s="7"/>
      <c r="BI523" s="111"/>
      <c r="BJ523" s="111"/>
    </row>
    <row r="524" spans="13:62" ht="15">
      <c r="M524" s="7"/>
      <c r="BI524" s="111"/>
      <c r="BJ524" s="111"/>
    </row>
    <row r="525" spans="13:62" ht="15">
      <c r="M525" s="7"/>
      <c r="BI525" s="111"/>
      <c r="BJ525" s="111"/>
    </row>
    <row r="526" spans="13:62" ht="15">
      <c r="M526" s="7"/>
      <c r="BI526" s="111"/>
      <c r="BJ526" s="111"/>
    </row>
    <row r="527" spans="13:62" ht="15">
      <c r="M527" s="7"/>
      <c r="BI527" s="111"/>
      <c r="BJ527" s="111"/>
    </row>
    <row r="528" spans="13:62" ht="15">
      <c r="M528" s="7"/>
      <c r="BI528" s="111"/>
      <c r="BJ528" s="111"/>
    </row>
    <row r="529" spans="13:62" ht="15">
      <c r="M529" s="7"/>
      <c r="BI529" s="111"/>
      <c r="BJ529" s="111"/>
    </row>
    <row r="530" spans="13:62" ht="15">
      <c r="M530" s="7"/>
      <c r="BI530" s="111"/>
      <c r="BJ530" s="111"/>
    </row>
    <row r="531" spans="13:62" ht="15">
      <c r="M531" s="7"/>
      <c r="BI531" s="111"/>
      <c r="BJ531" s="111"/>
    </row>
    <row r="532" spans="13:62" ht="15">
      <c r="M532" s="7"/>
      <c r="BI532" s="111"/>
      <c r="BJ532" s="111"/>
    </row>
    <row r="533" spans="13:62" ht="15">
      <c r="M533" s="7"/>
      <c r="BI533" s="111"/>
      <c r="BJ533" s="111"/>
    </row>
    <row r="534" spans="13:62" ht="15">
      <c r="M534" s="7"/>
      <c r="BI534" s="111"/>
      <c r="BJ534" s="111"/>
    </row>
    <row r="535" spans="13:62" ht="15">
      <c r="M535" s="7"/>
      <c r="BI535" s="111"/>
      <c r="BJ535" s="111"/>
    </row>
    <row r="536" spans="13:62" ht="15">
      <c r="M536" s="7"/>
      <c r="BI536" s="111"/>
      <c r="BJ536" s="111"/>
    </row>
    <row r="537" spans="13:62" ht="15">
      <c r="M537" s="7"/>
      <c r="BI537" s="111"/>
      <c r="BJ537" s="111"/>
    </row>
    <row r="538" spans="13:62" ht="15">
      <c r="M538" s="7"/>
      <c r="BI538" s="111"/>
      <c r="BJ538" s="111"/>
    </row>
    <row r="539" spans="13:62" ht="15">
      <c r="M539" s="7"/>
      <c r="BI539" s="111"/>
      <c r="BJ539" s="111"/>
    </row>
    <row r="540" spans="13:62" ht="15">
      <c r="M540" s="7"/>
      <c r="BI540" s="111"/>
      <c r="BJ540" s="111"/>
    </row>
    <row r="541" spans="13:62" ht="15">
      <c r="M541" s="7"/>
      <c r="BI541" s="111"/>
      <c r="BJ541" s="111"/>
    </row>
    <row r="542" spans="13:62" ht="15">
      <c r="M542" s="7"/>
      <c r="BI542" s="111"/>
      <c r="BJ542" s="111"/>
    </row>
    <row r="543" spans="13:62" ht="15">
      <c r="M543" s="7"/>
      <c r="BI543" s="111"/>
      <c r="BJ543" s="111"/>
    </row>
    <row r="544" spans="13:62" ht="15">
      <c r="M544" s="7"/>
      <c r="BI544" s="111"/>
      <c r="BJ544" s="111"/>
    </row>
    <row r="545" spans="13:62" ht="15">
      <c r="M545" s="7"/>
      <c r="BI545" s="111"/>
      <c r="BJ545" s="111"/>
    </row>
    <row r="546" spans="13:62" ht="15">
      <c r="M546" s="7"/>
      <c r="BI546" s="111"/>
      <c r="BJ546" s="111"/>
    </row>
    <row r="547" spans="13:62" ht="15">
      <c r="M547" s="7"/>
      <c r="BI547" s="111"/>
      <c r="BJ547" s="111"/>
    </row>
    <row r="548" spans="13:62" ht="15">
      <c r="M548" s="7"/>
      <c r="BI548" s="111"/>
      <c r="BJ548" s="111"/>
    </row>
    <row r="549" spans="13:62" ht="15">
      <c r="M549" s="7"/>
      <c r="BI549" s="111"/>
      <c r="BJ549" s="111"/>
    </row>
    <row r="550" spans="13:62" ht="15">
      <c r="M550" s="7"/>
      <c r="BI550" s="111"/>
      <c r="BJ550" s="111"/>
    </row>
    <row r="551" spans="13:62" ht="15">
      <c r="M551" s="7"/>
      <c r="BI551" s="111"/>
      <c r="BJ551" s="111"/>
    </row>
    <row r="552" spans="13:62" ht="15">
      <c r="M552" s="7"/>
      <c r="BI552" s="111"/>
      <c r="BJ552" s="111"/>
    </row>
    <row r="553" spans="13:62" ht="15">
      <c r="M553" s="7"/>
      <c r="BI553" s="111"/>
      <c r="BJ553" s="111"/>
    </row>
    <row r="554" spans="13:62" ht="15">
      <c r="M554" s="7"/>
      <c r="BI554" s="111"/>
      <c r="BJ554" s="111"/>
    </row>
    <row r="555" spans="13:62" ht="15">
      <c r="M555" s="7"/>
      <c r="BI555" s="111"/>
      <c r="BJ555" s="111"/>
    </row>
    <row r="556" spans="13:62" ht="15">
      <c r="M556" s="7"/>
      <c r="BI556" s="111"/>
      <c r="BJ556" s="111"/>
    </row>
    <row r="557" spans="13:62" ht="15">
      <c r="M557" s="7"/>
      <c r="BI557" s="111"/>
      <c r="BJ557" s="111"/>
    </row>
    <row r="558" spans="13:62" ht="15">
      <c r="M558" s="7"/>
      <c r="BI558" s="111"/>
      <c r="BJ558" s="111"/>
    </row>
    <row r="559" spans="13:62" ht="15">
      <c r="M559" s="7"/>
      <c r="BI559" s="111"/>
      <c r="BJ559" s="111"/>
    </row>
    <row r="560" spans="13:62" ht="15">
      <c r="M560" s="7"/>
      <c r="BI560" s="111"/>
      <c r="BJ560" s="111"/>
    </row>
    <row r="561" spans="13:62" ht="15">
      <c r="M561" s="7"/>
      <c r="BI561" s="111"/>
      <c r="BJ561" s="111"/>
    </row>
    <row r="562" spans="13:62" ht="15">
      <c r="M562" s="7"/>
      <c r="BI562" s="111"/>
      <c r="BJ562" s="111"/>
    </row>
    <row r="563" spans="13:62" ht="15">
      <c r="M563" s="7"/>
      <c r="BI563" s="111"/>
      <c r="BJ563" s="111"/>
    </row>
    <row r="564" spans="13:62">
      <c r="BI564" s="111"/>
      <c r="BJ564" s="111"/>
    </row>
    <row r="565" spans="13:62">
      <c r="BI565" s="111"/>
      <c r="BJ565" s="111"/>
    </row>
    <row r="566" spans="13:62">
      <c r="BI566" s="111"/>
      <c r="BJ566" s="111"/>
    </row>
    <row r="567" spans="13:62">
      <c r="BI567" s="111"/>
      <c r="BJ567" s="111"/>
    </row>
    <row r="568" spans="13:62">
      <c r="BI568" s="111"/>
      <c r="BJ568" s="111"/>
    </row>
    <row r="569" spans="13:62">
      <c r="BI569" s="111"/>
      <c r="BJ569" s="111"/>
    </row>
    <row r="570" spans="13:62">
      <c r="BI570" s="111"/>
      <c r="BJ570" s="111"/>
    </row>
    <row r="571" spans="13:62">
      <c r="BI571" s="111"/>
      <c r="BJ571" s="111"/>
    </row>
    <row r="572" spans="13:62">
      <c r="BI572" s="111"/>
      <c r="BJ572" s="111"/>
    </row>
    <row r="573" spans="13:62">
      <c r="BI573" s="111"/>
      <c r="BJ573" s="111"/>
    </row>
    <row r="574" spans="13:62">
      <c r="BI574" s="111"/>
      <c r="BJ574" s="111"/>
    </row>
    <row r="575" spans="13:62">
      <c r="BI575" s="111"/>
      <c r="BJ575" s="111"/>
    </row>
    <row r="576" spans="13:62">
      <c r="BI576" s="111"/>
      <c r="BJ576" s="111"/>
    </row>
    <row r="577" spans="61:62">
      <c r="BI577" s="111"/>
      <c r="BJ577" s="111"/>
    </row>
    <row r="578" spans="61:62">
      <c r="BI578" s="111"/>
      <c r="BJ578" s="111"/>
    </row>
    <row r="579" spans="61:62">
      <c r="BI579" s="111"/>
      <c r="BJ579" s="111"/>
    </row>
    <row r="580" spans="61:62">
      <c r="BI580" s="111"/>
      <c r="BJ580" s="111"/>
    </row>
    <row r="581" spans="61:62">
      <c r="BI581" s="111"/>
      <c r="BJ581" s="111"/>
    </row>
    <row r="582" spans="61:62">
      <c r="BI582" s="111"/>
      <c r="BJ582" s="111"/>
    </row>
    <row r="583" spans="61:62">
      <c r="BI583" s="111"/>
      <c r="BJ583" s="111"/>
    </row>
    <row r="584" spans="61:62">
      <c r="BI584" s="111"/>
      <c r="BJ584" s="111"/>
    </row>
    <row r="585" spans="61:62">
      <c r="BI585" s="111"/>
      <c r="BJ585" s="111"/>
    </row>
    <row r="586" spans="61:62">
      <c r="BI586" s="111"/>
      <c r="BJ586" s="111"/>
    </row>
    <row r="587" spans="61:62">
      <c r="BI587" s="111"/>
      <c r="BJ587" s="111"/>
    </row>
    <row r="588" spans="61:62">
      <c r="BI588" s="111"/>
      <c r="BJ588" s="111"/>
    </row>
    <row r="589" spans="61:62">
      <c r="BI589" s="111"/>
      <c r="BJ589" s="111"/>
    </row>
    <row r="590" spans="61:62">
      <c r="BI590" s="111"/>
      <c r="BJ590" s="111"/>
    </row>
    <row r="591" spans="61:62">
      <c r="BI591" s="111"/>
      <c r="BJ591" s="111"/>
    </row>
    <row r="592" spans="61:62">
      <c r="BI592" s="111"/>
      <c r="BJ592" s="111"/>
    </row>
    <row r="593" spans="61:62">
      <c r="BI593" s="111"/>
      <c r="BJ593" s="111"/>
    </row>
    <row r="594" spans="61:62">
      <c r="BI594" s="111"/>
      <c r="BJ594" s="111"/>
    </row>
    <row r="595" spans="61:62">
      <c r="BI595" s="111"/>
      <c r="BJ595" s="111"/>
    </row>
    <row r="596" spans="61:62">
      <c r="BI596" s="111"/>
      <c r="BJ596" s="111"/>
    </row>
    <row r="597" spans="61:62">
      <c r="BI597" s="111"/>
      <c r="BJ597" s="111"/>
    </row>
    <row r="598" spans="61:62">
      <c r="BI598" s="111"/>
      <c r="BJ598" s="111"/>
    </row>
    <row r="599" spans="61:62">
      <c r="BI599" s="111"/>
      <c r="BJ599" s="111"/>
    </row>
    <row r="600" spans="61:62">
      <c r="BI600" s="111"/>
      <c r="BJ600" s="111"/>
    </row>
    <row r="601" spans="61:62">
      <c r="BI601" s="111"/>
      <c r="BJ601" s="111"/>
    </row>
    <row r="602" spans="61:62">
      <c r="BI602" s="111"/>
      <c r="BJ602" s="111"/>
    </row>
    <row r="603" spans="61:62">
      <c r="BI603" s="111"/>
      <c r="BJ603" s="111"/>
    </row>
    <row r="604" spans="61:62">
      <c r="BI604" s="111"/>
      <c r="BJ604" s="111"/>
    </row>
    <row r="605" spans="61:62">
      <c r="BI605" s="111"/>
      <c r="BJ605" s="111"/>
    </row>
    <row r="606" spans="61:62">
      <c r="BI606" s="111"/>
      <c r="BJ606" s="111"/>
    </row>
    <row r="607" spans="61:62">
      <c r="BI607" s="111"/>
      <c r="BJ607" s="111"/>
    </row>
    <row r="608" spans="61:62">
      <c r="BI608" s="111"/>
      <c r="BJ608" s="111"/>
    </row>
    <row r="609" spans="61:62">
      <c r="BI609" s="111"/>
      <c r="BJ609" s="111"/>
    </row>
    <row r="610" spans="61:62">
      <c r="BI610" s="111"/>
      <c r="BJ610" s="111"/>
    </row>
    <row r="611" spans="61:62">
      <c r="BI611" s="111"/>
      <c r="BJ611" s="111"/>
    </row>
    <row r="612" spans="61:62">
      <c r="BI612" s="111"/>
      <c r="BJ612" s="111"/>
    </row>
    <row r="613" spans="61:62">
      <c r="BI613" s="111"/>
      <c r="BJ613" s="111"/>
    </row>
    <row r="614" spans="61:62">
      <c r="BI614" s="111"/>
      <c r="BJ614" s="111"/>
    </row>
    <row r="615" spans="61:62">
      <c r="BI615" s="111"/>
      <c r="BJ615" s="111"/>
    </row>
    <row r="616" spans="61:62">
      <c r="BI616" s="111"/>
      <c r="BJ616" s="111"/>
    </row>
    <row r="617" spans="61:62">
      <c r="BI617" s="111"/>
      <c r="BJ617" s="111"/>
    </row>
    <row r="618" spans="61:62">
      <c r="BI618" s="111"/>
      <c r="BJ618" s="111"/>
    </row>
    <row r="619" spans="61:62">
      <c r="BI619" s="111"/>
      <c r="BJ619" s="111"/>
    </row>
    <row r="620" spans="61:62">
      <c r="BI620" s="111"/>
      <c r="BJ620" s="111"/>
    </row>
    <row r="621" spans="61:62">
      <c r="BI621" s="111"/>
      <c r="BJ621" s="111"/>
    </row>
    <row r="622" spans="61:62">
      <c r="BI622" s="111"/>
      <c r="BJ622" s="111"/>
    </row>
    <row r="623" spans="61:62">
      <c r="BI623" s="111"/>
      <c r="BJ623" s="111"/>
    </row>
    <row r="624" spans="61:62">
      <c r="BI624" s="111"/>
      <c r="BJ624" s="111"/>
    </row>
    <row r="625" spans="61:62">
      <c r="BI625" s="111"/>
      <c r="BJ625" s="111"/>
    </row>
    <row r="626" spans="61:62">
      <c r="BI626" s="111"/>
      <c r="BJ626" s="111"/>
    </row>
    <row r="627" spans="61:62">
      <c r="BI627" s="111"/>
      <c r="BJ627" s="111"/>
    </row>
    <row r="628" spans="61:62">
      <c r="BI628" s="111"/>
      <c r="BJ628" s="111"/>
    </row>
    <row r="629" spans="61:62">
      <c r="BI629" s="111"/>
      <c r="BJ629" s="111"/>
    </row>
    <row r="630" spans="61:62">
      <c r="BI630" s="111"/>
      <c r="BJ630" s="111"/>
    </row>
    <row r="631" spans="61:62">
      <c r="BI631" s="111"/>
      <c r="BJ631" s="111"/>
    </row>
    <row r="632" spans="61:62">
      <c r="BI632" s="111"/>
      <c r="BJ632" s="111"/>
    </row>
    <row r="633" spans="61:62">
      <c r="BI633" s="111"/>
      <c r="BJ633" s="111"/>
    </row>
    <row r="634" spans="61:62">
      <c r="BI634" s="111"/>
      <c r="BJ634" s="111"/>
    </row>
    <row r="635" spans="61:62">
      <c r="BI635" s="111"/>
      <c r="BJ635" s="111"/>
    </row>
    <row r="636" spans="61:62">
      <c r="BI636" s="111"/>
      <c r="BJ636" s="111"/>
    </row>
    <row r="637" spans="61:62">
      <c r="BI637" s="111"/>
      <c r="BJ637" s="111"/>
    </row>
    <row r="638" spans="61:62">
      <c r="BI638" s="111"/>
      <c r="BJ638" s="111"/>
    </row>
    <row r="639" spans="61:62">
      <c r="BI639" s="111"/>
      <c r="BJ639" s="111"/>
    </row>
    <row r="640" spans="61:62">
      <c r="BI640" s="111"/>
      <c r="BJ640" s="111"/>
    </row>
    <row r="641" spans="61:62">
      <c r="BI641" s="111"/>
      <c r="BJ641" s="111"/>
    </row>
    <row r="642" spans="61:62">
      <c r="BI642" s="111"/>
      <c r="BJ642" s="111"/>
    </row>
    <row r="643" spans="61:62">
      <c r="BI643" s="111"/>
      <c r="BJ643" s="111"/>
    </row>
    <row r="644" spans="61:62">
      <c r="BI644" s="111"/>
      <c r="BJ644" s="111"/>
    </row>
    <row r="645" spans="61:62">
      <c r="BI645" s="111"/>
      <c r="BJ645" s="111"/>
    </row>
    <row r="646" spans="61:62">
      <c r="BI646" s="111"/>
      <c r="BJ646" s="111"/>
    </row>
    <row r="647" spans="61:62">
      <c r="BI647" s="111"/>
      <c r="BJ647" s="111"/>
    </row>
    <row r="648" spans="61:62">
      <c r="BI648" s="111"/>
      <c r="BJ648" s="111"/>
    </row>
    <row r="649" spans="61:62">
      <c r="BI649" s="111"/>
      <c r="BJ649" s="111"/>
    </row>
    <row r="650" spans="61:62">
      <c r="BI650" s="111"/>
      <c r="BJ650" s="111"/>
    </row>
    <row r="651" spans="61:62">
      <c r="BI651" s="111"/>
      <c r="BJ651" s="111"/>
    </row>
    <row r="652" spans="61:62">
      <c r="BI652" s="111"/>
      <c r="BJ652" s="111"/>
    </row>
    <row r="653" spans="61:62">
      <c r="BI653" s="111"/>
      <c r="BJ653" s="111"/>
    </row>
    <row r="654" spans="61:62">
      <c r="BI654" s="111"/>
      <c r="BJ654" s="111"/>
    </row>
    <row r="655" spans="61:62">
      <c r="BI655" s="111"/>
      <c r="BJ655" s="111"/>
    </row>
    <row r="656" spans="61:62">
      <c r="BI656" s="111"/>
      <c r="BJ656" s="111"/>
    </row>
    <row r="657" spans="61:62">
      <c r="BI657" s="111"/>
      <c r="BJ657" s="111"/>
    </row>
    <row r="658" spans="61:62">
      <c r="BI658" s="111"/>
      <c r="BJ658" s="111"/>
    </row>
    <row r="659" spans="61:62">
      <c r="BI659" s="111"/>
      <c r="BJ659" s="111"/>
    </row>
    <row r="660" spans="61:62">
      <c r="BI660" s="111"/>
      <c r="BJ660" s="111"/>
    </row>
    <row r="661" spans="61:62">
      <c r="BI661" s="111"/>
      <c r="BJ661" s="111"/>
    </row>
    <row r="662" spans="61:62">
      <c r="BI662" s="111"/>
      <c r="BJ662" s="111"/>
    </row>
    <row r="663" spans="61:62">
      <c r="BI663" s="111"/>
      <c r="BJ663" s="111"/>
    </row>
    <row r="664" spans="61:62">
      <c r="BI664" s="111"/>
      <c r="BJ664" s="111"/>
    </row>
    <row r="665" spans="61:62">
      <c r="BI665" s="111"/>
      <c r="BJ665" s="111"/>
    </row>
    <row r="666" spans="61:62">
      <c r="BI666" s="111"/>
      <c r="BJ666" s="111"/>
    </row>
    <row r="667" spans="61:62">
      <c r="BI667" s="111"/>
      <c r="BJ667" s="111"/>
    </row>
    <row r="668" spans="61:62">
      <c r="BI668" s="111"/>
      <c r="BJ668" s="111"/>
    </row>
    <row r="669" spans="61:62">
      <c r="BI669" s="111"/>
      <c r="BJ669" s="111"/>
    </row>
    <row r="670" spans="61:62">
      <c r="BI670" s="111"/>
      <c r="BJ670" s="111"/>
    </row>
    <row r="671" spans="61:62">
      <c r="BI671" s="111"/>
      <c r="BJ671" s="111"/>
    </row>
    <row r="672" spans="61:62">
      <c r="BI672" s="111"/>
      <c r="BJ672" s="111"/>
    </row>
    <row r="673" spans="61:62">
      <c r="BI673" s="111"/>
      <c r="BJ673" s="111"/>
    </row>
    <row r="674" spans="61:62">
      <c r="BI674" s="111"/>
      <c r="BJ674" s="111"/>
    </row>
    <row r="675" spans="61:62">
      <c r="BI675" s="111"/>
      <c r="BJ675" s="111"/>
    </row>
    <row r="676" spans="61:62">
      <c r="BI676" s="111"/>
      <c r="BJ676" s="111"/>
    </row>
    <row r="677" spans="61:62">
      <c r="BI677" s="111"/>
      <c r="BJ677" s="111"/>
    </row>
    <row r="678" spans="61:62">
      <c r="BI678" s="111"/>
      <c r="BJ678" s="111"/>
    </row>
    <row r="679" spans="61:62">
      <c r="BI679" s="111"/>
      <c r="BJ679" s="111"/>
    </row>
    <row r="680" spans="61:62">
      <c r="BI680" s="111"/>
      <c r="BJ680" s="111"/>
    </row>
    <row r="681" spans="61:62">
      <c r="BI681" s="111"/>
      <c r="BJ681" s="111"/>
    </row>
    <row r="682" spans="61:62">
      <c r="BI682" s="111"/>
      <c r="BJ682" s="111"/>
    </row>
    <row r="683" spans="61:62">
      <c r="BI683" s="111"/>
      <c r="BJ683" s="111"/>
    </row>
    <row r="684" spans="61:62">
      <c r="BI684" s="111"/>
      <c r="BJ684" s="111"/>
    </row>
    <row r="685" spans="61:62">
      <c r="BI685" s="111"/>
      <c r="BJ685" s="111"/>
    </row>
    <row r="686" spans="61:62">
      <c r="BI686" s="111"/>
      <c r="BJ686" s="111"/>
    </row>
    <row r="687" spans="61:62">
      <c r="BI687" s="111"/>
      <c r="BJ687" s="111"/>
    </row>
    <row r="688" spans="61:62">
      <c r="BI688" s="111"/>
      <c r="BJ688" s="111"/>
    </row>
    <row r="689" spans="61:62">
      <c r="BI689" s="111"/>
      <c r="BJ689" s="111"/>
    </row>
    <row r="690" spans="61:62">
      <c r="BI690" s="111"/>
      <c r="BJ690" s="111"/>
    </row>
    <row r="691" spans="61:62">
      <c r="BI691" s="111"/>
      <c r="BJ691" s="111"/>
    </row>
    <row r="692" spans="61:62">
      <c r="BI692" s="111"/>
      <c r="BJ692" s="111"/>
    </row>
    <row r="693" spans="61:62">
      <c r="BI693" s="111"/>
      <c r="BJ693" s="111"/>
    </row>
    <row r="694" spans="61:62">
      <c r="BI694" s="111"/>
      <c r="BJ694" s="111"/>
    </row>
    <row r="695" spans="61:62">
      <c r="BI695" s="111"/>
      <c r="BJ695" s="111"/>
    </row>
    <row r="696" spans="61:62">
      <c r="BI696" s="111"/>
      <c r="BJ696" s="111"/>
    </row>
    <row r="697" spans="61:62">
      <c r="BI697" s="111"/>
      <c r="BJ697" s="111"/>
    </row>
    <row r="698" spans="61:62">
      <c r="BI698" s="111"/>
      <c r="BJ698" s="111"/>
    </row>
    <row r="699" spans="61:62">
      <c r="BI699" s="111"/>
      <c r="BJ699" s="111"/>
    </row>
    <row r="700" spans="61:62">
      <c r="BI700" s="111"/>
      <c r="BJ700" s="111"/>
    </row>
    <row r="701" spans="61:62">
      <c r="BI701" s="111"/>
      <c r="BJ701" s="111"/>
    </row>
    <row r="702" spans="61:62">
      <c r="BI702" s="111"/>
      <c r="BJ702" s="111"/>
    </row>
    <row r="703" spans="61:62">
      <c r="BI703" s="111"/>
      <c r="BJ703" s="111"/>
    </row>
    <row r="704" spans="61:62">
      <c r="BI704" s="111"/>
      <c r="BJ704" s="111"/>
    </row>
    <row r="705" spans="61:62">
      <c r="BI705" s="111"/>
      <c r="BJ705" s="111"/>
    </row>
    <row r="706" spans="61:62">
      <c r="BI706" s="111"/>
      <c r="BJ706" s="111"/>
    </row>
    <row r="707" spans="61:62">
      <c r="BI707" s="111"/>
      <c r="BJ707" s="111"/>
    </row>
    <row r="708" spans="61:62">
      <c r="BI708" s="111"/>
      <c r="BJ708" s="111"/>
    </row>
    <row r="709" spans="61:62">
      <c r="BI709" s="111"/>
      <c r="BJ709" s="111"/>
    </row>
    <row r="710" spans="61:62">
      <c r="BI710" s="111"/>
      <c r="BJ710" s="111"/>
    </row>
    <row r="711" spans="61:62">
      <c r="BI711" s="111"/>
      <c r="BJ711" s="111"/>
    </row>
    <row r="712" spans="61:62">
      <c r="BI712" s="111"/>
      <c r="BJ712" s="111"/>
    </row>
    <row r="713" spans="61:62">
      <c r="BI713" s="111"/>
      <c r="BJ713" s="111"/>
    </row>
    <row r="714" spans="61:62">
      <c r="BI714" s="111"/>
      <c r="BJ714" s="111"/>
    </row>
    <row r="715" spans="61:62">
      <c r="BI715" s="111"/>
      <c r="BJ715" s="111"/>
    </row>
    <row r="716" spans="61:62">
      <c r="BI716" s="111"/>
      <c r="BJ716" s="111"/>
    </row>
    <row r="717" spans="61:62">
      <c r="BI717" s="111"/>
      <c r="BJ717" s="111"/>
    </row>
    <row r="718" spans="61:62">
      <c r="BI718" s="111"/>
      <c r="BJ718" s="111"/>
    </row>
    <row r="719" spans="61:62">
      <c r="BI719" s="111"/>
      <c r="BJ719" s="111"/>
    </row>
    <row r="720" spans="61:62">
      <c r="BI720" s="111"/>
      <c r="BJ720" s="111"/>
    </row>
    <row r="721" spans="61:62">
      <c r="BI721" s="111"/>
      <c r="BJ721" s="111"/>
    </row>
    <row r="722" spans="61:62">
      <c r="BI722" s="111"/>
      <c r="BJ722" s="111"/>
    </row>
    <row r="723" spans="61:62">
      <c r="BI723" s="111"/>
      <c r="BJ723" s="111"/>
    </row>
    <row r="724" spans="61:62">
      <c r="BI724" s="111"/>
      <c r="BJ724" s="111"/>
    </row>
    <row r="725" spans="61:62">
      <c r="BI725" s="111"/>
      <c r="BJ725" s="111"/>
    </row>
    <row r="726" spans="61:62">
      <c r="BI726" s="111"/>
      <c r="BJ726" s="111"/>
    </row>
    <row r="727" spans="61:62">
      <c r="BI727" s="111"/>
      <c r="BJ727" s="111"/>
    </row>
    <row r="728" spans="61:62">
      <c r="BI728" s="111"/>
      <c r="BJ728" s="111"/>
    </row>
    <row r="729" spans="61:62">
      <c r="BI729" s="111"/>
      <c r="BJ729" s="111"/>
    </row>
    <row r="730" spans="61:62">
      <c r="BI730" s="111"/>
      <c r="BJ730" s="111"/>
    </row>
    <row r="731" spans="61:62">
      <c r="BI731" s="111"/>
      <c r="BJ731" s="111"/>
    </row>
    <row r="732" spans="61:62">
      <c r="BI732" s="111"/>
      <c r="BJ732" s="111"/>
    </row>
    <row r="733" spans="61:62">
      <c r="BI733" s="111"/>
      <c r="BJ733" s="111"/>
    </row>
    <row r="734" spans="61:62">
      <c r="BI734" s="111"/>
      <c r="BJ734" s="111"/>
    </row>
    <row r="735" spans="61:62">
      <c r="BI735" s="111"/>
      <c r="BJ735" s="111"/>
    </row>
    <row r="736" spans="61:62">
      <c r="BI736" s="111"/>
      <c r="BJ736" s="111"/>
    </row>
    <row r="737" spans="61:62">
      <c r="BI737" s="111"/>
      <c r="BJ737" s="111"/>
    </row>
    <row r="738" spans="61:62">
      <c r="BI738" s="111"/>
      <c r="BJ738" s="111"/>
    </row>
    <row r="739" spans="61:62">
      <c r="BI739" s="111"/>
      <c r="BJ739" s="111"/>
    </row>
    <row r="740" spans="61:62">
      <c r="BI740" s="111"/>
      <c r="BJ740" s="111"/>
    </row>
    <row r="741" spans="61:62">
      <c r="BI741" s="111"/>
      <c r="BJ741" s="111"/>
    </row>
    <row r="742" spans="61:62">
      <c r="BI742" s="111"/>
      <c r="BJ742" s="111"/>
    </row>
    <row r="743" spans="61:62">
      <c r="BI743" s="111"/>
      <c r="BJ743" s="111"/>
    </row>
    <row r="744" spans="61:62">
      <c r="BI744" s="111"/>
      <c r="BJ744" s="111"/>
    </row>
    <row r="745" spans="61:62">
      <c r="BI745" s="111"/>
      <c r="BJ745" s="111"/>
    </row>
    <row r="746" spans="61:62">
      <c r="BI746" s="111"/>
      <c r="BJ746" s="111"/>
    </row>
    <row r="747" spans="61:62">
      <c r="BI747" s="111"/>
      <c r="BJ747" s="111"/>
    </row>
    <row r="748" spans="61:62">
      <c r="BI748" s="111"/>
      <c r="BJ748" s="111"/>
    </row>
    <row r="749" spans="61:62">
      <c r="BI749" s="111"/>
      <c r="BJ749" s="111"/>
    </row>
    <row r="750" spans="61:62">
      <c r="BI750" s="111"/>
      <c r="BJ750" s="111"/>
    </row>
    <row r="751" spans="61:62">
      <c r="BI751" s="111"/>
      <c r="BJ751" s="111"/>
    </row>
    <row r="752" spans="61:62">
      <c r="BI752" s="111"/>
      <c r="BJ752" s="111"/>
    </row>
    <row r="753" spans="61:62">
      <c r="BI753" s="111"/>
      <c r="BJ753" s="111"/>
    </row>
    <row r="754" spans="61:62">
      <c r="BI754" s="111"/>
      <c r="BJ754" s="111"/>
    </row>
    <row r="755" spans="61:62">
      <c r="BI755" s="111"/>
      <c r="BJ755" s="111"/>
    </row>
    <row r="756" spans="61:62">
      <c r="BI756" s="111"/>
      <c r="BJ756" s="111"/>
    </row>
    <row r="757" spans="61:62">
      <c r="BI757" s="111"/>
      <c r="BJ757" s="111"/>
    </row>
    <row r="758" spans="61:62">
      <c r="BI758" s="111"/>
      <c r="BJ758" s="111"/>
    </row>
    <row r="759" spans="61:62">
      <c r="BI759" s="111"/>
      <c r="BJ759" s="111"/>
    </row>
    <row r="760" spans="61:62">
      <c r="BI760" s="111"/>
      <c r="BJ760" s="111"/>
    </row>
    <row r="761" spans="61:62">
      <c r="BI761" s="111"/>
      <c r="BJ761" s="111"/>
    </row>
    <row r="762" spans="61:62">
      <c r="BI762" s="111"/>
      <c r="BJ762" s="111"/>
    </row>
    <row r="763" spans="61:62">
      <c r="BI763" s="111"/>
      <c r="BJ763" s="111"/>
    </row>
    <row r="764" spans="61:62">
      <c r="BI764" s="111"/>
      <c r="BJ764" s="111"/>
    </row>
    <row r="765" spans="61:62">
      <c r="BI765" s="111"/>
      <c r="BJ765" s="111"/>
    </row>
    <row r="766" spans="61:62">
      <c r="BI766" s="111"/>
      <c r="BJ766" s="111"/>
    </row>
    <row r="767" spans="61:62">
      <c r="BI767" s="111"/>
      <c r="BJ767" s="111"/>
    </row>
    <row r="768" spans="61:62">
      <c r="BI768" s="111"/>
      <c r="BJ768" s="111"/>
    </row>
    <row r="769" spans="61:62">
      <c r="BI769" s="111"/>
      <c r="BJ769" s="111"/>
    </row>
    <row r="770" spans="61:62">
      <c r="BI770" s="111"/>
      <c r="BJ770" s="111"/>
    </row>
    <row r="771" spans="61:62">
      <c r="BI771" s="111"/>
      <c r="BJ771" s="111"/>
    </row>
    <row r="772" spans="61:62">
      <c r="BI772" s="111"/>
      <c r="BJ772" s="111"/>
    </row>
    <row r="773" spans="61:62">
      <c r="BI773" s="111"/>
      <c r="BJ773" s="111"/>
    </row>
    <row r="774" spans="61:62">
      <c r="BI774" s="111"/>
      <c r="BJ774" s="111"/>
    </row>
    <row r="775" spans="61:62">
      <c r="BI775" s="111"/>
      <c r="BJ775" s="111"/>
    </row>
    <row r="776" spans="61:62">
      <c r="BI776" s="111"/>
      <c r="BJ776" s="111"/>
    </row>
    <row r="777" spans="61:62">
      <c r="BI777" s="111"/>
      <c r="BJ777" s="111"/>
    </row>
    <row r="778" spans="61:62">
      <c r="BI778" s="111"/>
      <c r="BJ778" s="111"/>
    </row>
    <row r="779" spans="61:62">
      <c r="BI779" s="111"/>
      <c r="BJ779" s="111"/>
    </row>
    <row r="780" spans="61:62">
      <c r="BI780" s="111"/>
      <c r="BJ780" s="111"/>
    </row>
    <row r="781" spans="61:62">
      <c r="BI781" s="111"/>
      <c r="BJ781" s="111"/>
    </row>
    <row r="782" spans="61:62">
      <c r="BI782" s="111"/>
      <c r="BJ782" s="111"/>
    </row>
    <row r="783" spans="61:62">
      <c r="BI783" s="111"/>
      <c r="BJ783" s="111"/>
    </row>
    <row r="784" spans="61:62">
      <c r="BI784" s="111"/>
      <c r="BJ784" s="111"/>
    </row>
    <row r="785" spans="61:62">
      <c r="BI785" s="111"/>
      <c r="BJ785" s="111"/>
    </row>
    <row r="786" spans="61:62">
      <c r="BI786" s="111"/>
      <c r="BJ786" s="111"/>
    </row>
    <row r="787" spans="61:62">
      <c r="BI787" s="111"/>
      <c r="BJ787" s="111"/>
    </row>
    <row r="788" spans="61:62">
      <c r="BI788" s="111"/>
      <c r="BJ788" s="111"/>
    </row>
    <row r="789" spans="61:62">
      <c r="BI789" s="111"/>
      <c r="BJ789" s="111"/>
    </row>
    <row r="790" spans="61:62">
      <c r="BI790" s="111"/>
      <c r="BJ790" s="111"/>
    </row>
    <row r="791" spans="61:62">
      <c r="BI791" s="111"/>
      <c r="BJ791" s="111"/>
    </row>
    <row r="792" spans="61:62">
      <c r="BI792" s="111"/>
      <c r="BJ792" s="111"/>
    </row>
    <row r="793" spans="61:62">
      <c r="BI793" s="111"/>
      <c r="BJ793" s="111"/>
    </row>
    <row r="794" spans="61:62">
      <c r="BI794" s="111"/>
      <c r="BJ794" s="111"/>
    </row>
    <row r="795" spans="61:62">
      <c r="BI795" s="111"/>
      <c r="BJ795" s="111"/>
    </row>
    <row r="796" spans="61:62">
      <c r="BI796" s="111"/>
      <c r="BJ796" s="111"/>
    </row>
    <row r="797" spans="61:62">
      <c r="BI797" s="111"/>
      <c r="BJ797" s="111"/>
    </row>
    <row r="798" spans="61:62">
      <c r="BI798" s="111"/>
      <c r="BJ798" s="111"/>
    </row>
    <row r="799" spans="61:62">
      <c r="BI799" s="111"/>
      <c r="BJ799" s="111"/>
    </row>
    <row r="800" spans="61:62">
      <c r="BI800" s="111"/>
      <c r="BJ800" s="111"/>
    </row>
    <row r="801" spans="61:62">
      <c r="BI801" s="111"/>
      <c r="BJ801" s="111"/>
    </row>
    <row r="802" spans="61:62">
      <c r="BI802" s="111"/>
      <c r="BJ802" s="111"/>
    </row>
    <row r="803" spans="61:62">
      <c r="BI803" s="111"/>
      <c r="BJ803" s="111"/>
    </row>
    <row r="804" spans="61:62">
      <c r="BI804" s="111"/>
      <c r="BJ804" s="111"/>
    </row>
    <row r="805" spans="61:62">
      <c r="BI805" s="111"/>
      <c r="BJ805" s="111"/>
    </row>
    <row r="806" spans="61:62">
      <c r="BI806" s="111"/>
      <c r="BJ806" s="111"/>
    </row>
    <row r="807" spans="61:62">
      <c r="BI807" s="111"/>
      <c r="BJ807" s="111"/>
    </row>
    <row r="808" spans="61:62">
      <c r="BI808" s="111"/>
      <c r="BJ808" s="111"/>
    </row>
    <row r="809" spans="61:62">
      <c r="BI809" s="111"/>
      <c r="BJ809" s="111"/>
    </row>
    <row r="810" spans="61:62">
      <c r="BI810" s="111"/>
      <c r="BJ810" s="111"/>
    </row>
    <row r="811" spans="61:62">
      <c r="BI811" s="111"/>
      <c r="BJ811" s="111"/>
    </row>
    <row r="812" spans="61:62">
      <c r="BI812" s="111"/>
      <c r="BJ812" s="111"/>
    </row>
    <row r="813" spans="61:62">
      <c r="BI813" s="111"/>
      <c r="BJ813" s="111"/>
    </row>
    <row r="814" spans="61:62">
      <c r="BI814" s="111"/>
      <c r="BJ814" s="111"/>
    </row>
    <row r="815" spans="61:62">
      <c r="BI815" s="111"/>
      <c r="BJ815" s="111"/>
    </row>
    <row r="816" spans="61:62">
      <c r="BI816" s="111"/>
      <c r="BJ816" s="111"/>
    </row>
    <row r="817" spans="61:62">
      <c r="BI817" s="111"/>
      <c r="BJ817" s="111"/>
    </row>
    <row r="818" spans="61:62">
      <c r="BI818" s="111"/>
      <c r="BJ818" s="111"/>
    </row>
    <row r="819" spans="61:62">
      <c r="BI819" s="111"/>
      <c r="BJ819" s="111"/>
    </row>
    <row r="820" spans="61:62">
      <c r="BI820" s="111"/>
      <c r="BJ820" s="111"/>
    </row>
    <row r="821" spans="61:62">
      <c r="BI821" s="111"/>
      <c r="BJ821" s="111"/>
    </row>
    <row r="822" spans="61:62">
      <c r="BI822" s="111"/>
      <c r="BJ822" s="111"/>
    </row>
    <row r="823" spans="61:62">
      <c r="BI823" s="111"/>
      <c r="BJ823" s="111"/>
    </row>
    <row r="824" spans="61:62">
      <c r="BI824" s="111"/>
      <c r="BJ824" s="111"/>
    </row>
    <row r="825" spans="61:62">
      <c r="BI825" s="111"/>
      <c r="BJ825" s="111"/>
    </row>
    <row r="826" spans="61:62">
      <c r="BI826" s="111"/>
      <c r="BJ826" s="111"/>
    </row>
    <row r="827" spans="61:62">
      <c r="BI827" s="111"/>
      <c r="BJ827" s="111"/>
    </row>
    <row r="828" spans="61:62">
      <c r="BI828" s="111"/>
      <c r="BJ828" s="111"/>
    </row>
    <row r="829" spans="61:62">
      <c r="BI829" s="111"/>
      <c r="BJ829" s="111"/>
    </row>
    <row r="830" spans="61:62">
      <c r="BI830" s="111"/>
      <c r="BJ830" s="111"/>
    </row>
    <row r="831" spans="61:62">
      <c r="BI831" s="111"/>
      <c r="BJ831" s="111"/>
    </row>
    <row r="832" spans="61:62">
      <c r="BI832" s="111"/>
      <c r="BJ832" s="111"/>
    </row>
    <row r="833" spans="61:62">
      <c r="BI833" s="111"/>
      <c r="BJ833" s="111"/>
    </row>
    <row r="834" spans="61:62">
      <c r="BI834" s="111"/>
      <c r="BJ834" s="111"/>
    </row>
    <row r="835" spans="61:62">
      <c r="BI835" s="111"/>
      <c r="BJ835" s="111"/>
    </row>
    <row r="836" spans="61:62">
      <c r="BI836" s="111"/>
      <c r="BJ836" s="111"/>
    </row>
    <row r="837" spans="61:62">
      <c r="BI837" s="111"/>
      <c r="BJ837" s="111"/>
    </row>
    <row r="838" spans="61:62">
      <c r="BI838" s="111"/>
      <c r="BJ838" s="111"/>
    </row>
    <row r="839" spans="61:62">
      <c r="BI839" s="111"/>
      <c r="BJ839" s="111"/>
    </row>
    <row r="840" spans="61:62">
      <c r="BI840" s="111"/>
      <c r="BJ840" s="111"/>
    </row>
    <row r="841" spans="61:62">
      <c r="BI841" s="111"/>
      <c r="BJ841" s="111"/>
    </row>
    <row r="842" spans="61:62">
      <c r="BI842" s="111"/>
      <c r="BJ842" s="111"/>
    </row>
    <row r="843" spans="61:62">
      <c r="BI843" s="111"/>
      <c r="BJ843" s="111"/>
    </row>
    <row r="844" spans="61:62">
      <c r="BI844" s="111"/>
      <c r="BJ844" s="111"/>
    </row>
    <row r="845" spans="61:62">
      <c r="BI845" s="111"/>
      <c r="BJ845" s="111"/>
    </row>
    <row r="846" spans="61:62">
      <c r="BI846" s="111"/>
      <c r="BJ846" s="111"/>
    </row>
    <row r="847" spans="61:62">
      <c r="BI847" s="111"/>
      <c r="BJ847" s="111"/>
    </row>
    <row r="848" spans="61:62">
      <c r="BI848" s="111"/>
      <c r="BJ848" s="111"/>
    </row>
    <row r="849" spans="61:62">
      <c r="BI849" s="111"/>
      <c r="BJ849" s="111"/>
    </row>
    <row r="850" spans="61:62">
      <c r="BI850" s="111"/>
      <c r="BJ850" s="111"/>
    </row>
    <row r="851" spans="61:62">
      <c r="BI851" s="111"/>
      <c r="BJ851" s="111"/>
    </row>
    <row r="852" spans="61:62">
      <c r="BI852" s="111"/>
      <c r="BJ852" s="111"/>
    </row>
    <row r="853" spans="61:62">
      <c r="BI853" s="111"/>
      <c r="BJ853" s="111"/>
    </row>
    <row r="854" spans="61:62">
      <c r="BI854" s="111"/>
      <c r="BJ854" s="111"/>
    </row>
    <row r="855" spans="61:62">
      <c r="BI855" s="111"/>
      <c r="BJ855" s="111"/>
    </row>
    <row r="856" spans="61:62">
      <c r="BI856" s="111"/>
      <c r="BJ856" s="111"/>
    </row>
    <row r="857" spans="61:62">
      <c r="BI857" s="111"/>
      <c r="BJ857" s="111"/>
    </row>
    <row r="858" spans="61:62">
      <c r="BI858" s="111"/>
      <c r="BJ858" s="111"/>
    </row>
    <row r="859" spans="61:62">
      <c r="BI859" s="111"/>
      <c r="BJ859" s="111"/>
    </row>
    <row r="860" spans="61:62">
      <c r="BI860" s="111"/>
      <c r="BJ860" s="111"/>
    </row>
    <row r="861" spans="61:62">
      <c r="BI861" s="111"/>
      <c r="BJ861" s="111"/>
    </row>
    <row r="862" spans="61:62">
      <c r="BI862" s="111"/>
      <c r="BJ862" s="111"/>
    </row>
    <row r="863" spans="61:62">
      <c r="BI863" s="111"/>
      <c r="BJ863" s="111"/>
    </row>
    <row r="864" spans="61:62">
      <c r="BI864" s="111"/>
      <c r="BJ864" s="111"/>
    </row>
    <row r="865" spans="61:62">
      <c r="BI865" s="111"/>
      <c r="BJ865" s="111"/>
    </row>
    <row r="866" spans="61:62">
      <c r="BI866" s="111"/>
      <c r="BJ866" s="111"/>
    </row>
    <row r="867" spans="61:62">
      <c r="BI867" s="111"/>
      <c r="BJ867" s="111"/>
    </row>
    <row r="868" spans="61:62">
      <c r="BI868" s="111"/>
      <c r="BJ868" s="111"/>
    </row>
    <row r="869" spans="61:62">
      <c r="BI869" s="111"/>
      <c r="BJ869" s="111"/>
    </row>
    <row r="870" spans="61:62">
      <c r="BI870" s="111"/>
      <c r="BJ870" s="111"/>
    </row>
    <row r="871" spans="61:62">
      <c r="BI871" s="111"/>
      <c r="BJ871" s="111"/>
    </row>
    <row r="872" spans="61:62">
      <c r="BI872" s="111"/>
      <c r="BJ872" s="111"/>
    </row>
    <row r="873" spans="61:62">
      <c r="BI873" s="111"/>
      <c r="BJ873" s="111"/>
    </row>
    <row r="874" spans="61:62">
      <c r="BI874" s="111"/>
      <c r="BJ874" s="111"/>
    </row>
    <row r="875" spans="61:62">
      <c r="BI875" s="111"/>
      <c r="BJ875" s="111"/>
    </row>
    <row r="876" spans="61:62">
      <c r="BI876" s="111"/>
      <c r="BJ876" s="111"/>
    </row>
    <row r="877" spans="61:62">
      <c r="BI877" s="111"/>
      <c r="BJ877" s="111"/>
    </row>
    <row r="878" spans="61:62">
      <c r="BI878" s="111"/>
      <c r="BJ878" s="111"/>
    </row>
    <row r="879" spans="61:62">
      <c r="BI879" s="111"/>
      <c r="BJ879" s="111"/>
    </row>
    <row r="880" spans="61:62">
      <c r="BI880" s="111"/>
      <c r="BJ880" s="111"/>
    </row>
    <row r="881" spans="61:62">
      <c r="BI881" s="111"/>
      <c r="BJ881" s="111"/>
    </row>
    <row r="882" spans="61:62">
      <c r="BI882" s="111"/>
      <c r="BJ882" s="111"/>
    </row>
    <row r="883" spans="61:62">
      <c r="BI883" s="111"/>
      <c r="BJ883" s="111"/>
    </row>
    <row r="884" spans="61:62">
      <c r="BI884" s="111"/>
      <c r="BJ884" s="111"/>
    </row>
    <row r="885" spans="61:62">
      <c r="BI885" s="111"/>
      <c r="BJ885" s="111"/>
    </row>
    <row r="886" spans="61:62">
      <c r="BI886" s="111"/>
      <c r="BJ886" s="111"/>
    </row>
    <row r="887" spans="61:62">
      <c r="BI887" s="111"/>
      <c r="BJ887" s="111"/>
    </row>
    <row r="888" spans="61:62">
      <c r="BI888" s="111"/>
      <c r="BJ888" s="111"/>
    </row>
    <row r="889" spans="61:62">
      <c r="BI889" s="111"/>
      <c r="BJ889" s="111"/>
    </row>
    <row r="890" spans="61:62">
      <c r="BI890" s="111"/>
      <c r="BJ890" s="111"/>
    </row>
    <row r="891" spans="61:62">
      <c r="BI891" s="111"/>
      <c r="BJ891" s="111"/>
    </row>
    <row r="892" spans="61:62">
      <c r="BI892" s="111"/>
      <c r="BJ892" s="111"/>
    </row>
    <row r="893" spans="61:62">
      <c r="BI893" s="111"/>
      <c r="BJ893" s="111"/>
    </row>
    <row r="894" spans="61:62">
      <c r="BI894" s="111"/>
      <c r="BJ894" s="111"/>
    </row>
    <row r="895" spans="61:62">
      <c r="BI895" s="111"/>
      <c r="BJ895" s="111"/>
    </row>
    <row r="896" spans="61:62">
      <c r="BI896" s="111"/>
      <c r="BJ896" s="111"/>
    </row>
    <row r="897" spans="61:62">
      <c r="BI897" s="111"/>
      <c r="BJ897" s="111"/>
    </row>
    <row r="898" spans="61:62">
      <c r="BI898" s="111"/>
      <c r="BJ898" s="111"/>
    </row>
    <row r="899" spans="61:62">
      <c r="BI899" s="111"/>
      <c r="BJ899" s="111"/>
    </row>
    <row r="900" spans="61:62">
      <c r="BI900" s="111"/>
      <c r="BJ900" s="111"/>
    </row>
    <row r="901" spans="61:62">
      <c r="BI901" s="111"/>
      <c r="BJ901" s="111"/>
    </row>
    <row r="902" spans="61:62">
      <c r="BI902" s="111"/>
      <c r="BJ902" s="111"/>
    </row>
    <row r="903" spans="61:62">
      <c r="BI903" s="111"/>
      <c r="BJ903" s="111"/>
    </row>
    <row r="904" spans="61:62">
      <c r="BI904" s="111"/>
      <c r="BJ904" s="111"/>
    </row>
    <row r="905" spans="61:62">
      <c r="BI905" s="111"/>
      <c r="BJ905" s="111"/>
    </row>
    <row r="906" spans="61:62">
      <c r="BI906" s="111"/>
      <c r="BJ906" s="111"/>
    </row>
    <row r="907" spans="61:62">
      <c r="BI907" s="111"/>
      <c r="BJ907" s="111"/>
    </row>
    <row r="908" spans="61:62">
      <c r="BI908" s="111"/>
      <c r="BJ908" s="111"/>
    </row>
    <row r="909" spans="61:62">
      <c r="BI909" s="111"/>
      <c r="BJ909" s="111"/>
    </row>
    <row r="910" spans="61:62">
      <c r="BI910" s="111"/>
      <c r="BJ910" s="111"/>
    </row>
    <row r="911" spans="61:62">
      <c r="BI911" s="111"/>
      <c r="BJ911" s="111"/>
    </row>
    <row r="912" spans="61:62">
      <c r="BI912" s="111"/>
      <c r="BJ912" s="111"/>
    </row>
    <row r="913" spans="61:62">
      <c r="BI913" s="111"/>
      <c r="BJ913" s="111"/>
    </row>
    <row r="914" spans="61:62">
      <c r="BI914" s="111"/>
      <c r="BJ914" s="111"/>
    </row>
    <row r="915" spans="61:62">
      <c r="BI915" s="111"/>
      <c r="BJ915" s="111"/>
    </row>
    <row r="916" spans="61:62">
      <c r="BI916" s="111"/>
      <c r="BJ916" s="111"/>
    </row>
    <row r="917" spans="61:62">
      <c r="BI917" s="111"/>
      <c r="BJ917" s="111"/>
    </row>
    <row r="918" spans="61:62">
      <c r="BI918" s="111"/>
      <c r="BJ918" s="111"/>
    </row>
    <row r="919" spans="61:62">
      <c r="BI919" s="111"/>
      <c r="BJ919" s="111"/>
    </row>
    <row r="920" spans="61:62">
      <c r="BI920" s="111"/>
      <c r="BJ920" s="111"/>
    </row>
    <row r="921" spans="61:62">
      <c r="BI921" s="111"/>
      <c r="BJ921" s="111"/>
    </row>
    <row r="922" spans="61:62">
      <c r="BI922" s="111"/>
      <c r="BJ922" s="111"/>
    </row>
    <row r="923" spans="61:62">
      <c r="BI923" s="111"/>
      <c r="BJ923" s="111"/>
    </row>
    <row r="924" spans="61:62">
      <c r="BI924" s="111"/>
      <c r="BJ924" s="111"/>
    </row>
    <row r="925" spans="61:62">
      <c r="BI925" s="111"/>
      <c r="BJ925" s="111"/>
    </row>
    <row r="926" spans="61:62">
      <c r="BI926" s="111"/>
      <c r="BJ926" s="111"/>
    </row>
    <row r="927" spans="61:62">
      <c r="BI927" s="111"/>
      <c r="BJ927" s="111"/>
    </row>
    <row r="928" spans="61:62">
      <c r="BI928" s="111"/>
      <c r="BJ928" s="111"/>
    </row>
    <row r="929" spans="61:62">
      <c r="BI929" s="111"/>
      <c r="BJ929" s="111"/>
    </row>
    <row r="930" spans="61:62">
      <c r="BI930" s="111"/>
      <c r="BJ930" s="111"/>
    </row>
    <row r="931" spans="61:62">
      <c r="BI931" s="111"/>
      <c r="BJ931" s="111"/>
    </row>
    <row r="932" spans="61:62">
      <c r="BI932" s="111"/>
      <c r="BJ932" s="111"/>
    </row>
    <row r="933" spans="61:62">
      <c r="BI933" s="111"/>
      <c r="BJ933" s="111"/>
    </row>
    <row r="934" spans="61:62">
      <c r="BI934" s="111"/>
      <c r="BJ934" s="111"/>
    </row>
    <row r="935" spans="61:62">
      <c r="BI935" s="111"/>
      <c r="BJ935" s="111"/>
    </row>
    <row r="936" spans="61:62">
      <c r="BI936" s="111"/>
      <c r="BJ936" s="111"/>
    </row>
    <row r="937" spans="61:62">
      <c r="BI937" s="111"/>
      <c r="BJ937" s="111"/>
    </row>
    <row r="938" spans="61:62">
      <c r="BI938" s="111"/>
      <c r="BJ938" s="111"/>
    </row>
    <row r="939" spans="61:62">
      <c r="BI939" s="111"/>
      <c r="BJ939" s="111"/>
    </row>
    <row r="940" spans="61:62">
      <c r="BI940" s="111"/>
      <c r="BJ940" s="111"/>
    </row>
    <row r="941" spans="61:62">
      <c r="BI941" s="111"/>
      <c r="BJ941" s="111"/>
    </row>
    <row r="942" spans="61:62">
      <c r="BI942" s="111"/>
      <c r="BJ942" s="111"/>
    </row>
    <row r="943" spans="61:62">
      <c r="BI943" s="111"/>
      <c r="BJ943" s="111"/>
    </row>
    <row r="944" spans="61:62">
      <c r="BI944" s="111"/>
      <c r="BJ944" s="111"/>
    </row>
    <row r="945" spans="61:62">
      <c r="BI945" s="111"/>
      <c r="BJ945" s="111"/>
    </row>
    <row r="946" spans="61:62">
      <c r="BI946" s="111"/>
      <c r="BJ946" s="111"/>
    </row>
    <row r="947" spans="61:62">
      <c r="BI947" s="111"/>
      <c r="BJ947" s="111"/>
    </row>
    <row r="948" spans="61:62">
      <c r="BI948" s="111"/>
      <c r="BJ948" s="111"/>
    </row>
    <row r="949" spans="61:62">
      <c r="BI949" s="111"/>
      <c r="BJ949" s="111"/>
    </row>
    <row r="950" spans="61:62">
      <c r="BI950" s="111"/>
      <c r="BJ950" s="111"/>
    </row>
    <row r="951" spans="61:62">
      <c r="BI951" s="111"/>
      <c r="BJ951" s="111"/>
    </row>
    <row r="952" spans="61:62">
      <c r="BI952" s="111"/>
      <c r="BJ952" s="111"/>
    </row>
    <row r="953" spans="61:62">
      <c r="BI953" s="111"/>
      <c r="BJ953" s="111"/>
    </row>
    <row r="954" spans="61:62">
      <c r="BI954" s="111"/>
      <c r="BJ954" s="111"/>
    </row>
    <row r="955" spans="61:62">
      <c r="BI955" s="111"/>
      <c r="BJ955" s="111"/>
    </row>
    <row r="956" spans="61:62">
      <c r="BI956" s="111"/>
      <c r="BJ956" s="111"/>
    </row>
    <row r="957" spans="61:62">
      <c r="BI957" s="111"/>
      <c r="BJ957" s="111"/>
    </row>
    <row r="958" spans="61:62">
      <c r="BI958" s="111"/>
      <c r="BJ958" s="111"/>
    </row>
    <row r="959" spans="61:62">
      <c r="BI959" s="111"/>
      <c r="BJ959" s="111"/>
    </row>
    <row r="960" spans="61:62">
      <c r="BI960" s="111"/>
      <c r="BJ960" s="111"/>
    </row>
    <row r="961" spans="61:62">
      <c r="BI961" s="111"/>
      <c r="BJ961" s="111"/>
    </row>
    <row r="962" spans="61:62">
      <c r="BI962" s="111"/>
      <c r="BJ962" s="111"/>
    </row>
    <row r="963" spans="61:62">
      <c r="BI963" s="111"/>
      <c r="BJ963" s="111"/>
    </row>
    <row r="964" spans="61:62">
      <c r="BI964" s="111"/>
      <c r="BJ964" s="111"/>
    </row>
    <row r="965" spans="61:62">
      <c r="BI965" s="111"/>
      <c r="BJ965" s="111"/>
    </row>
    <row r="966" spans="61:62">
      <c r="BI966" s="111"/>
      <c r="BJ966" s="111"/>
    </row>
    <row r="967" spans="61:62">
      <c r="BI967" s="111"/>
      <c r="BJ967" s="111"/>
    </row>
    <row r="968" spans="61:62">
      <c r="BI968" s="111"/>
      <c r="BJ968" s="111"/>
    </row>
    <row r="969" spans="61:62">
      <c r="BI969" s="111"/>
      <c r="BJ969" s="111"/>
    </row>
    <row r="970" spans="61:62">
      <c r="BI970" s="111"/>
      <c r="BJ970" s="111"/>
    </row>
    <row r="971" spans="61:62">
      <c r="BI971" s="111"/>
      <c r="BJ971" s="111"/>
    </row>
    <row r="972" spans="61:62">
      <c r="BI972" s="111"/>
      <c r="BJ972" s="111"/>
    </row>
    <row r="973" spans="61:62">
      <c r="BI973" s="111"/>
      <c r="BJ973" s="111"/>
    </row>
    <row r="974" spans="61:62">
      <c r="BI974" s="111"/>
      <c r="BJ974" s="111"/>
    </row>
    <row r="975" spans="61:62">
      <c r="BI975" s="111"/>
      <c r="BJ975" s="111"/>
    </row>
    <row r="976" spans="61:62">
      <c r="BI976" s="111"/>
      <c r="BJ976" s="111"/>
    </row>
    <row r="977" spans="61:62">
      <c r="BI977" s="111"/>
      <c r="BJ977" s="111"/>
    </row>
    <row r="978" spans="61:62">
      <c r="BI978" s="111"/>
      <c r="BJ978" s="111"/>
    </row>
    <row r="979" spans="61:62">
      <c r="BI979" s="111"/>
      <c r="BJ979" s="111"/>
    </row>
    <row r="980" spans="61:62">
      <c r="BI980" s="111"/>
      <c r="BJ980" s="111"/>
    </row>
    <row r="981" spans="61:62">
      <c r="BI981" s="111"/>
      <c r="BJ981" s="111"/>
    </row>
    <row r="982" spans="61:62">
      <c r="BI982" s="111"/>
      <c r="BJ982" s="111"/>
    </row>
    <row r="983" spans="61:62">
      <c r="BI983" s="111"/>
      <c r="BJ983" s="111"/>
    </row>
    <row r="984" spans="61:62">
      <c r="BI984" s="111"/>
      <c r="BJ984" s="111"/>
    </row>
    <row r="985" spans="61:62">
      <c r="BI985" s="111"/>
      <c r="BJ985" s="111"/>
    </row>
    <row r="986" spans="61:62">
      <c r="BI986" s="111"/>
      <c r="BJ986" s="111"/>
    </row>
    <row r="987" spans="61:62">
      <c r="BI987" s="111"/>
      <c r="BJ987" s="111"/>
    </row>
    <row r="988" spans="61:62">
      <c r="BI988" s="111"/>
      <c r="BJ988" s="111"/>
    </row>
    <row r="989" spans="61:62">
      <c r="BI989" s="111"/>
      <c r="BJ989" s="111"/>
    </row>
    <row r="990" spans="61:62">
      <c r="BI990" s="111"/>
      <c r="BJ990" s="111"/>
    </row>
    <row r="991" spans="61:62">
      <c r="BI991" s="111"/>
      <c r="BJ991" s="111"/>
    </row>
    <row r="992" spans="61:62">
      <c r="BI992" s="111"/>
      <c r="BJ992" s="111"/>
    </row>
    <row r="993" spans="61:62">
      <c r="BI993" s="111"/>
      <c r="BJ993" s="111"/>
    </row>
    <row r="994" spans="61:62">
      <c r="BI994" s="111"/>
      <c r="BJ994" s="111"/>
    </row>
    <row r="995" spans="61:62">
      <c r="BI995" s="111"/>
      <c r="BJ995" s="111"/>
    </row>
    <row r="996" spans="61:62">
      <c r="BI996" s="111"/>
    </row>
    <row r="997" spans="61:62">
      <c r="BI997" s="111"/>
    </row>
    <row r="998" spans="61:62">
      <c r="BI998" s="111"/>
    </row>
    <row r="999" spans="61:62">
      <c r="BI999" s="111"/>
    </row>
    <row r="1000" spans="61:62">
      <c r="BI1000" s="111"/>
    </row>
    <row r="1001" spans="61:62">
      <c r="BI1001" s="111"/>
    </row>
    <row r="1002" spans="61:62">
      <c r="BI1002" s="111"/>
    </row>
    <row r="1003" spans="61:62">
      <c r="BI1003" s="111"/>
    </row>
    <row r="1004" spans="61:62">
      <c r="BI1004" s="111"/>
    </row>
    <row r="1005" spans="61:62">
      <c r="BI1005" s="111"/>
    </row>
    <row r="1006" spans="61:62">
      <c r="BI1006" s="111"/>
    </row>
    <row r="1007" spans="61:62">
      <c r="BI1007" s="111"/>
    </row>
    <row r="1008" spans="61:62">
      <c r="BI1008" s="111"/>
    </row>
    <row r="1009" spans="61:61">
      <c r="BI1009" s="111"/>
    </row>
    <row r="1010" spans="61:61">
      <c r="BI1010" s="111"/>
    </row>
    <row r="1011" spans="61:61">
      <c r="BI1011" s="111"/>
    </row>
    <row r="1012" spans="61:61">
      <c r="BI1012" s="111"/>
    </row>
    <row r="1013" spans="61:61">
      <c r="BI1013" s="111"/>
    </row>
    <row r="1014" spans="61:61">
      <c r="BI1014" s="111"/>
    </row>
    <row r="1015" spans="61:61">
      <c r="BI1015" s="111"/>
    </row>
    <row r="1016" spans="61:61">
      <c r="BI1016" s="111"/>
    </row>
    <row r="1017" spans="61:61">
      <c r="BI1017" s="111"/>
    </row>
    <row r="1018" spans="61:61">
      <c r="BI1018" s="111"/>
    </row>
    <row r="1019" spans="61:61">
      <c r="BI1019" s="111"/>
    </row>
    <row r="1020" spans="61:61">
      <c r="BI1020" s="111"/>
    </row>
    <row r="1021" spans="61:61">
      <c r="BI1021" s="111"/>
    </row>
    <row r="1022" spans="61:61">
      <c r="BI1022" s="111"/>
    </row>
    <row r="1023" spans="61:61">
      <c r="BI1023" s="111"/>
    </row>
    <row r="1024" spans="61:61">
      <c r="BI1024" s="111"/>
    </row>
    <row r="1025" spans="61:61">
      <c r="BI1025" s="111"/>
    </row>
    <row r="1026" spans="61:61">
      <c r="BI1026" s="111"/>
    </row>
    <row r="1027" spans="61:61">
      <c r="BI1027" s="111"/>
    </row>
    <row r="1028" spans="61:61">
      <c r="BI1028" s="111"/>
    </row>
    <row r="1029" spans="61:61">
      <c r="BI1029" s="111"/>
    </row>
    <row r="1030" spans="61:61">
      <c r="BI1030" s="111"/>
    </row>
    <row r="1031" spans="61:61">
      <c r="BI1031" s="111"/>
    </row>
    <row r="1032" spans="61:61">
      <c r="BI1032" s="111"/>
    </row>
    <row r="1033" spans="61:61">
      <c r="BI1033" s="111"/>
    </row>
    <row r="1034" spans="61:61">
      <c r="BI1034" s="111"/>
    </row>
    <row r="1035" spans="61:61">
      <c r="BI1035" s="111"/>
    </row>
    <row r="1036" spans="61:61">
      <c r="BI1036" s="111"/>
    </row>
    <row r="1037" spans="61:61">
      <c r="BI1037" s="111"/>
    </row>
    <row r="1038" spans="61:61">
      <c r="BI1038" s="111"/>
    </row>
    <row r="1039" spans="61:61">
      <c r="BI1039" s="111"/>
    </row>
    <row r="1040" spans="61:61">
      <c r="BI1040" s="111"/>
    </row>
    <row r="1041" spans="61:61">
      <c r="BI1041" s="111"/>
    </row>
    <row r="1042" spans="61:61">
      <c r="BI1042" s="111"/>
    </row>
    <row r="1043" spans="61:61">
      <c r="BI1043" s="111"/>
    </row>
    <row r="1044" spans="61:61">
      <c r="BI1044" s="111"/>
    </row>
    <row r="1045" spans="61:61">
      <c r="BI1045" s="111"/>
    </row>
    <row r="1046" spans="61:61">
      <c r="BI1046" s="111"/>
    </row>
    <row r="1047" spans="61:61">
      <c r="BI1047" s="111"/>
    </row>
    <row r="1048" spans="61:61">
      <c r="BI1048" s="111"/>
    </row>
    <row r="1049" spans="61:61">
      <c r="BI1049" s="111"/>
    </row>
    <row r="1050" spans="61:61">
      <c r="BI1050" s="111"/>
    </row>
    <row r="1051" spans="61:61">
      <c r="BI1051" s="111"/>
    </row>
    <row r="1052" spans="61:61">
      <c r="BI1052" s="111"/>
    </row>
    <row r="1053" spans="61:61">
      <c r="BI1053" s="111"/>
    </row>
    <row r="1054" spans="61:61">
      <c r="BI1054" s="111"/>
    </row>
    <row r="1055" spans="61:61">
      <c r="BI1055" s="111"/>
    </row>
    <row r="1056" spans="61:61">
      <c r="BI1056" s="111"/>
    </row>
    <row r="1057" spans="61:61">
      <c r="BI1057" s="111"/>
    </row>
    <row r="1058" spans="61:61">
      <c r="BI1058" s="111"/>
    </row>
    <row r="1059" spans="61:61">
      <c r="BI1059" s="111"/>
    </row>
    <row r="1060" spans="61:61">
      <c r="BI1060" s="111"/>
    </row>
    <row r="1061" spans="61:61">
      <c r="BI1061" s="111"/>
    </row>
    <row r="1062" spans="61:61">
      <c r="BI1062" s="111"/>
    </row>
    <row r="1063" spans="61:61">
      <c r="BI1063" s="111"/>
    </row>
    <row r="1064" spans="61:61">
      <c r="BI1064" s="111"/>
    </row>
    <row r="1065" spans="61:61">
      <c r="BI1065" s="111"/>
    </row>
    <row r="1066" spans="61:61">
      <c r="BI1066" s="111"/>
    </row>
    <row r="1067" spans="61:61">
      <c r="BI1067" s="111"/>
    </row>
    <row r="1068" spans="61:61">
      <c r="BI1068" s="111"/>
    </row>
    <row r="1069" spans="61:61">
      <c r="BI1069" s="111"/>
    </row>
    <row r="1070" spans="61:61">
      <c r="BI1070" s="111"/>
    </row>
    <row r="1071" spans="61:61">
      <c r="BI1071" s="111"/>
    </row>
    <row r="1072" spans="61:61">
      <c r="BI1072" s="111"/>
    </row>
    <row r="1073" spans="61:61">
      <c r="BI1073" s="111"/>
    </row>
    <row r="1074" spans="61:61">
      <c r="BI1074" s="111"/>
    </row>
    <row r="1075" spans="61:61">
      <c r="BI1075" s="111"/>
    </row>
    <row r="1076" spans="61:61">
      <c r="BI1076" s="111"/>
    </row>
    <row r="1077" spans="61:61">
      <c r="BI1077" s="111"/>
    </row>
    <row r="1078" spans="61:61">
      <c r="BI1078" s="111"/>
    </row>
    <row r="1079" spans="61:61">
      <c r="BI1079" s="111"/>
    </row>
    <row r="1080" spans="61:61">
      <c r="BI1080" s="111"/>
    </row>
    <row r="1081" spans="61:61">
      <c r="BI1081" s="111"/>
    </row>
    <row r="1082" spans="61:61">
      <c r="BI1082" s="111"/>
    </row>
    <row r="1083" spans="61:61">
      <c r="BI1083" s="111"/>
    </row>
    <row r="1084" spans="61:61">
      <c r="BI1084" s="111"/>
    </row>
    <row r="1085" spans="61:61">
      <c r="BI1085" s="111"/>
    </row>
    <row r="1086" spans="61:61">
      <c r="BI1086" s="111"/>
    </row>
    <row r="1087" spans="61:61">
      <c r="BI1087" s="111"/>
    </row>
    <row r="1088" spans="61:61">
      <c r="BI1088" s="111"/>
    </row>
    <row r="1089" spans="61:61">
      <c r="BI1089" s="111"/>
    </row>
    <row r="1090" spans="61:61">
      <c r="BI1090" s="111"/>
    </row>
    <row r="1091" spans="61:61">
      <c r="BI1091" s="111"/>
    </row>
    <row r="1092" spans="61:61">
      <c r="BI1092" s="111"/>
    </row>
    <row r="1093" spans="61:61">
      <c r="BI1093" s="111"/>
    </row>
    <row r="1094" spans="61:61">
      <c r="BI1094" s="111"/>
    </row>
    <row r="1095" spans="61:61">
      <c r="BI1095" s="111"/>
    </row>
    <row r="1096" spans="61:61">
      <c r="BI1096" s="111"/>
    </row>
    <row r="1097" spans="61:61">
      <c r="BI1097" s="111"/>
    </row>
    <row r="1098" spans="61:61">
      <c r="BI1098" s="111"/>
    </row>
    <row r="1099" spans="61:61">
      <c r="BI1099" s="111"/>
    </row>
    <row r="1100" spans="61:61">
      <c r="BI1100" s="111"/>
    </row>
    <row r="1101" spans="61:61">
      <c r="BI1101" s="111"/>
    </row>
    <row r="1102" spans="61:61">
      <c r="BI1102" s="111"/>
    </row>
    <row r="1103" spans="61:61">
      <c r="BI1103" s="111"/>
    </row>
    <row r="1104" spans="61:61">
      <c r="BI1104" s="111"/>
    </row>
    <row r="1105" spans="61:61">
      <c r="BI1105" s="111"/>
    </row>
    <row r="1106" spans="61:61">
      <c r="BI1106" s="111"/>
    </row>
    <row r="1107" spans="61:61">
      <c r="BI1107" s="111"/>
    </row>
    <row r="1108" spans="61:61">
      <c r="BI1108" s="111"/>
    </row>
    <row r="1109" spans="61:61">
      <c r="BI1109" s="111"/>
    </row>
    <row r="1110" spans="61:61">
      <c r="BI1110" s="111"/>
    </row>
    <row r="1111" spans="61:61">
      <c r="BI1111" s="111"/>
    </row>
    <row r="1112" spans="61:61">
      <c r="BI1112" s="111"/>
    </row>
    <row r="1113" spans="61:61">
      <c r="BI1113" s="111"/>
    </row>
    <row r="1114" spans="61:61">
      <c r="BI1114" s="111"/>
    </row>
    <row r="1115" spans="61:61">
      <c r="BI1115" s="111"/>
    </row>
    <row r="1116" spans="61:61">
      <c r="BI1116" s="111"/>
    </row>
    <row r="1117" spans="61:61">
      <c r="BI1117" s="111"/>
    </row>
    <row r="1118" spans="61:61">
      <c r="BI1118" s="111"/>
    </row>
    <row r="1119" spans="61:61">
      <c r="BI1119" s="111"/>
    </row>
    <row r="1120" spans="61:61">
      <c r="BI1120" s="111"/>
    </row>
    <row r="1121" spans="61:61">
      <c r="BI1121" s="111"/>
    </row>
    <row r="1122" spans="61:61">
      <c r="BI1122" s="111"/>
    </row>
    <row r="1123" spans="61:61">
      <c r="BI1123" s="111"/>
    </row>
    <row r="1124" spans="61:61">
      <c r="BI1124" s="111"/>
    </row>
    <row r="1125" spans="61:61">
      <c r="BI1125" s="111"/>
    </row>
    <row r="1126" spans="61:61">
      <c r="BI1126" s="111"/>
    </row>
    <row r="1127" spans="61:61">
      <c r="BI1127" s="111"/>
    </row>
    <row r="1128" spans="61:61">
      <c r="BI1128" s="111"/>
    </row>
    <row r="1129" spans="61:61">
      <c r="BI1129" s="111"/>
    </row>
    <row r="1130" spans="61:61">
      <c r="BI1130" s="111"/>
    </row>
    <row r="1131" spans="61:61">
      <c r="BI1131" s="111"/>
    </row>
    <row r="1132" spans="61:61">
      <c r="BI1132" s="111"/>
    </row>
    <row r="1133" spans="61:61">
      <c r="BI1133" s="111"/>
    </row>
    <row r="1134" spans="61:61">
      <c r="BI1134" s="111"/>
    </row>
    <row r="1135" spans="61:61">
      <c r="BI1135" s="111"/>
    </row>
    <row r="1136" spans="61:61">
      <c r="BI1136" s="111"/>
    </row>
    <row r="1137" spans="61:61">
      <c r="BI1137" s="111"/>
    </row>
    <row r="1138" spans="61:61">
      <c r="BI1138" s="111"/>
    </row>
    <row r="1139" spans="61:61">
      <c r="BI1139" s="111"/>
    </row>
    <row r="1140" spans="61:61">
      <c r="BI1140" s="111"/>
    </row>
    <row r="1141" spans="61:61">
      <c r="BI1141" s="111"/>
    </row>
    <row r="1142" spans="61:61">
      <c r="BI1142" s="111"/>
    </row>
    <row r="1143" spans="61:61">
      <c r="BI1143" s="111"/>
    </row>
    <row r="1144" spans="61:61">
      <c r="BI1144" s="111"/>
    </row>
    <row r="1145" spans="61:61">
      <c r="BI1145" s="111"/>
    </row>
    <row r="1146" spans="61:61">
      <c r="BI1146" s="111"/>
    </row>
    <row r="1147" spans="61:61">
      <c r="BI1147" s="111"/>
    </row>
    <row r="1148" spans="61:61">
      <c r="BI1148" s="111"/>
    </row>
    <row r="1149" spans="61:61">
      <c r="BI1149" s="111"/>
    </row>
    <row r="1150" spans="61:61">
      <c r="BI1150" s="111"/>
    </row>
    <row r="1151" spans="61:61">
      <c r="BI1151" s="111"/>
    </row>
    <row r="1152" spans="61:61">
      <c r="BI1152" s="111"/>
    </row>
    <row r="1153" spans="61:61">
      <c r="BI1153" s="111"/>
    </row>
    <row r="1154" spans="61:61">
      <c r="BI1154" s="111"/>
    </row>
    <row r="1155" spans="61:61">
      <c r="BI1155" s="111"/>
    </row>
    <row r="1156" spans="61:61">
      <c r="BI1156" s="111"/>
    </row>
    <row r="1157" spans="61:61">
      <c r="BI1157" s="111"/>
    </row>
    <row r="1158" spans="61:61">
      <c r="BI1158" s="111"/>
    </row>
    <row r="1159" spans="61:61">
      <c r="BI1159" s="111"/>
    </row>
    <row r="1160" spans="61:61">
      <c r="BI1160" s="111"/>
    </row>
    <row r="1161" spans="61:61">
      <c r="BI1161" s="111"/>
    </row>
    <row r="1162" spans="61:61">
      <c r="BI1162" s="111"/>
    </row>
    <row r="1163" spans="61:61">
      <c r="BI1163" s="111"/>
    </row>
    <row r="1164" spans="61:61">
      <c r="BI1164" s="111"/>
    </row>
    <row r="1165" spans="61:61">
      <c r="BI1165" s="111"/>
    </row>
    <row r="1166" spans="61:61">
      <c r="BI1166" s="111"/>
    </row>
    <row r="1167" spans="61:61">
      <c r="BI1167" s="111"/>
    </row>
    <row r="1168" spans="61:61">
      <c r="BI1168" s="111"/>
    </row>
    <row r="1169" spans="61:61">
      <c r="BI1169" s="111"/>
    </row>
    <row r="1170" spans="61:61">
      <c r="BI1170" s="111"/>
    </row>
    <row r="1171" spans="61:61">
      <c r="BI1171" s="111"/>
    </row>
    <row r="1172" spans="61:61">
      <c r="BI1172" s="111"/>
    </row>
    <row r="1173" spans="61:61">
      <c r="BI1173" s="111"/>
    </row>
    <row r="1174" spans="61:61">
      <c r="BI1174" s="111"/>
    </row>
    <row r="1175" spans="61:61">
      <c r="BI1175" s="111"/>
    </row>
    <row r="1176" spans="61:61">
      <c r="BI1176" s="111"/>
    </row>
    <row r="1177" spans="61:61">
      <c r="BI1177" s="111"/>
    </row>
    <row r="1178" spans="61:61">
      <c r="BI1178" s="111"/>
    </row>
    <row r="1179" spans="61:61">
      <c r="BI1179" s="111"/>
    </row>
    <row r="1180" spans="61:61">
      <c r="BI1180" s="111"/>
    </row>
    <row r="1181" spans="61:61">
      <c r="BI1181" s="111"/>
    </row>
    <row r="1182" spans="61:61">
      <c r="BI1182" s="111"/>
    </row>
    <row r="1183" spans="61:61">
      <c r="BI1183" s="111"/>
    </row>
    <row r="1184" spans="61:61">
      <c r="BI1184" s="111"/>
    </row>
    <row r="1185" spans="61:61">
      <c r="BI1185" s="111"/>
    </row>
    <row r="1186" spans="61:61">
      <c r="BI1186" s="111"/>
    </row>
    <row r="1187" spans="61:61">
      <c r="BI1187" s="111"/>
    </row>
    <row r="1188" spans="61:61">
      <c r="BI1188" s="111"/>
    </row>
    <row r="1189" spans="61:61">
      <c r="BI1189" s="111"/>
    </row>
    <row r="1190" spans="61:61">
      <c r="BI1190" s="111"/>
    </row>
    <row r="1191" spans="61:61">
      <c r="BI1191" s="111"/>
    </row>
    <row r="1192" spans="61:61">
      <c r="BI1192" s="111"/>
    </row>
    <row r="1193" spans="61:61">
      <c r="BI1193" s="111"/>
    </row>
    <row r="1194" spans="61:61">
      <c r="BI1194" s="111"/>
    </row>
    <row r="1195" spans="61:61">
      <c r="BI1195" s="111"/>
    </row>
    <row r="1196" spans="61:61">
      <c r="BI1196" s="111"/>
    </row>
    <row r="1197" spans="61:61">
      <c r="BI1197" s="111"/>
    </row>
    <row r="1198" spans="61:61">
      <c r="BI1198" s="111"/>
    </row>
    <row r="1199" spans="61:61">
      <c r="BI1199" s="111"/>
    </row>
    <row r="1200" spans="61:61">
      <c r="BI1200" s="111"/>
    </row>
    <row r="1201" spans="61:61">
      <c r="BI1201" s="111"/>
    </row>
    <row r="1202" spans="61:61">
      <c r="BI1202" s="111"/>
    </row>
    <row r="1203" spans="61:61">
      <c r="BI1203" s="111"/>
    </row>
    <row r="1204" spans="61:61">
      <c r="BI1204" s="111"/>
    </row>
    <row r="1205" spans="61:61">
      <c r="BI1205" s="111"/>
    </row>
    <row r="1206" spans="61:61">
      <c r="BI1206" s="111"/>
    </row>
    <row r="1207" spans="61:61">
      <c r="BI1207" s="111"/>
    </row>
    <row r="1208" spans="61:61">
      <c r="BI1208" s="111"/>
    </row>
    <row r="1209" spans="61:61">
      <c r="BI1209" s="111"/>
    </row>
    <row r="1210" spans="61:61">
      <c r="BI1210" s="111"/>
    </row>
    <row r="1211" spans="61:61">
      <c r="BI1211" s="111"/>
    </row>
    <row r="1212" spans="61:61">
      <c r="BI1212" s="111"/>
    </row>
    <row r="1213" spans="61:61">
      <c r="BI1213" s="111"/>
    </row>
    <row r="1214" spans="61:61">
      <c r="BI1214" s="111"/>
    </row>
    <row r="1215" spans="61:61">
      <c r="BI1215" s="111"/>
    </row>
    <row r="1216" spans="61:61">
      <c r="BI1216" s="111"/>
    </row>
    <row r="1217" spans="61:61">
      <c r="BI1217" s="111"/>
    </row>
    <row r="1218" spans="61:61">
      <c r="BI1218" s="111"/>
    </row>
    <row r="1219" spans="61:61">
      <c r="BI1219" s="111"/>
    </row>
    <row r="1220" spans="61:61">
      <c r="BI1220" s="111"/>
    </row>
    <row r="1221" spans="61:61">
      <c r="BI1221" s="111"/>
    </row>
    <row r="1222" spans="61:61">
      <c r="BI1222" s="111"/>
    </row>
    <row r="1223" spans="61:61">
      <c r="BI1223" s="111"/>
    </row>
    <row r="1224" spans="61:61">
      <c r="BI1224" s="111"/>
    </row>
    <row r="1225" spans="61:61">
      <c r="BI1225" s="111"/>
    </row>
    <row r="1226" spans="61:61">
      <c r="BI1226" s="111"/>
    </row>
    <row r="1227" spans="61:61">
      <c r="BI1227" s="111"/>
    </row>
    <row r="1228" spans="61:61">
      <c r="BI1228" s="111"/>
    </row>
    <row r="1229" spans="61:61">
      <c r="BI1229" s="111"/>
    </row>
    <row r="1230" spans="61:61">
      <c r="BI1230" s="111"/>
    </row>
    <row r="1231" spans="61:61">
      <c r="BI1231" s="111"/>
    </row>
    <row r="1232" spans="61:61">
      <c r="BI1232" s="111"/>
    </row>
    <row r="1233" spans="61:61">
      <c r="BI1233" s="111"/>
    </row>
    <row r="1234" spans="61:61">
      <c r="BI1234" s="111"/>
    </row>
    <row r="1235" spans="61:61">
      <c r="BI1235" s="111"/>
    </row>
    <row r="1236" spans="61:61">
      <c r="BI1236" s="111"/>
    </row>
    <row r="1237" spans="61:61">
      <c r="BI1237" s="111"/>
    </row>
    <row r="1238" spans="61:61">
      <c r="BI1238" s="111"/>
    </row>
    <row r="1239" spans="61:61">
      <c r="BI1239" s="111"/>
    </row>
    <row r="1240" spans="61:61">
      <c r="BI1240" s="111"/>
    </row>
    <row r="1241" spans="61:61">
      <c r="BI1241" s="111"/>
    </row>
    <row r="1242" spans="61:61">
      <c r="BI1242" s="111"/>
    </row>
    <row r="1243" spans="61:61">
      <c r="BI1243" s="111"/>
    </row>
    <row r="1244" spans="61:61">
      <c r="BI1244" s="111"/>
    </row>
    <row r="1245" spans="61:61">
      <c r="BI1245" s="111"/>
    </row>
    <row r="1246" spans="61:61">
      <c r="BI1246" s="111"/>
    </row>
    <row r="1247" spans="61:61">
      <c r="BI1247" s="111"/>
    </row>
    <row r="1248" spans="61:61">
      <c r="BI1248" s="111"/>
    </row>
    <row r="1249" spans="61:61">
      <c r="BI1249" s="111"/>
    </row>
    <row r="1250" spans="61:61">
      <c r="BI1250" s="111"/>
    </row>
    <row r="1251" spans="61:61">
      <c r="BI1251" s="111"/>
    </row>
    <row r="1252" spans="61:61">
      <c r="BI1252" s="111"/>
    </row>
    <row r="1253" spans="61:61">
      <c r="BI1253" s="111"/>
    </row>
    <row r="1254" spans="61:61">
      <c r="BI1254" s="111"/>
    </row>
    <row r="1255" spans="61:61">
      <c r="BI1255" s="111"/>
    </row>
    <row r="1256" spans="61:61">
      <c r="BI1256" s="111"/>
    </row>
    <row r="1257" spans="61:61">
      <c r="BI1257" s="111"/>
    </row>
    <row r="1258" spans="61:61">
      <c r="BI1258" s="111"/>
    </row>
    <row r="1259" spans="61:61">
      <c r="BI1259" s="111"/>
    </row>
    <row r="1260" spans="61:61">
      <c r="BI1260" s="111"/>
    </row>
    <row r="1261" spans="61:61">
      <c r="BI1261" s="111"/>
    </row>
    <row r="1262" spans="61:61">
      <c r="BI1262" s="111"/>
    </row>
    <row r="1263" spans="61:61">
      <c r="BI1263" s="111"/>
    </row>
    <row r="1264" spans="61:61">
      <c r="BI1264" s="111"/>
    </row>
    <row r="1265" spans="61:61">
      <c r="BI1265" s="111"/>
    </row>
    <row r="1266" spans="61:61">
      <c r="BI1266" s="111"/>
    </row>
    <row r="1267" spans="61:61">
      <c r="BI1267" s="111"/>
    </row>
    <row r="1268" spans="61:61">
      <c r="BI1268" s="111"/>
    </row>
    <row r="1269" spans="61:61">
      <c r="BI1269" s="111"/>
    </row>
    <row r="1270" spans="61:61">
      <c r="BI1270" s="111"/>
    </row>
    <row r="1271" spans="61:61">
      <c r="BI1271" s="111"/>
    </row>
    <row r="1272" spans="61:61">
      <c r="BI1272" s="111"/>
    </row>
    <row r="1273" spans="61:61">
      <c r="BI1273" s="111"/>
    </row>
    <row r="1274" spans="61:61">
      <c r="BI1274" s="111"/>
    </row>
    <row r="1275" spans="61:61">
      <c r="BI1275" s="111"/>
    </row>
    <row r="1276" spans="61:61">
      <c r="BI1276" s="111"/>
    </row>
    <row r="1277" spans="61:61">
      <c r="BI1277" s="111"/>
    </row>
    <row r="1278" spans="61:61">
      <c r="BI1278" s="111"/>
    </row>
    <row r="1279" spans="61:61">
      <c r="BI1279" s="111"/>
    </row>
    <row r="1280" spans="61:61">
      <c r="BI1280" s="111"/>
    </row>
    <row r="1281" spans="61:61">
      <c r="BI1281" s="111"/>
    </row>
    <row r="1282" spans="61:61">
      <c r="BI1282" s="111"/>
    </row>
    <row r="1283" spans="61:61">
      <c r="BI1283" s="111"/>
    </row>
    <row r="1284" spans="61:61">
      <c r="BI1284" s="111"/>
    </row>
    <row r="1285" spans="61:61">
      <c r="BI1285" s="111"/>
    </row>
    <row r="1286" spans="61:61">
      <c r="BI1286" s="111"/>
    </row>
    <row r="1287" spans="61:61">
      <c r="BI1287" s="111"/>
    </row>
    <row r="1288" spans="61:61">
      <c r="BI1288" s="111"/>
    </row>
    <row r="1289" spans="61:61">
      <c r="BI1289" s="111"/>
    </row>
    <row r="1290" spans="61:61">
      <c r="BI1290" s="111"/>
    </row>
    <row r="1291" spans="61:61">
      <c r="BI1291" s="111"/>
    </row>
    <row r="1292" spans="61:61">
      <c r="BI1292" s="111"/>
    </row>
    <row r="1293" spans="61:61">
      <c r="BI1293" s="111"/>
    </row>
    <row r="1294" spans="61:61">
      <c r="BI1294" s="111"/>
    </row>
    <row r="1295" spans="61:61">
      <c r="BI1295" s="111"/>
    </row>
    <row r="1296" spans="61:61">
      <c r="BI1296" s="111"/>
    </row>
    <row r="1297" spans="61:61">
      <c r="BI1297" s="111"/>
    </row>
    <row r="1298" spans="61:61">
      <c r="BI1298" s="111"/>
    </row>
    <row r="1299" spans="61:61">
      <c r="BI1299" s="111"/>
    </row>
    <row r="1300" spans="61:61">
      <c r="BI1300" s="111"/>
    </row>
    <row r="1301" spans="61:61">
      <c r="BI1301" s="111"/>
    </row>
    <row r="1302" spans="61:61">
      <c r="BI1302" s="111"/>
    </row>
    <row r="1303" spans="61:61">
      <c r="BI1303" s="111"/>
    </row>
    <row r="1304" spans="61:61">
      <c r="BI1304" s="111"/>
    </row>
    <row r="1305" spans="61:61">
      <c r="BI1305" s="111"/>
    </row>
    <row r="1306" spans="61:61">
      <c r="BI1306" s="111"/>
    </row>
    <row r="1307" spans="61:61">
      <c r="BI1307" s="111"/>
    </row>
    <row r="1308" spans="61:61">
      <c r="BI1308" s="111"/>
    </row>
    <row r="1309" spans="61:61">
      <c r="BI1309" s="111"/>
    </row>
    <row r="1310" spans="61:61">
      <c r="BI1310" s="111"/>
    </row>
    <row r="1311" spans="61:61">
      <c r="BI1311" s="111"/>
    </row>
    <row r="1312" spans="61:61">
      <c r="BI1312" s="111"/>
    </row>
    <row r="1313" spans="61:61">
      <c r="BI1313" s="111"/>
    </row>
    <row r="1314" spans="61:61">
      <c r="BI1314" s="111"/>
    </row>
    <row r="1315" spans="61:61">
      <c r="BI1315" s="111"/>
    </row>
    <row r="1316" spans="61:61">
      <c r="BI1316" s="111"/>
    </row>
    <row r="1317" spans="61:61">
      <c r="BI1317" s="111"/>
    </row>
    <row r="1318" spans="61:61">
      <c r="BI1318" s="111"/>
    </row>
    <row r="1319" spans="61:61">
      <c r="BI1319" s="111"/>
    </row>
    <row r="1320" spans="61:61">
      <c r="BI1320" s="111"/>
    </row>
    <row r="1321" spans="61:61">
      <c r="BI1321" s="111"/>
    </row>
    <row r="1322" spans="61:61">
      <c r="BI1322" s="111"/>
    </row>
    <row r="1323" spans="61:61">
      <c r="BI1323" s="111"/>
    </row>
    <row r="1324" spans="61:61">
      <c r="BI1324" s="111"/>
    </row>
    <row r="1325" spans="61:61">
      <c r="BI1325" s="111"/>
    </row>
    <row r="1326" spans="61:61">
      <c r="BI1326" s="111"/>
    </row>
    <row r="1327" spans="61:61">
      <c r="BI1327" s="111"/>
    </row>
    <row r="1328" spans="61:61">
      <c r="BI1328" s="111"/>
    </row>
    <row r="1329" spans="61:61">
      <c r="BI1329" s="111"/>
    </row>
    <row r="1330" spans="61:61">
      <c r="BI1330" s="111"/>
    </row>
    <row r="1331" spans="61:61">
      <c r="BI1331" s="111"/>
    </row>
    <row r="1332" spans="61:61">
      <c r="BI1332" s="111"/>
    </row>
    <row r="1333" spans="61:61">
      <c r="BI1333" s="111"/>
    </row>
    <row r="1334" spans="61:61">
      <c r="BI1334" s="111"/>
    </row>
    <row r="1335" spans="61:61">
      <c r="BI1335" s="111"/>
    </row>
    <row r="1336" spans="61:61">
      <c r="BI1336" s="111"/>
    </row>
    <row r="1337" spans="61:61">
      <c r="BI1337" s="111"/>
    </row>
    <row r="1338" spans="61:61">
      <c r="BI1338" s="111"/>
    </row>
    <row r="1339" spans="61:61">
      <c r="BI1339" s="111"/>
    </row>
    <row r="1340" spans="61:61">
      <c r="BI1340" s="111"/>
    </row>
    <row r="1341" spans="61:61">
      <c r="BI1341" s="111"/>
    </row>
    <row r="1342" spans="61:61">
      <c r="BI1342" s="111"/>
    </row>
    <row r="1343" spans="61:61">
      <c r="BI1343" s="111"/>
    </row>
    <row r="1344" spans="61:61">
      <c r="BI1344" s="111"/>
    </row>
    <row r="1345" spans="61:61">
      <c r="BI1345" s="111"/>
    </row>
    <row r="1346" spans="61:61">
      <c r="BI1346" s="111"/>
    </row>
    <row r="1347" spans="61:61">
      <c r="BI1347" s="111"/>
    </row>
    <row r="1348" spans="61:61">
      <c r="BI1348" s="111"/>
    </row>
    <row r="1349" spans="61:61">
      <c r="BI1349" s="111"/>
    </row>
    <row r="1350" spans="61:61">
      <c r="BI1350" s="111"/>
    </row>
    <row r="1351" spans="61:61">
      <c r="BI1351" s="111"/>
    </row>
    <row r="1352" spans="61:61">
      <c r="BI1352" s="111"/>
    </row>
    <row r="1353" spans="61:61">
      <c r="BI1353" s="111"/>
    </row>
    <row r="1354" spans="61:61">
      <c r="BI1354" s="111"/>
    </row>
    <row r="1355" spans="61:61">
      <c r="BI1355" s="111"/>
    </row>
    <row r="1356" spans="61:61">
      <c r="BI1356" s="111"/>
    </row>
    <row r="1357" spans="61:61">
      <c r="BI1357" s="111"/>
    </row>
    <row r="1358" spans="61:61">
      <c r="BI1358" s="111"/>
    </row>
    <row r="1359" spans="61:61">
      <c r="BI1359" s="111"/>
    </row>
    <row r="1360" spans="61:61">
      <c r="BI1360" s="111"/>
    </row>
    <row r="1361" spans="61:61">
      <c r="BI1361" s="111"/>
    </row>
    <row r="1362" spans="61:61">
      <c r="BI1362" s="111"/>
    </row>
    <row r="1363" spans="61:61">
      <c r="BI1363" s="111"/>
    </row>
    <row r="1364" spans="61:61">
      <c r="BI1364" s="111"/>
    </row>
    <row r="1365" spans="61:61">
      <c r="BI1365" s="111"/>
    </row>
    <row r="1366" spans="61:61">
      <c r="BI1366" s="111"/>
    </row>
    <row r="1367" spans="61:61">
      <c r="BI1367" s="111"/>
    </row>
    <row r="1368" spans="61:61">
      <c r="BI1368" s="111"/>
    </row>
    <row r="1369" spans="61:61">
      <c r="BI1369" s="111"/>
    </row>
    <row r="1370" spans="61:61">
      <c r="BI1370" s="111"/>
    </row>
    <row r="1371" spans="61:61">
      <c r="BI1371" s="111"/>
    </row>
    <row r="1372" spans="61:61">
      <c r="BI1372" s="111"/>
    </row>
    <row r="1373" spans="61:61">
      <c r="BI1373" s="111"/>
    </row>
    <row r="1374" spans="61:61">
      <c r="BI1374" s="111"/>
    </row>
    <row r="1375" spans="61:61">
      <c r="BI1375" s="111"/>
    </row>
    <row r="1376" spans="61:61">
      <c r="BI1376" s="111"/>
    </row>
    <row r="1377" spans="61:61">
      <c r="BI1377" s="111"/>
    </row>
    <row r="1378" spans="61:61">
      <c r="BI1378" s="111"/>
    </row>
    <row r="1379" spans="61:61">
      <c r="BI1379" s="111"/>
    </row>
    <row r="1380" spans="61:61">
      <c r="BI1380" s="111"/>
    </row>
    <row r="1381" spans="61:61">
      <c r="BI1381" s="111"/>
    </row>
    <row r="1382" spans="61:61">
      <c r="BI1382" s="111"/>
    </row>
    <row r="1383" spans="61:61">
      <c r="BI1383" s="111"/>
    </row>
    <row r="1384" spans="61:61">
      <c r="BI1384" s="111"/>
    </row>
    <row r="1385" spans="61:61">
      <c r="BI1385" s="111"/>
    </row>
    <row r="1386" spans="61:61">
      <c r="BI1386" s="111"/>
    </row>
    <row r="1387" spans="61:61">
      <c r="BI1387" s="111"/>
    </row>
    <row r="1388" spans="61:61">
      <c r="BI1388" s="111"/>
    </row>
    <row r="1389" spans="61:61">
      <c r="BI1389" s="111"/>
    </row>
    <row r="1390" spans="61:61">
      <c r="BI1390" s="111"/>
    </row>
    <row r="1391" spans="61:61">
      <c r="BI1391" s="111"/>
    </row>
    <row r="1392" spans="61:61">
      <c r="BI1392" s="111"/>
    </row>
    <row r="1393" spans="61:61">
      <c r="BI1393" s="111"/>
    </row>
    <row r="1394" spans="61:61">
      <c r="BI1394" s="111"/>
    </row>
    <row r="1395" spans="61:61">
      <c r="BI1395" s="111"/>
    </row>
    <row r="1396" spans="61:61">
      <c r="BI1396" s="111"/>
    </row>
    <row r="1397" spans="61:61">
      <c r="BI1397" s="111"/>
    </row>
    <row r="1398" spans="61:61">
      <c r="BI1398" s="111"/>
    </row>
    <row r="1399" spans="61:61">
      <c r="BI1399" s="111"/>
    </row>
    <row r="1400" spans="61:61">
      <c r="BI1400" s="111"/>
    </row>
    <row r="1401" spans="61:61">
      <c r="BI1401" s="111"/>
    </row>
    <row r="1402" spans="61:61">
      <c r="BI1402" s="111"/>
    </row>
    <row r="1403" spans="61:61">
      <c r="BI1403" s="111"/>
    </row>
    <row r="1404" spans="61:61">
      <c r="BI1404" s="111"/>
    </row>
    <row r="1405" spans="61:61">
      <c r="BI1405" s="111"/>
    </row>
    <row r="1406" spans="61:61">
      <c r="BI1406" s="111"/>
    </row>
    <row r="1407" spans="61:61">
      <c r="BI1407" s="111"/>
    </row>
    <row r="1408" spans="61:61">
      <c r="BI1408" s="111"/>
    </row>
    <row r="1409" spans="61:61">
      <c r="BI1409" s="111"/>
    </row>
    <row r="1410" spans="61:61">
      <c r="BI1410" s="111"/>
    </row>
    <row r="1411" spans="61:61">
      <c r="BI1411" s="111"/>
    </row>
    <row r="1412" spans="61:61">
      <c r="BI1412" s="111"/>
    </row>
    <row r="1413" spans="61:61">
      <c r="BI1413" s="111"/>
    </row>
    <row r="1414" spans="61:61">
      <c r="BI1414" s="111"/>
    </row>
    <row r="1415" spans="61:61">
      <c r="BI1415" s="111"/>
    </row>
    <row r="1416" spans="61:61">
      <c r="BI1416" s="111"/>
    </row>
    <row r="1417" spans="61:61">
      <c r="BI1417" s="111"/>
    </row>
    <row r="1418" spans="61:61">
      <c r="BI1418" s="111"/>
    </row>
    <row r="1419" spans="61:61">
      <c r="BI1419" s="111"/>
    </row>
    <row r="1420" spans="61:61">
      <c r="BI1420" s="111"/>
    </row>
    <row r="1421" spans="61:61">
      <c r="BI1421" s="111"/>
    </row>
    <row r="1422" spans="61:61">
      <c r="BI1422" s="111"/>
    </row>
    <row r="1423" spans="61:61">
      <c r="BI1423" s="111"/>
    </row>
    <row r="1424" spans="61:61">
      <c r="BI1424" s="111"/>
    </row>
    <row r="1425" spans="61:61">
      <c r="BI1425" s="111"/>
    </row>
    <row r="1426" spans="61:61">
      <c r="BI1426" s="111"/>
    </row>
    <row r="1427" spans="61:61">
      <c r="BI1427" s="111"/>
    </row>
    <row r="1428" spans="61:61">
      <c r="BI1428" s="111"/>
    </row>
    <row r="1429" spans="61:61">
      <c r="BI1429" s="111"/>
    </row>
    <row r="1430" spans="61:61">
      <c r="BI1430" s="111"/>
    </row>
    <row r="1431" spans="61:61">
      <c r="BI1431" s="111"/>
    </row>
    <row r="1432" spans="61:61">
      <c r="BI1432" s="111"/>
    </row>
    <row r="1433" spans="61:61">
      <c r="BI1433" s="111"/>
    </row>
    <row r="1434" spans="61:61">
      <c r="BI1434" s="111"/>
    </row>
    <row r="1435" spans="61:61">
      <c r="BI1435" s="111"/>
    </row>
    <row r="1436" spans="61:61">
      <c r="BI1436" s="111"/>
    </row>
    <row r="1437" spans="61:61">
      <c r="BI1437" s="111"/>
    </row>
    <row r="1438" spans="61:61">
      <c r="BI1438" s="111"/>
    </row>
    <row r="1439" spans="61:61">
      <c r="BI1439" s="111"/>
    </row>
    <row r="1440" spans="61:61">
      <c r="BI1440" s="111"/>
    </row>
    <row r="1441" spans="61:61">
      <c r="BI1441" s="111"/>
    </row>
    <row r="1442" spans="61:61">
      <c r="BI1442" s="111"/>
    </row>
    <row r="1443" spans="61:61">
      <c r="BI1443" s="111"/>
    </row>
    <row r="1444" spans="61:61">
      <c r="BI1444" s="111"/>
    </row>
    <row r="1445" spans="61:61">
      <c r="BI1445" s="111"/>
    </row>
    <row r="1446" spans="61:61">
      <c r="BI1446" s="111"/>
    </row>
    <row r="1447" spans="61:61">
      <c r="BI1447" s="111"/>
    </row>
    <row r="1448" spans="61:61">
      <c r="BI1448" s="111"/>
    </row>
    <row r="1449" spans="61:61">
      <c r="BI1449" s="111"/>
    </row>
    <row r="1450" spans="61:61">
      <c r="BI1450" s="111"/>
    </row>
    <row r="1451" spans="61:61">
      <c r="BI1451" s="111"/>
    </row>
    <row r="1452" spans="61:61">
      <c r="BI1452" s="111"/>
    </row>
    <row r="1453" spans="61:61">
      <c r="BI1453" s="111"/>
    </row>
    <row r="1454" spans="61:61">
      <c r="BI1454" s="111"/>
    </row>
    <row r="1455" spans="61:61">
      <c r="BI1455" s="111"/>
    </row>
    <row r="1456" spans="61:61">
      <c r="BI1456" s="111"/>
    </row>
    <row r="1457" spans="61:61">
      <c r="BI1457" s="111"/>
    </row>
    <row r="1458" spans="61:61">
      <c r="BI1458" s="111"/>
    </row>
    <row r="1459" spans="61:61">
      <c r="BI1459" s="111"/>
    </row>
    <row r="1460" spans="61:61">
      <c r="BI1460" s="111"/>
    </row>
    <row r="1461" spans="61:61">
      <c r="BI1461" s="111"/>
    </row>
    <row r="1462" spans="61:61">
      <c r="BI1462" s="111"/>
    </row>
    <row r="1463" spans="61:61">
      <c r="BI1463" s="111"/>
    </row>
    <row r="1464" spans="61:61">
      <c r="BI1464" s="111"/>
    </row>
    <row r="1465" spans="61:61">
      <c r="BI1465" s="111"/>
    </row>
    <row r="1466" spans="61:61">
      <c r="BI1466" s="111"/>
    </row>
    <row r="1467" spans="61:61">
      <c r="BI1467" s="111"/>
    </row>
    <row r="1468" spans="61:61">
      <c r="BI1468" s="111"/>
    </row>
    <row r="1469" spans="61:61">
      <c r="BI1469" s="111"/>
    </row>
    <row r="1470" spans="61:61">
      <c r="BI1470" s="111"/>
    </row>
    <row r="1471" spans="61:61">
      <c r="BI1471" s="111"/>
    </row>
    <row r="1472" spans="61:61">
      <c r="BI1472" s="111"/>
    </row>
    <row r="1473" spans="61:61">
      <c r="BI1473" s="111"/>
    </row>
    <row r="1474" spans="61:61">
      <c r="BI1474" s="111"/>
    </row>
    <row r="1475" spans="61:61">
      <c r="BI1475" s="111"/>
    </row>
    <row r="1476" spans="61:61">
      <c r="BI1476" s="111"/>
    </row>
    <row r="1477" spans="61:61">
      <c r="BI1477" s="111"/>
    </row>
    <row r="1478" spans="61:61">
      <c r="BI1478" s="111"/>
    </row>
    <row r="1479" spans="61:61">
      <c r="BI1479" s="111"/>
    </row>
    <row r="1480" spans="61:61">
      <c r="BI1480" s="111"/>
    </row>
    <row r="1481" spans="61:61">
      <c r="BI1481" s="111"/>
    </row>
    <row r="1482" spans="61:61">
      <c r="BI1482" s="111"/>
    </row>
    <row r="1483" spans="61:61">
      <c r="BI1483" s="111"/>
    </row>
    <row r="1484" spans="61:61">
      <c r="BI1484" s="111"/>
    </row>
    <row r="1485" spans="61:61">
      <c r="BI1485" s="111"/>
    </row>
    <row r="1486" spans="61:61">
      <c r="BI1486" s="111"/>
    </row>
    <row r="1487" spans="61:61">
      <c r="BI1487" s="111"/>
    </row>
    <row r="1488" spans="61:61">
      <c r="BI1488" s="111"/>
    </row>
    <row r="1489" spans="61:61">
      <c r="BI1489" s="111"/>
    </row>
    <row r="1490" spans="61:61">
      <c r="BI1490" s="111"/>
    </row>
    <row r="1491" spans="61:61">
      <c r="BI1491" s="111"/>
    </row>
    <row r="1492" spans="61:61">
      <c r="BI1492" s="111"/>
    </row>
    <row r="1493" spans="61:61">
      <c r="BI1493" s="111"/>
    </row>
    <row r="1494" spans="61:61">
      <c r="BI1494" s="111"/>
    </row>
    <row r="1495" spans="61:61">
      <c r="BI1495" s="111"/>
    </row>
    <row r="1496" spans="61:61">
      <c r="BI1496" s="111"/>
    </row>
    <row r="1497" spans="61:61">
      <c r="BI1497" s="111"/>
    </row>
    <row r="1498" spans="61:61">
      <c r="BI1498" s="111"/>
    </row>
    <row r="1499" spans="61:61">
      <c r="BI1499" s="111"/>
    </row>
    <row r="1500" spans="61:61">
      <c r="BI1500" s="111"/>
    </row>
    <row r="1501" spans="61:61">
      <c r="BI1501" s="111"/>
    </row>
    <row r="1502" spans="61:61">
      <c r="BI1502" s="111"/>
    </row>
    <row r="1503" spans="61:61">
      <c r="BI1503" s="111"/>
    </row>
    <row r="1504" spans="61:61">
      <c r="BI1504" s="111"/>
    </row>
    <row r="1505" spans="61:61">
      <c r="BI1505" s="111"/>
    </row>
    <row r="1506" spans="61:61">
      <c r="BI1506" s="111"/>
    </row>
    <row r="1507" spans="61:61">
      <c r="BI1507" s="111"/>
    </row>
    <row r="1508" spans="61:61">
      <c r="BI1508" s="111"/>
    </row>
    <row r="1509" spans="61:61">
      <c r="BI1509" s="111"/>
    </row>
    <row r="1510" spans="61:61">
      <c r="BI1510" s="111"/>
    </row>
    <row r="1511" spans="61:61">
      <c r="BI1511" s="111"/>
    </row>
    <row r="1512" spans="61:61">
      <c r="BI1512" s="111"/>
    </row>
    <row r="1513" spans="61:61">
      <c r="BI1513" s="111"/>
    </row>
    <row r="1514" spans="61:61">
      <c r="BI1514" s="111"/>
    </row>
    <row r="1515" spans="61:61">
      <c r="BI1515" s="111"/>
    </row>
    <row r="1516" spans="61:61">
      <c r="BI1516" s="111"/>
    </row>
    <row r="1517" spans="61:61">
      <c r="BI1517" s="111"/>
    </row>
    <row r="1518" spans="61:61">
      <c r="BI1518" s="111"/>
    </row>
    <row r="1519" spans="61:61">
      <c r="BI1519" s="111"/>
    </row>
    <row r="1520" spans="61:61">
      <c r="BI1520" s="111"/>
    </row>
    <row r="1521" spans="61:61">
      <c r="BI1521" s="111"/>
    </row>
    <row r="1522" spans="61:61">
      <c r="BI1522" s="111"/>
    </row>
    <row r="1523" spans="61:61">
      <c r="BI1523" s="111"/>
    </row>
    <row r="1524" spans="61:61">
      <c r="BI1524" s="111"/>
    </row>
    <row r="1525" spans="61:61">
      <c r="BI1525" s="111"/>
    </row>
    <row r="1526" spans="61:61">
      <c r="BI1526" s="111"/>
    </row>
    <row r="1527" spans="61:61">
      <c r="BI1527" s="111"/>
    </row>
    <row r="1528" spans="61:61">
      <c r="BI1528" s="111"/>
    </row>
    <row r="1529" spans="61:61">
      <c r="BI1529" s="111"/>
    </row>
    <row r="1530" spans="61:61">
      <c r="BI1530" s="111"/>
    </row>
    <row r="1531" spans="61:61">
      <c r="BI1531" s="111"/>
    </row>
    <row r="1532" spans="61:61">
      <c r="BI1532" s="111"/>
    </row>
    <row r="1533" spans="61:61">
      <c r="BI1533" s="111"/>
    </row>
    <row r="1534" spans="61:61">
      <c r="BI1534" s="111"/>
    </row>
    <row r="1535" spans="61:61">
      <c r="BI1535" s="111"/>
    </row>
    <row r="1536" spans="61:61">
      <c r="BI1536" s="111"/>
    </row>
    <row r="1537" spans="61:61">
      <c r="BI1537" s="111"/>
    </row>
    <row r="1538" spans="61:61">
      <c r="BI1538" s="111"/>
    </row>
    <row r="1539" spans="61:61">
      <c r="BI1539" s="111"/>
    </row>
    <row r="1540" spans="61:61">
      <c r="BI1540" s="111"/>
    </row>
    <row r="1541" spans="61:61">
      <c r="BI1541" s="111"/>
    </row>
    <row r="1542" spans="61:61">
      <c r="BI1542" s="111"/>
    </row>
    <row r="1543" spans="61:61">
      <c r="BI1543" s="111"/>
    </row>
    <row r="1544" spans="61:61">
      <c r="BI1544" s="111"/>
    </row>
    <row r="1545" spans="61:61">
      <c r="BI1545" s="111"/>
    </row>
    <row r="1546" spans="61:61">
      <c r="BI1546" s="111"/>
    </row>
    <row r="1547" spans="61:61">
      <c r="BI1547" s="111"/>
    </row>
    <row r="1548" spans="61:61">
      <c r="BI1548" s="111"/>
    </row>
    <row r="1549" spans="61:61">
      <c r="BI1549" s="111"/>
    </row>
    <row r="1550" spans="61:61">
      <c r="BI1550" s="111"/>
    </row>
    <row r="1551" spans="61:61">
      <c r="BI1551" s="111"/>
    </row>
    <row r="1552" spans="61:61">
      <c r="BI1552" s="111"/>
    </row>
    <row r="1553" spans="61:61">
      <c r="BI1553" s="111"/>
    </row>
    <row r="1554" spans="61:61">
      <c r="BI1554" s="111"/>
    </row>
    <row r="1555" spans="61:61">
      <c r="BI1555" s="111"/>
    </row>
    <row r="1556" spans="61:61">
      <c r="BI1556" s="111"/>
    </row>
    <row r="1557" spans="61:61">
      <c r="BI1557" s="111"/>
    </row>
    <row r="1558" spans="61:61">
      <c r="BI1558" s="111"/>
    </row>
    <row r="1559" spans="61:61">
      <c r="BI1559" s="111"/>
    </row>
    <row r="1560" spans="61:61">
      <c r="BI1560" s="111"/>
    </row>
    <row r="1561" spans="61:61">
      <c r="BI1561" s="111"/>
    </row>
    <row r="1562" spans="61:61">
      <c r="BI1562" s="111"/>
    </row>
    <row r="1563" spans="61:61">
      <c r="BI1563" s="111"/>
    </row>
    <row r="1564" spans="61:61">
      <c r="BI1564" s="111"/>
    </row>
    <row r="1565" spans="61:61">
      <c r="BI1565" s="111"/>
    </row>
    <row r="1566" spans="61:61">
      <c r="BI1566" s="111"/>
    </row>
    <row r="1567" spans="61:61">
      <c r="BI1567" s="111"/>
    </row>
    <row r="1568" spans="61:61">
      <c r="BI1568" s="111"/>
    </row>
    <row r="1569" spans="61:61">
      <c r="BI1569" s="111"/>
    </row>
    <row r="1570" spans="61:61">
      <c r="BI1570" s="111"/>
    </row>
    <row r="1571" spans="61:61">
      <c r="BI1571" s="111"/>
    </row>
    <row r="1572" spans="61:61">
      <c r="BI1572" s="111"/>
    </row>
    <row r="1573" spans="61:61">
      <c r="BI1573" s="111"/>
    </row>
    <row r="1574" spans="61:61">
      <c r="BI1574" s="111"/>
    </row>
    <row r="1575" spans="61:61">
      <c r="BI1575" s="111"/>
    </row>
    <row r="1576" spans="61:61">
      <c r="BI1576" s="111"/>
    </row>
    <row r="1577" spans="61:61">
      <c r="BI1577" s="111"/>
    </row>
    <row r="1578" spans="61:61">
      <c r="BI1578" s="111"/>
    </row>
    <row r="1579" spans="61:61">
      <c r="BI1579" s="111"/>
    </row>
    <row r="1580" spans="61:61">
      <c r="BI1580" s="111"/>
    </row>
    <row r="1581" spans="61:61">
      <c r="BI1581" s="111"/>
    </row>
    <row r="1582" spans="61:61">
      <c r="BI1582" s="111"/>
    </row>
    <row r="1583" spans="61:61">
      <c r="BI1583" s="111"/>
    </row>
    <row r="1584" spans="61:61">
      <c r="BI1584" s="111"/>
    </row>
    <row r="1585" spans="61:61">
      <c r="BI1585" s="111"/>
    </row>
    <row r="1586" spans="61:61">
      <c r="BI1586" s="111"/>
    </row>
    <row r="1587" spans="61:61">
      <c r="BI1587" s="111"/>
    </row>
    <row r="1588" spans="61:61">
      <c r="BI1588" s="111"/>
    </row>
    <row r="1589" spans="61:61">
      <c r="BI1589" s="111"/>
    </row>
    <row r="1590" spans="61:61">
      <c r="BI1590" s="111"/>
    </row>
    <row r="1591" spans="61:61">
      <c r="BI1591" s="111"/>
    </row>
    <row r="1592" spans="61:61">
      <c r="BI1592" s="111"/>
    </row>
    <row r="1593" spans="61:61">
      <c r="BI1593" s="111"/>
    </row>
    <row r="1594" spans="61:61">
      <c r="BI1594" s="111"/>
    </row>
    <row r="1595" spans="61:61">
      <c r="BI1595" s="111"/>
    </row>
    <row r="1596" spans="61:61">
      <c r="BI1596" s="111"/>
    </row>
    <row r="1597" spans="61:61">
      <c r="BI1597" s="111"/>
    </row>
    <row r="1598" spans="61:61">
      <c r="BI1598" s="111"/>
    </row>
    <row r="1599" spans="61:61">
      <c r="BI1599" s="111"/>
    </row>
    <row r="1600" spans="61:61">
      <c r="BI1600" s="111"/>
    </row>
    <row r="1601" spans="61:61">
      <c r="BI1601" s="111"/>
    </row>
    <row r="1602" spans="61:61">
      <c r="BI1602" s="111"/>
    </row>
    <row r="1603" spans="61:61">
      <c r="BI1603" s="111"/>
    </row>
    <row r="1604" spans="61:61">
      <c r="BI1604" s="111"/>
    </row>
    <row r="1605" spans="61:61">
      <c r="BI1605" s="111"/>
    </row>
    <row r="1606" spans="61:61">
      <c r="BI1606" s="111"/>
    </row>
    <row r="1607" spans="61:61">
      <c r="BI1607" s="111"/>
    </row>
    <row r="1608" spans="61:61">
      <c r="BI1608" s="111"/>
    </row>
    <row r="1609" spans="61:61">
      <c r="BI1609" s="111"/>
    </row>
    <row r="1610" spans="61:61">
      <c r="BI1610" s="111"/>
    </row>
    <row r="1611" spans="61:61">
      <c r="BI1611" s="111"/>
    </row>
    <row r="1612" spans="61:61">
      <c r="BI1612" s="111"/>
    </row>
    <row r="1613" spans="61:61">
      <c r="BI1613" s="111"/>
    </row>
    <row r="1614" spans="61:61">
      <c r="BI1614" s="111"/>
    </row>
    <row r="1615" spans="61:61">
      <c r="BI1615" s="111"/>
    </row>
    <row r="1616" spans="61:61">
      <c r="BI1616" s="111"/>
    </row>
    <row r="1617" spans="61:61">
      <c r="BI1617" s="111"/>
    </row>
    <row r="1618" spans="61:61">
      <c r="BI1618" s="111"/>
    </row>
    <row r="1619" spans="61:61">
      <c r="BI1619" s="111"/>
    </row>
    <row r="1620" spans="61:61">
      <c r="BI1620" s="111"/>
    </row>
    <row r="1621" spans="61:61">
      <c r="BI1621" s="111"/>
    </row>
    <row r="1622" spans="61:61">
      <c r="BI1622" s="111"/>
    </row>
    <row r="1623" spans="61:61">
      <c r="BI1623" s="111"/>
    </row>
    <row r="1624" spans="61:61">
      <c r="BI1624" s="111"/>
    </row>
    <row r="1625" spans="61:61">
      <c r="BI1625" s="111"/>
    </row>
    <row r="1626" spans="61:61">
      <c r="BI1626" s="111"/>
    </row>
    <row r="1627" spans="61:61">
      <c r="BI1627" s="111"/>
    </row>
    <row r="1628" spans="61:61">
      <c r="BI1628" s="111"/>
    </row>
    <row r="1629" spans="61:61">
      <c r="BI1629" s="111"/>
    </row>
    <row r="1630" spans="61:61">
      <c r="BI1630" s="111"/>
    </row>
    <row r="1631" spans="61:61">
      <c r="BI1631" s="111"/>
    </row>
    <row r="1632" spans="61:61">
      <c r="BI1632" s="111"/>
    </row>
    <row r="1633" spans="61:61">
      <c r="BI1633" s="111"/>
    </row>
    <row r="1634" spans="61:61">
      <c r="BI1634" s="111"/>
    </row>
    <row r="1635" spans="61:61">
      <c r="BI1635" s="111"/>
    </row>
    <row r="1636" spans="61:61">
      <c r="BI1636" s="111"/>
    </row>
    <row r="1637" spans="61:61">
      <c r="BI1637" s="111"/>
    </row>
    <row r="1638" spans="61:61">
      <c r="BI1638" s="111"/>
    </row>
    <row r="1639" spans="61:61">
      <c r="BI1639" s="111"/>
    </row>
    <row r="1640" spans="61:61">
      <c r="BI1640" s="111"/>
    </row>
    <row r="1641" spans="61:61">
      <c r="BI1641" s="111"/>
    </row>
    <row r="1642" spans="61:61">
      <c r="BI1642" s="111"/>
    </row>
    <row r="1643" spans="61:61">
      <c r="BI1643" s="111"/>
    </row>
    <row r="1644" spans="61:61">
      <c r="BI1644" s="111"/>
    </row>
    <row r="1645" spans="61:61">
      <c r="BI1645" s="111"/>
    </row>
    <row r="1646" spans="61:61">
      <c r="BI1646" s="111"/>
    </row>
    <row r="1647" spans="61:61">
      <c r="BI1647" s="111"/>
    </row>
    <row r="1648" spans="61:61">
      <c r="BI1648" s="111"/>
    </row>
    <row r="1649" spans="61:61">
      <c r="BI1649" s="111"/>
    </row>
    <row r="1650" spans="61:61">
      <c r="BI1650" s="111"/>
    </row>
    <row r="1651" spans="61:61">
      <c r="BI1651" s="111"/>
    </row>
    <row r="1652" spans="61:61">
      <c r="BI1652" s="111"/>
    </row>
    <row r="1653" spans="61:61">
      <c r="BI1653" s="111"/>
    </row>
    <row r="1654" spans="61:61">
      <c r="BI1654" s="111"/>
    </row>
    <row r="1655" spans="61:61">
      <c r="BI1655" s="111"/>
    </row>
    <row r="1656" spans="61:61">
      <c r="BI1656" s="111"/>
    </row>
    <row r="1657" spans="61:61">
      <c r="BI1657" s="111"/>
    </row>
    <row r="1658" spans="61:61">
      <c r="BI1658" s="111"/>
    </row>
    <row r="1659" spans="61:61">
      <c r="BI1659" s="111"/>
    </row>
    <row r="1660" spans="61:61">
      <c r="BI1660" s="111"/>
    </row>
    <row r="1661" spans="61:61">
      <c r="BI1661" s="111"/>
    </row>
    <row r="1662" spans="61:61">
      <c r="BI1662" s="111"/>
    </row>
    <row r="1663" spans="61:61">
      <c r="BI1663" s="111"/>
    </row>
    <row r="1664" spans="61:61">
      <c r="BI1664" s="111"/>
    </row>
    <row r="1665" spans="61:61">
      <c r="BI1665" s="111"/>
    </row>
    <row r="1666" spans="61:61">
      <c r="BI1666" s="111"/>
    </row>
    <row r="1667" spans="61:61">
      <c r="BI1667" s="111"/>
    </row>
    <row r="1668" spans="61:61">
      <c r="BI1668" s="111"/>
    </row>
    <row r="1669" spans="61:61">
      <c r="BI1669" s="111"/>
    </row>
    <row r="1670" spans="61:61">
      <c r="BI1670" s="111"/>
    </row>
    <row r="1671" spans="61:61">
      <c r="BI1671" s="111"/>
    </row>
    <row r="1672" spans="61:61">
      <c r="BI1672" s="111"/>
    </row>
    <row r="1673" spans="61:61">
      <c r="BI1673" s="111"/>
    </row>
    <row r="1674" spans="61:61">
      <c r="BI1674" s="111"/>
    </row>
    <row r="1675" spans="61:61">
      <c r="BI1675" s="111"/>
    </row>
    <row r="1676" spans="61:61">
      <c r="BI1676" s="111"/>
    </row>
    <row r="1677" spans="61:61">
      <c r="BI1677" s="111"/>
    </row>
    <row r="1678" spans="61:61">
      <c r="BI1678" s="111"/>
    </row>
    <row r="1679" spans="61:61">
      <c r="BI1679" s="111"/>
    </row>
    <row r="1680" spans="61:61">
      <c r="BI1680" s="111"/>
    </row>
    <row r="1681" spans="61:61">
      <c r="BI1681" s="111"/>
    </row>
    <row r="1682" spans="61:61">
      <c r="BI1682" s="111"/>
    </row>
    <row r="1683" spans="61:61">
      <c r="BI1683" s="111"/>
    </row>
    <row r="1684" spans="61:61">
      <c r="BI1684" s="111"/>
    </row>
    <row r="1685" spans="61:61">
      <c r="BI1685" s="111"/>
    </row>
    <row r="1686" spans="61:61">
      <c r="BI1686" s="111"/>
    </row>
    <row r="1687" spans="61:61">
      <c r="BI1687" s="111"/>
    </row>
    <row r="1688" spans="61:61">
      <c r="BI1688" s="111"/>
    </row>
    <row r="1689" spans="61:61">
      <c r="BI1689" s="111"/>
    </row>
    <row r="1690" spans="61:61">
      <c r="BI1690" s="111"/>
    </row>
    <row r="1691" spans="61:61">
      <c r="BI1691" s="111"/>
    </row>
    <row r="1692" spans="61:61">
      <c r="BI1692" s="111"/>
    </row>
    <row r="1693" spans="61:61">
      <c r="BI1693" s="111"/>
    </row>
    <row r="1694" spans="61:61">
      <c r="BI1694" s="111"/>
    </row>
    <row r="1695" spans="61:61">
      <c r="BI1695" s="111"/>
    </row>
    <row r="1696" spans="61:61">
      <c r="BI1696" s="111"/>
    </row>
    <row r="1697" spans="61:61">
      <c r="BI1697" s="111"/>
    </row>
    <row r="1698" spans="61:61">
      <c r="BI1698" s="111"/>
    </row>
    <row r="1699" spans="61:61">
      <c r="BI1699" s="111"/>
    </row>
    <row r="1700" spans="61:61">
      <c r="BI1700" s="111"/>
    </row>
    <row r="1701" spans="61:61">
      <c r="BI1701" s="111"/>
    </row>
    <row r="1702" spans="61:61">
      <c r="BI1702" s="111"/>
    </row>
    <row r="1703" spans="61:61">
      <c r="BI1703" s="111"/>
    </row>
    <row r="1704" spans="61:61">
      <c r="BI1704" s="111"/>
    </row>
    <row r="1705" spans="61:61">
      <c r="BI1705" s="111"/>
    </row>
    <row r="1706" spans="61:61">
      <c r="BI1706" s="111"/>
    </row>
    <row r="1707" spans="61:61">
      <c r="BI1707" s="111"/>
    </row>
    <row r="1708" spans="61:61">
      <c r="BI1708" s="111"/>
    </row>
    <row r="1709" spans="61:61">
      <c r="BI1709" s="111"/>
    </row>
    <row r="1710" spans="61:61">
      <c r="BI1710" s="111"/>
    </row>
    <row r="1711" spans="61:61">
      <c r="BI1711" s="111"/>
    </row>
    <row r="1712" spans="61:61">
      <c r="BI1712" s="111"/>
    </row>
    <row r="1713" spans="61:61">
      <c r="BI1713" s="111"/>
    </row>
    <row r="1714" spans="61:61">
      <c r="BI1714" s="111"/>
    </row>
    <row r="1715" spans="61:61">
      <c r="BI1715" s="111"/>
    </row>
    <row r="1716" spans="61:61">
      <c r="BI1716" s="111"/>
    </row>
    <row r="1717" spans="61:61">
      <c r="BI1717" s="111"/>
    </row>
    <row r="1718" spans="61:61">
      <c r="BI1718" s="111"/>
    </row>
    <row r="1719" spans="61:61">
      <c r="BI1719" s="111"/>
    </row>
    <row r="1720" spans="61:61">
      <c r="BI1720" s="111"/>
    </row>
    <row r="1721" spans="61:61">
      <c r="BI1721" s="111"/>
    </row>
    <row r="1722" spans="61:61">
      <c r="BI1722" s="111"/>
    </row>
    <row r="1723" spans="61:61">
      <c r="BI1723" s="111"/>
    </row>
    <row r="1724" spans="61:61">
      <c r="BI1724" s="111"/>
    </row>
    <row r="1725" spans="61:61">
      <c r="BI1725" s="111"/>
    </row>
    <row r="1726" spans="61:61">
      <c r="BI1726" s="111"/>
    </row>
    <row r="1727" spans="61:61">
      <c r="BI1727" s="111"/>
    </row>
    <row r="1728" spans="61:61">
      <c r="BI1728" s="111"/>
    </row>
    <row r="1729" spans="61:61">
      <c r="BI1729" s="111"/>
    </row>
    <row r="1730" spans="61:61">
      <c r="BI1730" s="111"/>
    </row>
    <row r="1731" spans="61:61">
      <c r="BI1731" s="111"/>
    </row>
    <row r="1732" spans="61:61">
      <c r="BI1732" s="111"/>
    </row>
    <row r="1733" spans="61:61">
      <c r="BI1733" s="111"/>
    </row>
    <row r="1734" spans="61:61">
      <c r="BI1734" s="111"/>
    </row>
    <row r="1735" spans="61:61">
      <c r="BI1735" s="111"/>
    </row>
    <row r="1736" spans="61:61">
      <c r="BI1736" s="111"/>
    </row>
    <row r="1737" spans="61:61">
      <c r="BI1737" s="111"/>
    </row>
    <row r="1738" spans="61:61">
      <c r="BI1738" s="111"/>
    </row>
    <row r="1739" spans="61:61">
      <c r="BI1739" s="111"/>
    </row>
    <row r="1740" spans="61:61">
      <c r="BI1740" s="111"/>
    </row>
    <row r="1741" spans="61:61">
      <c r="BI1741" s="111"/>
    </row>
    <row r="1742" spans="61:61">
      <c r="BI1742" s="111"/>
    </row>
    <row r="1743" spans="61:61">
      <c r="BI1743" s="111"/>
    </row>
    <row r="1744" spans="61:61">
      <c r="BI1744" s="111"/>
    </row>
    <row r="1745" spans="61:61">
      <c r="BI1745" s="111"/>
    </row>
    <row r="1746" spans="61:61">
      <c r="BI1746" s="111"/>
    </row>
    <row r="1747" spans="61:61">
      <c r="BI1747" s="111"/>
    </row>
    <row r="1748" spans="61:61">
      <c r="BI1748" s="111"/>
    </row>
    <row r="1749" spans="61:61">
      <c r="BI1749" s="111"/>
    </row>
    <row r="1750" spans="61:61">
      <c r="BI1750" s="111"/>
    </row>
    <row r="1751" spans="61:61">
      <c r="BI1751" s="111"/>
    </row>
    <row r="1752" spans="61:61">
      <c r="BI1752" s="111"/>
    </row>
    <row r="1753" spans="61:61">
      <c r="BI1753" s="111"/>
    </row>
    <row r="1754" spans="61:61">
      <c r="BI1754" s="111"/>
    </row>
    <row r="1755" spans="61:61">
      <c r="BI1755" s="111"/>
    </row>
    <row r="1756" spans="61:61">
      <c r="BI1756" s="111"/>
    </row>
    <row r="1757" spans="61:61">
      <c r="BI1757" s="111"/>
    </row>
    <row r="1758" spans="61:61">
      <c r="BI1758" s="111"/>
    </row>
    <row r="1759" spans="61:61">
      <c r="BI1759" s="111"/>
    </row>
    <row r="1760" spans="61:61">
      <c r="BI1760" s="111"/>
    </row>
    <row r="1761" spans="61:61">
      <c r="BI1761" s="111"/>
    </row>
    <row r="1762" spans="61:61">
      <c r="BI1762" s="111"/>
    </row>
    <row r="1763" spans="61:61">
      <c r="BI1763" s="111"/>
    </row>
    <row r="1764" spans="61:61">
      <c r="BI1764" s="111"/>
    </row>
    <row r="1765" spans="61:61">
      <c r="BI1765" s="111"/>
    </row>
    <row r="1766" spans="61:61">
      <c r="BI1766" s="111"/>
    </row>
    <row r="1767" spans="61:61">
      <c r="BI1767" s="111"/>
    </row>
    <row r="1768" spans="61:61">
      <c r="BI1768" s="111"/>
    </row>
    <row r="1769" spans="61:61">
      <c r="BI1769" s="111"/>
    </row>
    <row r="1770" spans="61:61">
      <c r="BI1770" s="111"/>
    </row>
    <row r="1771" spans="61:61">
      <c r="BI1771" s="111"/>
    </row>
    <row r="1772" spans="61:61">
      <c r="BI1772" s="111"/>
    </row>
    <row r="1773" spans="61:61">
      <c r="BI1773" s="111"/>
    </row>
    <row r="1774" spans="61:61">
      <c r="BI1774" s="111"/>
    </row>
    <row r="1775" spans="61:61">
      <c r="BI1775" s="111"/>
    </row>
    <row r="1776" spans="61:61">
      <c r="BI1776" s="111"/>
    </row>
    <row r="1777" spans="61:61">
      <c r="BI1777" s="111"/>
    </row>
    <row r="1778" spans="61:61">
      <c r="BI1778" s="111"/>
    </row>
    <row r="1779" spans="61:61">
      <c r="BI1779" s="111"/>
    </row>
    <row r="1780" spans="61:61">
      <c r="BI1780" s="111"/>
    </row>
    <row r="1781" spans="61:61">
      <c r="BI1781" s="111"/>
    </row>
    <row r="1782" spans="61:61">
      <c r="BI1782" s="111"/>
    </row>
    <row r="1783" spans="61:61">
      <c r="BI1783" s="111"/>
    </row>
    <row r="1784" spans="61:61">
      <c r="BI1784" s="111"/>
    </row>
    <row r="1785" spans="61:61">
      <c r="BI1785" s="111"/>
    </row>
    <row r="1786" spans="61:61">
      <c r="BI1786" s="111"/>
    </row>
    <row r="1787" spans="61:61">
      <c r="BI1787" s="111"/>
    </row>
    <row r="1788" spans="61:61">
      <c r="BI1788" s="111"/>
    </row>
    <row r="1789" spans="61:61">
      <c r="BI1789" s="111"/>
    </row>
    <row r="1790" spans="61:61">
      <c r="BI1790" s="111"/>
    </row>
    <row r="1791" spans="61:61">
      <c r="BI1791" s="111"/>
    </row>
    <row r="1792" spans="61:61">
      <c r="BI1792" s="111"/>
    </row>
    <row r="1793" spans="61:61">
      <c r="BI1793" s="111"/>
    </row>
    <row r="1794" spans="61:61">
      <c r="BI1794" s="111"/>
    </row>
    <row r="1795" spans="61:61">
      <c r="BI1795" s="111"/>
    </row>
    <row r="1796" spans="61:61">
      <c r="BI1796" s="111"/>
    </row>
    <row r="1797" spans="61:61">
      <c r="BI1797" s="111"/>
    </row>
    <row r="1798" spans="61:61">
      <c r="BI1798" s="111"/>
    </row>
    <row r="1799" spans="61:61">
      <c r="BI1799" s="111"/>
    </row>
    <row r="1800" spans="61:61">
      <c r="BI1800" s="111"/>
    </row>
    <row r="1801" spans="61:61">
      <c r="BI1801" s="111"/>
    </row>
    <row r="1802" spans="61:61">
      <c r="BI1802" s="111"/>
    </row>
    <row r="1803" spans="61:61">
      <c r="BI1803" s="111"/>
    </row>
    <row r="1804" spans="61:61">
      <c r="BI1804" s="111"/>
    </row>
    <row r="1805" spans="61:61">
      <c r="BI1805" s="111"/>
    </row>
    <row r="1806" spans="61:61">
      <c r="BI1806" s="111"/>
    </row>
    <row r="1807" spans="61:61">
      <c r="BI1807" s="111"/>
    </row>
    <row r="1808" spans="61:61">
      <c r="BI1808" s="111"/>
    </row>
    <row r="1809" spans="61:61">
      <c r="BI1809" s="111"/>
    </row>
    <row r="1810" spans="61:61">
      <c r="BI1810" s="111"/>
    </row>
    <row r="1811" spans="61:61">
      <c r="BI1811" s="111"/>
    </row>
    <row r="1812" spans="61:61">
      <c r="BI1812" s="111"/>
    </row>
    <row r="1813" spans="61:61">
      <c r="BI1813" s="111"/>
    </row>
    <row r="1814" spans="61:61">
      <c r="BI1814" s="111"/>
    </row>
    <row r="1815" spans="61:61">
      <c r="BI1815" s="111"/>
    </row>
    <row r="1816" spans="61:61">
      <c r="BI1816" s="111"/>
    </row>
    <row r="1817" spans="61:61">
      <c r="BI1817" s="111"/>
    </row>
    <row r="1818" spans="61:61">
      <c r="BI1818" s="111"/>
    </row>
    <row r="1819" spans="61:61">
      <c r="BI1819" s="111"/>
    </row>
    <row r="1820" spans="61:61">
      <c r="BI1820" s="111"/>
    </row>
    <row r="1821" spans="61:61">
      <c r="BI1821" s="111"/>
    </row>
    <row r="1822" spans="61:61">
      <c r="BI1822" s="111"/>
    </row>
    <row r="1823" spans="61:61">
      <c r="BI1823" s="111"/>
    </row>
    <row r="1824" spans="61:61">
      <c r="BI1824" s="111"/>
    </row>
    <row r="1825" spans="61:61">
      <c r="BI1825" s="111"/>
    </row>
    <row r="1826" spans="61:61">
      <c r="BI1826" s="111"/>
    </row>
    <row r="1827" spans="61:61">
      <c r="BI1827" s="111"/>
    </row>
    <row r="1828" spans="61:61">
      <c r="BI1828" s="111"/>
    </row>
    <row r="1829" spans="61:61">
      <c r="BI1829" s="111"/>
    </row>
    <row r="1830" spans="61:61">
      <c r="BI1830" s="111"/>
    </row>
    <row r="1831" spans="61:61">
      <c r="BI1831" s="111"/>
    </row>
    <row r="1832" spans="61:61">
      <c r="BI1832" s="111"/>
    </row>
    <row r="1833" spans="61:61">
      <c r="BI1833" s="111"/>
    </row>
    <row r="1834" spans="61:61">
      <c r="BI1834" s="111"/>
    </row>
    <row r="1835" spans="61:61">
      <c r="BI1835" s="111"/>
    </row>
    <row r="1836" spans="61:61">
      <c r="BI1836" s="111"/>
    </row>
    <row r="1837" spans="61:61">
      <c r="BI1837" s="111"/>
    </row>
    <row r="1838" spans="61:61">
      <c r="BI1838" s="111"/>
    </row>
    <row r="1839" spans="61:61">
      <c r="BI1839" s="111"/>
    </row>
    <row r="1840" spans="61:61">
      <c r="BI1840" s="111"/>
    </row>
    <row r="1841" spans="61:61">
      <c r="BI1841" s="111"/>
    </row>
    <row r="1842" spans="61:61">
      <c r="BI1842" s="111"/>
    </row>
    <row r="1843" spans="61:61">
      <c r="BI1843" s="111"/>
    </row>
    <row r="1844" spans="61:61">
      <c r="BI1844" s="111"/>
    </row>
    <row r="1845" spans="61:61">
      <c r="BI1845" s="111"/>
    </row>
    <row r="1846" spans="61:61">
      <c r="BI1846" s="111"/>
    </row>
    <row r="1847" spans="61:61">
      <c r="BI1847" s="111"/>
    </row>
    <row r="1848" spans="61:61">
      <c r="BI1848" s="111"/>
    </row>
    <row r="1849" spans="61:61">
      <c r="BI1849" s="111"/>
    </row>
    <row r="1850" spans="61:61">
      <c r="BI1850" s="111"/>
    </row>
    <row r="1851" spans="61:61">
      <c r="BI1851" s="111"/>
    </row>
    <row r="1852" spans="61:61">
      <c r="BI1852" s="111"/>
    </row>
    <row r="1853" spans="61:61">
      <c r="BI1853" s="111"/>
    </row>
    <row r="1854" spans="61:61">
      <c r="BI1854" s="111"/>
    </row>
    <row r="1855" spans="61:61">
      <c r="BI1855" s="111"/>
    </row>
    <row r="1856" spans="61:61">
      <c r="BI1856" s="111"/>
    </row>
    <row r="1857" spans="61:61">
      <c r="BI1857" s="111"/>
    </row>
    <row r="1858" spans="61:61">
      <c r="BI1858" s="111"/>
    </row>
    <row r="1859" spans="61:61">
      <c r="BI1859" s="111"/>
    </row>
    <row r="1860" spans="61:61">
      <c r="BI1860" s="111"/>
    </row>
    <row r="1861" spans="61:61">
      <c r="BI1861" s="111"/>
    </row>
    <row r="1862" spans="61:61">
      <c r="BI1862" s="111"/>
    </row>
    <row r="1863" spans="61:61">
      <c r="BI1863" s="111"/>
    </row>
    <row r="1864" spans="61:61">
      <c r="BI1864" s="111"/>
    </row>
    <row r="1865" spans="61:61">
      <c r="BI1865" s="111"/>
    </row>
    <row r="1866" spans="61:61">
      <c r="BI1866" s="111"/>
    </row>
    <row r="1867" spans="61:61">
      <c r="BI1867" s="111"/>
    </row>
    <row r="1868" spans="61:61">
      <c r="BI1868" s="111"/>
    </row>
    <row r="1869" spans="61:61">
      <c r="BI1869" s="111"/>
    </row>
    <row r="1870" spans="61:61">
      <c r="BI1870" s="111"/>
    </row>
    <row r="1871" spans="61:61">
      <c r="BI1871" s="111"/>
    </row>
    <row r="1872" spans="61:61">
      <c r="BI1872" s="111"/>
    </row>
    <row r="1873" spans="61:61">
      <c r="BI1873" s="111"/>
    </row>
    <row r="1874" spans="61:61">
      <c r="BI1874" s="111"/>
    </row>
    <row r="1875" spans="61:61">
      <c r="BI1875" s="111"/>
    </row>
    <row r="1876" spans="61:61">
      <c r="BI1876" s="111"/>
    </row>
    <row r="1877" spans="61:61">
      <c r="BI1877" s="111"/>
    </row>
    <row r="1878" spans="61:61">
      <c r="BI1878" s="111"/>
    </row>
    <row r="1879" spans="61:61">
      <c r="BI1879" s="111"/>
    </row>
    <row r="1880" spans="61:61">
      <c r="BI1880" s="111"/>
    </row>
    <row r="1881" spans="61:61">
      <c r="BI1881" s="111"/>
    </row>
    <row r="1882" spans="61:61">
      <c r="BI1882" s="111"/>
    </row>
    <row r="1883" spans="61:61">
      <c r="BI1883" s="111"/>
    </row>
    <row r="1884" spans="61:61">
      <c r="BI1884" s="111"/>
    </row>
    <row r="1885" spans="61:61">
      <c r="BI1885" s="111"/>
    </row>
    <row r="1886" spans="61:61">
      <c r="BI1886" s="111"/>
    </row>
    <row r="1887" spans="61:61">
      <c r="BI1887" s="111"/>
    </row>
    <row r="1888" spans="61:61">
      <c r="BI1888" s="111"/>
    </row>
    <row r="1889" spans="61:61">
      <c r="BI1889" s="111"/>
    </row>
    <row r="1890" spans="61:61">
      <c r="BI1890" s="111"/>
    </row>
    <row r="1891" spans="61:61">
      <c r="BI1891" s="111"/>
    </row>
    <row r="1892" spans="61:61">
      <c r="BI1892" s="111"/>
    </row>
    <row r="1893" spans="61:61">
      <c r="BI1893" s="111"/>
    </row>
    <row r="1894" spans="61:61">
      <c r="BI1894" s="111"/>
    </row>
    <row r="1895" spans="61:61">
      <c r="BI1895" s="111"/>
    </row>
    <row r="1896" spans="61:61">
      <c r="BI1896" s="111"/>
    </row>
    <row r="1897" spans="61:61">
      <c r="BI1897" s="111"/>
    </row>
    <row r="1898" spans="61:61">
      <c r="BI1898" s="111"/>
    </row>
    <row r="1899" spans="61:61">
      <c r="BI1899" s="111"/>
    </row>
    <row r="1900" spans="61:61">
      <c r="BI1900" s="111"/>
    </row>
    <row r="1901" spans="61:61">
      <c r="BI1901" s="111"/>
    </row>
    <row r="1902" spans="61:61">
      <c r="BI1902" s="111"/>
    </row>
    <row r="1903" spans="61:61">
      <c r="BI1903" s="111"/>
    </row>
    <row r="1904" spans="61:61">
      <c r="BI1904" s="111"/>
    </row>
    <row r="1905" spans="61:61">
      <c r="BI1905" s="111"/>
    </row>
    <row r="1906" spans="61:61">
      <c r="BI1906" s="111"/>
    </row>
    <row r="1907" spans="61:61">
      <c r="BI1907" s="111"/>
    </row>
    <row r="1908" spans="61:61">
      <c r="BI1908" s="111"/>
    </row>
    <row r="1909" spans="61:61">
      <c r="BI1909" s="111"/>
    </row>
    <row r="1910" spans="61:61">
      <c r="BI1910" s="111"/>
    </row>
    <row r="1911" spans="61:61">
      <c r="BI1911" s="111"/>
    </row>
    <row r="1912" spans="61:61">
      <c r="BI1912" s="111"/>
    </row>
    <row r="1913" spans="61:61">
      <c r="BI1913" s="111"/>
    </row>
    <row r="1914" spans="61:61">
      <c r="BI1914" s="111"/>
    </row>
    <row r="1915" spans="61:61">
      <c r="BI1915" s="111"/>
    </row>
    <row r="1916" spans="61:61">
      <c r="BI1916" s="111"/>
    </row>
    <row r="1917" spans="61:61">
      <c r="BI1917" s="111"/>
    </row>
    <row r="1918" spans="61:61">
      <c r="BI1918" s="111"/>
    </row>
    <row r="1919" spans="61:61">
      <c r="BI1919" s="111"/>
    </row>
    <row r="1920" spans="61:61">
      <c r="BI1920" s="111"/>
    </row>
    <row r="1921" spans="61:61">
      <c r="BI1921" s="111"/>
    </row>
    <row r="1922" spans="61:61">
      <c r="BI1922" s="111"/>
    </row>
    <row r="1923" spans="61:61">
      <c r="BI1923" s="111"/>
    </row>
    <row r="1924" spans="61:61">
      <c r="BI1924" s="111"/>
    </row>
    <row r="1925" spans="61:61">
      <c r="BI1925" s="111"/>
    </row>
    <row r="1926" spans="61:61">
      <c r="BI1926" s="111"/>
    </row>
    <row r="1927" spans="61:61">
      <c r="BI1927" s="111"/>
    </row>
    <row r="1928" spans="61:61">
      <c r="BI1928" s="111"/>
    </row>
    <row r="1929" spans="61:61">
      <c r="BI1929" s="111"/>
    </row>
    <row r="1930" spans="61:61">
      <c r="BI1930" s="111"/>
    </row>
    <row r="1931" spans="61:61">
      <c r="BI1931" s="111"/>
    </row>
    <row r="1932" spans="61:61">
      <c r="BI1932" s="111"/>
    </row>
    <row r="1933" spans="61:61">
      <c r="BI1933" s="111"/>
    </row>
    <row r="1934" spans="61:61">
      <c r="BI1934" s="111"/>
    </row>
    <row r="1935" spans="61:61">
      <c r="BI1935" s="111"/>
    </row>
    <row r="1936" spans="61:61">
      <c r="BI1936" s="111"/>
    </row>
    <row r="1937" spans="61:61">
      <c r="BI1937" s="111"/>
    </row>
    <row r="1938" spans="61:61">
      <c r="BI1938" s="111"/>
    </row>
    <row r="1939" spans="61:61">
      <c r="BI1939" s="111"/>
    </row>
    <row r="1940" spans="61:61">
      <c r="BI1940" s="111"/>
    </row>
    <row r="1941" spans="61:61">
      <c r="BI1941" s="111"/>
    </row>
    <row r="1942" spans="61:61">
      <c r="BI1942" s="111"/>
    </row>
    <row r="1943" spans="61:61">
      <c r="BI1943" s="111"/>
    </row>
    <row r="1944" spans="61:61">
      <c r="BI1944" s="111"/>
    </row>
    <row r="1945" spans="61:61">
      <c r="BI1945" s="111"/>
    </row>
    <row r="1946" spans="61:61">
      <c r="BI1946" s="111"/>
    </row>
    <row r="1947" spans="61:61">
      <c r="BI1947" s="111"/>
    </row>
    <row r="1948" spans="61:61">
      <c r="BI1948" s="111"/>
    </row>
    <row r="1949" spans="61:61">
      <c r="BI1949" s="111"/>
    </row>
    <row r="1950" spans="61:61">
      <c r="BI1950" s="111"/>
    </row>
    <row r="1951" spans="61:61">
      <c r="BI1951" s="111"/>
    </row>
    <row r="1952" spans="61:61">
      <c r="BI1952" s="111"/>
    </row>
    <row r="1953" spans="61:61">
      <c r="BI1953" s="111"/>
    </row>
    <row r="1954" spans="61:61">
      <c r="BI1954" s="111"/>
    </row>
    <row r="1955" spans="61:61">
      <c r="BI1955" s="111"/>
    </row>
    <row r="1956" spans="61:61">
      <c r="BI1956" s="111"/>
    </row>
    <row r="1957" spans="61:61">
      <c r="BI1957" s="111"/>
    </row>
    <row r="1958" spans="61:61">
      <c r="BI1958" s="111"/>
    </row>
    <row r="1959" spans="61:61">
      <c r="BI1959" s="111"/>
    </row>
    <row r="1960" spans="61:61">
      <c r="BI1960" s="111"/>
    </row>
    <row r="1961" spans="61:61">
      <c r="BI1961" s="111"/>
    </row>
    <row r="1962" spans="61:61">
      <c r="BI1962" s="111"/>
    </row>
    <row r="1963" spans="61:61">
      <c r="BI1963" s="111"/>
    </row>
    <row r="1964" spans="61:61">
      <c r="BI1964" s="111"/>
    </row>
    <row r="1965" spans="61:61">
      <c r="BI1965" s="111"/>
    </row>
    <row r="1966" spans="61:61">
      <c r="BI1966" s="111"/>
    </row>
    <row r="1967" spans="61:61">
      <c r="BI1967" s="111"/>
    </row>
    <row r="1968" spans="61:61">
      <c r="BI1968" s="111"/>
    </row>
    <row r="1969" spans="61:61">
      <c r="BI1969" s="111"/>
    </row>
    <row r="1970" spans="61:61">
      <c r="BI1970" s="111"/>
    </row>
    <row r="1971" spans="61:61">
      <c r="BI1971" s="111"/>
    </row>
    <row r="1972" spans="61:61">
      <c r="BI1972" s="111"/>
    </row>
    <row r="1973" spans="61:61">
      <c r="BI1973" s="111"/>
    </row>
    <row r="1974" spans="61:61">
      <c r="BI1974" s="111"/>
    </row>
    <row r="1975" spans="61:61">
      <c r="BI1975" s="111"/>
    </row>
    <row r="1976" spans="61:61">
      <c r="BI1976" s="111"/>
    </row>
    <row r="1977" spans="61:61">
      <c r="BI1977" s="111"/>
    </row>
    <row r="1978" spans="61:61">
      <c r="BI1978" s="111"/>
    </row>
    <row r="1979" spans="61:61">
      <c r="BI1979" s="111"/>
    </row>
    <row r="1980" spans="61:61">
      <c r="BI1980" s="111"/>
    </row>
    <row r="1981" spans="61:61">
      <c r="BI1981" s="111"/>
    </row>
    <row r="1982" spans="61:61">
      <c r="BI1982" s="111"/>
    </row>
    <row r="1983" spans="61:61">
      <c r="BI1983" s="111"/>
    </row>
    <row r="1984" spans="61:61">
      <c r="BI1984" s="111"/>
    </row>
    <row r="1985" spans="61:61">
      <c r="BI1985" s="111"/>
    </row>
    <row r="1986" spans="61:61">
      <c r="BI1986" s="111"/>
    </row>
    <row r="1987" spans="61:61">
      <c r="BI1987" s="111"/>
    </row>
    <row r="1988" spans="61:61">
      <c r="BI1988" s="111"/>
    </row>
    <row r="1989" spans="61:61">
      <c r="BI1989" s="111"/>
    </row>
    <row r="1990" spans="61:61">
      <c r="BI1990" s="111"/>
    </row>
    <row r="1991" spans="61:61">
      <c r="BI1991" s="111"/>
    </row>
    <row r="1992" spans="61:61">
      <c r="BI1992" s="111"/>
    </row>
    <row r="1993" spans="61:61">
      <c r="BI1993" s="111"/>
    </row>
    <row r="1994" spans="61:61">
      <c r="BI1994" s="111"/>
    </row>
    <row r="1995" spans="61:61">
      <c r="BI1995" s="111"/>
    </row>
    <row r="1996" spans="61:61">
      <c r="BI1996" s="111"/>
    </row>
    <row r="1997" spans="61:61">
      <c r="BI1997" s="111"/>
    </row>
    <row r="1998" spans="61:61">
      <c r="BI1998" s="111"/>
    </row>
    <row r="1999" spans="61:61">
      <c r="BI1999" s="111"/>
    </row>
    <row r="2000" spans="61:61">
      <c r="BI2000" s="111"/>
    </row>
    <row r="2001" spans="61:61">
      <c r="BI2001" s="111"/>
    </row>
    <row r="2002" spans="61:61">
      <c r="BI2002" s="111"/>
    </row>
    <row r="2003" spans="61:61">
      <c r="BI2003" s="111"/>
    </row>
    <row r="2004" spans="61:61">
      <c r="BI2004" s="111"/>
    </row>
    <row r="2005" spans="61:61">
      <c r="BI2005" s="111"/>
    </row>
    <row r="2006" spans="61:61">
      <c r="BI2006" s="111"/>
    </row>
    <row r="2007" spans="61:61">
      <c r="BI2007" s="111"/>
    </row>
    <row r="2008" spans="61:61">
      <c r="BI2008" s="111"/>
    </row>
    <row r="2009" spans="61:61">
      <c r="BI2009" s="111"/>
    </row>
    <row r="2010" spans="61:61">
      <c r="BI2010" s="111"/>
    </row>
    <row r="2011" spans="61:61">
      <c r="BI2011" s="111"/>
    </row>
    <row r="2012" spans="61:61">
      <c r="BI2012" s="111"/>
    </row>
    <row r="2013" spans="61:61">
      <c r="BI2013" s="111"/>
    </row>
    <row r="2014" spans="61:61">
      <c r="BI2014" s="111"/>
    </row>
    <row r="2015" spans="61:61">
      <c r="BI2015" s="111"/>
    </row>
    <row r="2016" spans="61:61">
      <c r="BI2016" s="111"/>
    </row>
    <row r="2017" spans="61:61">
      <c r="BI2017" s="111"/>
    </row>
    <row r="2018" spans="61:61">
      <c r="BI2018" s="111"/>
    </row>
    <row r="2019" spans="61:61">
      <c r="BI2019" s="111"/>
    </row>
    <row r="2020" spans="61:61">
      <c r="BI2020" s="111"/>
    </row>
    <row r="2021" spans="61:61">
      <c r="BI2021" s="111"/>
    </row>
    <row r="2022" spans="61:61">
      <c r="BI2022" s="111"/>
    </row>
    <row r="2023" spans="61:61">
      <c r="BI2023" s="111"/>
    </row>
    <row r="2024" spans="61:61">
      <c r="BI2024" s="111"/>
    </row>
    <row r="2025" spans="61:61">
      <c r="BI2025" s="111"/>
    </row>
    <row r="2026" spans="61:61">
      <c r="BI2026" s="111"/>
    </row>
    <row r="2027" spans="61:61">
      <c r="BI2027" s="111"/>
    </row>
    <row r="2028" spans="61:61">
      <c r="BI2028" s="111"/>
    </row>
    <row r="2029" spans="61:61">
      <c r="BI2029" s="111"/>
    </row>
    <row r="2030" spans="61:61">
      <c r="BI2030" s="111"/>
    </row>
    <row r="2031" spans="61:61">
      <c r="BI2031" s="111"/>
    </row>
    <row r="2032" spans="61:61">
      <c r="BI2032" s="111"/>
    </row>
    <row r="2033" spans="61:61">
      <c r="BI2033" s="111"/>
    </row>
    <row r="2034" spans="61:61">
      <c r="BI2034" s="111"/>
    </row>
    <row r="2035" spans="61:61">
      <c r="BI2035" s="111"/>
    </row>
    <row r="2036" spans="61:61">
      <c r="BI2036" s="111"/>
    </row>
    <row r="2037" spans="61:61">
      <c r="BI2037" s="111"/>
    </row>
    <row r="2038" spans="61:61">
      <c r="BI2038" s="111"/>
    </row>
    <row r="2039" spans="61:61">
      <c r="BI2039" s="111"/>
    </row>
    <row r="2040" spans="61:61">
      <c r="BI2040" s="111"/>
    </row>
    <row r="2041" spans="61:61">
      <c r="BI2041" s="111"/>
    </row>
    <row r="2042" spans="61:61">
      <c r="BI2042" s="111"/>
    </row>
    <row r="2043" spans="61:61">
      <c r="BI2043" s="111"/>
    </row>
    <row r="2044" spans="61:61">
      <c r="BI2044" s="111"/>
    </row>
    <row r="2045" spans="61:61">
      <c r="BI2045" s="111"/>
    </row>
    <row r="2046" spans="61:61">
      <c r="BI2046" s="111"/>
    </row>
    <row r="2047" spans="61:61">
      <c r="BI2047" s="111"/>
    </row>
    <row r="2048" spans="61:61">
      <c r="BI2048" s="111"/>
    </row>
    <row r="2049" spans="61:61">
      <c r="BI2049" s="111"/>
    </row>
    <row r="2050" spans="61:61">
      <c r="BI2050" s="111"/>
    </row>
    <row r="2051" spans="61:61">
      <c r="BI2051" s="111"/>
    </row>
    <row r="2052" spans="61:61">
      <c r="BI2052" s="111"/>
    </row>
    <row r="2053" spans="61:61">
      <c r="BI2053" s="111"/>
    </row>
    <row r="2054" spans="61:61">
      <c r="BI2054" s="111"/>
    </row>
    <row r="2055" spans="61:61">
      <c r="BI2055" s="111"/>
    </row>
    <row r="2056" spans="61:61">
      <c r="BI2056" s="111"/>
    </row>
    <row r="2057" spans="61:61">
      <c r="BI2057" s="111"/>
    </row>
    <row r="2058" spans="61:61">
      <c r="BI2058" s="111"/>
    </row>
    <row r="2059" spans="61:61">
      <c r="BI2059" s="111"/>
    </row>
    <row r="2060" spans="61:61">
      <c r="BI2060" s="111"/>
    </row>
    <row r="2061" spans="61:61">
      <c r="BI2061" s="111"/>
    </row>
    <row r="2062" spans="61:61">
      <c r="BI2062" s="111"/>
    </row>
    <row r="2063" spans="61:61">
      <c r="BI2063" s="111"/>
    </row>
    <row r="2064" spans="61:61">
      <c r="BI2064" s="111"/>
    </row>
    <row r="2065" spans="61:61">
      <c r="BI2065" s="111"/>
    </row>
    <row r="2066" spans="61:61">
      <c r="BI2066" s="111"/>
    </row>
    <row r="2067" spans="61:61">
      <c r="BI2067" s="111"/>
    </row>
    <row r="2068" spans="61:61">
      <c r="BI2068" s="111"/>
    </row>
    <row r="2069" spans="61:61">
      <c r="BI2069" s="111"/>
    </row>
    <row r="2070" spans="61:61">
      <c r="BI2070" s="111"/>
    </row>
    <row r="2071" spans="61:61">
      <c r="BI2071" s="111"/>
    </row>
    <row r="2072" spans="61:61">
      <c r="BI2072" s="111"/>
    </row>
    <row r="2073" spans="61:61">
      <c r="BI2073" s="111"/>
    </row>
    <row r="2074" spans="61:61">
      <c r="BI2074" s="111"/>
    </row>
    <row r="2075" spans="61:61">
      <c r="BI2075" s="111"/>
    </row>
    <row r="2076" spans="61:61">
      <c r="BI2076" s="111"/>
    </row>
    <row r="2077" spans="61:61">
      <c r="BI2077" s="111"/>
    </row>
    <row r="2078" spans="61:61">
      <c r="BI2078" s="111"/>
    </row>
    <row r="2079" spans="61:61">
      <c r="BI2079" s="111"/>
    </row>
    <row r="2080" spans="61:61">
      <c r="BI2080" s="111"/>
    </row>
    <row r="2081" spans="61:61">
      <c r="BI2081" s="111"/>
    </row>
    <row r="2082" spans="61:61">
      <c r="BI2082" s="111"/>
    </row>
    <row r="2083" spans="61:61">
      <c r="BI2083" s="111"/>
    </row>
    <row r="2084" spans="61:61">
      <c r="BI2084" s="111"/>
    </row>
    <row r="2085" spans="61:61">
      <c r="BI2085" s="111"/>
    </row>
    <row r="2086" spans="61:61">
      <c r="BI2086" s="111"/>
    </row>
    <row r="2087" spans="61:61">
      <c r="BI2087" s="111"/>
    </row>
    <row r="2088" spans="61:61">
      <c r="BI2088" s="111"/>
    </row>
    <row r="2089" spans="61:61">
      <c r="BI2089" s="111"/>
    </row>
    <row r="2090" spans="61:61">
      <c r="BI2090" s="111"/>
    </row>
    <row r="2091" spans="61:61">
      <c r="BI2091" s="111"/>
    </row>
    <row r="2092" spans="61:61">
      <c r="BI2092" s="111"/>
    </row>
    <row r="2093" spans="61:61">
      <c r="BI2093" s="111"/>
    </row>
    <row r="2094" spans="61:61">
      <c r="BI2094" s="111"/>
    </row>
    <row r="2095" spans="61:61">
      <c r="BI2095" s="111"/>
    </row>
    <row r="2096" spans="61:61">
      <c r="BI2096" s="111"/>
    </row>
    <row r="2097" spans="61:61">
      <c r="BI2097" s="111"/>
    </row>
    <row r="2098" spans="61:61">
      <c r="BI2098" s="111"/>
    </row>
    <row r="2099" spans="61:61">
      <c r="BI2099" s="111"/>
    </row>
    <row r="2100" spans="61:61">
      <c r="BI2100" s="111"/>
    </row>
    <row r="2101" spans="61:61">
      <c r="BI2101" s="111"/>
    </row>
    <row r="2102" spans="61:61">
      <c r="BI2102" s="111"/>
    </row>
    <row r="2103" spans="61:61">
      <c r="BI2103" s="111"/>
    </row>
    <row r="2104" spans="61:61">
      <c r="BI2104" s="111"/>
    </row>
    <row r="2105" spans="61:61">
      <c r="BI2105" s="111"/>
    </row>
    <row r="2106" spans="61:61">
      <c r="BI2106" s="111"/>
    </row>
    <row r="2107" spans="61:61">
      <c r="BI2107" s="111"/>
    </row>
    <row r="2108" spans="61:61">
      <c r="BI2108" s="111"/>
    </row>
    <row r="2109" spans="61:61">
      <c r="BI2109" s="111"/>
    </row>
    <row r="2110" spans="61:61">
      <c r="BI2110" s="111"/>
    </row>
    <row r="2111" spans="61:61">
      <c r="BI2111" s="111"/>
    </row>
    <row r="2112" spans="61:61">
      <c r="BI2112" s="111"/>
    </row>
    <row r="2113" spans="61:61">
      <c r="BI2113" s="111"/>
    </row>
    <row r="2114" spans="61:61">
      <c r="BI2114" s="111"/>
    </row>
    <row r="2115" spans="61:61">
      <c r="BI2115" s="111"/>
    </row>
    <row r="2116" spans="61:61">
      <c r="BI2116" s="111"/>
    </row>
    <row r="2117" spans="61:61">
      <c r="BI2117" s="111"/>
    </row>
    <row r="2118" spans="61:61">
      <c r="BI2118" s="111"/>
    </row>
    <row r="2119" spans="61:61">
      <c r="BI2119" s="111"/>
    </row>
    <row r="2120" spans="61:61">
      <c r="BI2120" s="111"/>
    </row>
    <row r="2121" spans="61:61">
      <c r="BI2121" s="111"/>
    </row>
    <row r="2122" spans="61:61">
      <c r="BI2122" s="111"/>
    </row>
    <row r="2123" spans="61:61">
      <c r="BI2123" s="111"/>
    </row>
    <row r="2124" spans="61:61">
      <c r="BI2124" s="111"/>
    </row>
    <row r="2125" spans="61:61">
      <c r="BI2125" s="111"/>
    </row>
    <row r="2126" spans="61:61">
      <c r="BI2126" s="111"/>
    </row>
    <row r="2127" spans="61:61">
      <c r="BI2127" s="111"/>
    </row>
    <row r="2128" spans="61:61">
      <c r="BI2128" s="111"/>
    </row>
    <row r="2129" spans="61:61">
      <c r="BI2129" s="111"/>
    </row>
    <row r="2130" spans="61:61">
      <c r="BI2130" s="111"/>
    </row>
    <row r="2131" spans="61:61">
      <c r="BI2131" s="111"/>
    </row>
    <row r="2132" spans="61:61">
      <c r="BI2132" s="111"/>
    </row>
    <row r="2133" spans="61:61">
      <c r="BI2133" s="111"/>
    </row>
    <row r="2134" spans="61:61">
      <c r="BI2134" s="111"/>
    </row>
    <row r="2135" spans="61:61">
      <c r="BI2135" s="111"/>
    </row>
    <row r="2136" spans="61:61">
      <c r="BI2136" s="111"/>
    </row>
    <row r="2137" spans="61:61">
      <c r="BI2137" s="111"/>
    </row>
    <row r="2138" spans="61:61">
      <c r="BI2138" s="111"/>
    </row>
    <row r="2139" spans="61:61">
      <c r="BI2139" s="111"/>
    </row>
    <row r="2140" spans="61:61">
      <c r="BI2140" s="111"/>
    </row>
    <row r="2141" spans="61:61">
      <c r="BI2141" s="111"/>
    </row>
    <row r="2142" spans="61:61">
      <c r="BI2142" s="111"/>
    </row>
    <row r="2143" spans="61:61">
      <c r="BI2143" s="111"/>
    </row>
    <row r="2144" spans="61:61">
      <c r="BI2144" s="111"/>
    </row>
    <row r="2145" spans="61:61">
      <c r="BI2145" s="111"/>
    </row>
    <row r="2146" spans="61:61">
      <c r="BI2146" s="111"/>
    </row>
    <row r="2147" spans="61:61">
      <c r="BI2147" s="111"/>
    </row>
    <row r="2148" spans="61:61">
      <c r="BI2148" s="111"/>
    </row>
    <row r="2149" spans="61:61">
      <c r="BI2149" s="111"/>
    </row>
    <row r="2150" spans="61:61">
      <c r="BI2150" s="111"/>
    </row>
    <row r="2151" spans="61:61">
      <c r="BI2151" s="111"/>
    </row>
    <row r="2152" spans="61:61">
      <c r="BI2152" s="111"/>
    </row>
    <row r="2153" spans="61:61">
      <c r="BI2153" s="111"/>
    </row>
    <row r="2154" spans="61:61">
      <c r="BI2154" s="111"/>
    </row>
    <row r="2155" spans="61:61">
      <c r="BI2155" s="111"/>
    </row>
    <row r="2156" spans="61:61">
      <c r="BI2156" s="111"/>
    </row>
    <row r="2157" spans="61:61">
      <c r="BI2157" s="111"/>
    </row>
    <row r="2158" spans="61:61">
      <c r="BI2158" s="111"/>
    </row>
    <row r="2159" spans="61:61">
      <c r="BI2159" s="111"/>
    </row>
    <row r="2160" spans="61:61">
      <c r="BI2160" s="111"/>
    </row>
    <row r="2161" spans="61:61">
      <c r="BI2161" s="111"/>
    </row>
    <row r="2162" spans="61:61">
      <c r="BI2162" s="111"/>
    </row>
    <row r="2163" spans="61:61">
      <c r="BI2163" s="111"/>
    </row>
    <row r="2164" spans="61:61">
      <c r="BI2164" s="111"/>
    </row>
    <row r="2165" spans="61:61">
      <c r="BI2165" s="111"/>
    </row>
    <row r="2166" spans="61:61">
      <c r="BI2166" s="111"/>
    </row>
    <row r="2167" spans="61:61">
      <c r="BI2167" s="111"/>
    </row>
    <row r="2168" spans="61:61">
      <c r="BI2168" s="111"/>
    </row>
    <row r="2169" spans="61:61">
      <c r="BI2169" s="111"/>
    </row>
    <row r="2170" spans="61:61">
      <c r="BI2170" s="111"/>
    </row>
    <row r="2171" spans="61:61">
      <c r="BI2171" s="111"/>
    </row>
    <row r="2172" spans="61:61">
      <c r="BI2172" s="111"/>
    </row>
    <row r="2173" spans="61:61">
      <c r="BI2173" s="111"/>
    </row>
    <row r="2174" spans="61:61">
      <c r="BI2174" s="111"/>
    </row>
    <row r="2175" spans="61:61">
      <c r="BI2175" s="111"/>
    </row>
    <row r="2176" spans="61:61">
      <c r="BI2176" s="111"/>
    </row>
    <row r="2177" spans="61:61">
      <c r="BI2177" s="111"/>
    </row>
    <row r="2178" spans="61:61">
      <c r="BI2178" s="111"/>
    </row>
    <row r="2179" spans="61:61">
      <c r="BI2179" s="111"/>
    </row>
    <row r="2180" spans="61:61">
      <c r="BI2180" s="111"/>
    </row>
    <row r="2181" spans="61:61">
      <c r="BI2181" s="111"/>
    </row>
    <row r="2182" spans="61:61">
      <c r="BI2182" s="111"/>
    </row>
    <row r="2183" spans="61:61">
      <c r="BI2183" s="111"/>
    </row>
    <row r="2184" spans="61:61">
      <c r="BI2184" s="111"/>
    </row>
    <row r="2185" spans="61:61">
      <c r="BI2185" s="111"/>
    </row>
    <row r="2186" spans="61:61">
      <c r="BI2186" s="111"/>
    </row>
    <row r="2187" spans="61:61">
      <c r="BI2187" s="111"/>
    </row>
    <row r="2188" spans="61:61">
      <c r="BI2188" s="111"/>
    </row>
    <row r="2189" spans="61:61">
      <c r="BI2189" s="111"/>
    </row>
    <row r="2190" spans="61:61">
      <c r="BI2190" s="111"/>
    </row>
    <row r="2191" spans="61:61">
      <c r="BI2191" s="111"/>
    </row>
    <row r="2192" spans="61:61">
      <c r="BI2192" s="111"/>
    </row>
    <row r="2193" spans="61:61">
      <c r="BI2193" s="111"/>
    </row>
    <row r="2194" spans="61:61">
      <c r="BI2194" s="111"/>
    </row>
    <row r="2195" spans="61:61">
      <c r="BI2195" s="111"/>
    </row>
    <row r="2196" spans="61:61">
      <c r="BI2196" s="111"/>
    </row>
    <row r="2197" spans="61:61">
      <c r="BI2197" s="111"/>
    </row>
    <row r="2198" spans="61:61">
      <c r="BI2198" s="111"/>
    </row>
    <row r="2199" spans="61:61">
      <c r="BI2199" s="111"/>
    </row>
    <row r="2200" spans="61:61">
      <c r="BI2200" s="111"/>
    </row>
    <row r="2201" spans="61:61">
      <c r="BI2201" s="111"/>
    </row>
    <row r="2202" spans="61:61">
      <c r="BI2202" s="111"/>
    </row>
    <row r="2203" spans="61:61">
      <c r="BI2203" s="111"/>
    </row>
    <row r="2204" spans="61:61">
      <c r="BI2204" s="111"/>
    </row>
    <row r="2205" spans="61:61">
      <c r="BI2205" s="111"/>
    </row>
    <row r="2206" spans="61:61">
      <c r="BI2206" s="111"/>
    </row>
    <row r="2207" spans="61:61">
      <c r="BI2207" s="111"/>
    </row>
    <row r="2208" spans="61:61">
      <c r="BI2208" s="111"/>
    </row>
    <row r="2209" spans="61:61">
      <c r="BI2209" s="111"/>
    </row>
    <row r="2210" spans="61:61">
      <c r="BI2210" s="111"/>
    </row>
    <row r="2211" spans="61:61">
      <c r="BI2211" s="111"/>
    </row>
    <row r="2212" spans="61:61">
      <c r="BI2212" s="111"/>
    </row>
    <row r="2213" spans="61:61">
      <c r="BI2213" s="111"/>
    </row>
    <row r="2214" spans="61:61">
      <c r="BI2214" s="111"/>
    </row>
    <row r="2215" spans="61:61">
      <c r="BI2215" s="111"/>
    </row>
    <row r="2216" spans="61:61">
      <c r="BI2216" s="111"/>
    </row>
    <row r="2217" spans="61:61">
      <c r="BI2217" s="111"/>
    </row>
    <row r="2218" spans="61:61">
      <c r="BI2218" s="111"/>
    </row>
    <row r="2219" spans="61:61">
      <c r="BI2219" s="111"/>
    </row>
    <row r="2220" spans="61:61">
      <c r="BI2220" s="111"/>
    </row>
    <row r="2221" spans="61:61">
      <c r="BI2221" s="111"/>
    </row>
    <row r="2222" spans="61:61">
      <c r="BI2222" s="111"/>
    </row>
    <row r="2223" spans="61:61">
      <c r="BI2223" s="111"/>
    </row>
    <row r="2224" spans="61:61">
      <c r="BI2224" s="111"/>
    </row>
    <row r="2225" spans="61:61">
      <c r="BI2225" s="111"/>
    </row>
    <row r="2226" spans="61:61">
      <c r="BI2226" s="111"/>
    </row>
    <row r="2227" spans="61:61">
      <c r="BI2227" s="111"/>
    </row>
    <row r="2228" spans="61:61">
      <c r="BI2228" s="111"/>
    </row>
    <row r="2229" spans="61:61">
      <c r="BI2229" s="111"/>
    </row>
    <row r="2230" spans="61:61">
      <c r="BI2230" s="111"/>
    </row>
    <row r="2231" spans="61:61">
      <c r="BI2231" s="111"/>
    </row>
    <row r="2232" spans="61:61">
      <c r="BI2232" s="111"/>
    </row>
    <row r="2233" spans="61:61">
      <c r="BI2233" s="111"/>
    </row>
    <row r="2234" spans="61:61">
      <c r="BI2234" s="111"/>
    </row>
    <row r="2235" spans="61:61">
      <c r="BI2235" s="111"/>
    </row>
    <row r="2236" spans="61:61">
      <c r="BI2236" s="111"/>
    </row>
    <row r="2237" spans="61:61">
      <c r="BI2237" s="111"/>
    </row>
    <row r="2238" spans="61:61">
      <c r="BI2238" s="111"/>
    </row>
    <row r="2239" spans="61:61">
      <c r="BI2239" s="111"/>
    </row>
    <row r="2240" spans="61:61">
      <c r="BI2240" s="111"/>
    </row>
    <row r="2241" spans="61:61">
      <c r="BI2241" s="111"/>
    </row>
    <row r="2242" spans="61:61">
      <c r="BI2242" s="111"/>
    </row>
    <row r="2243" spans="61:61">
      <c r="BI2243" s="111"/>
    </row>
    <row r="2244" spans="61:61">
      <c r="BI2244" s="111"/>
    </row>
    <row r="2245" spans="61:61">
      <c r="BI2245" s="111"/>
    </row>
    <row r="2246" spans="61:61">
      <c r="BI2246" s="111"/>
    </row>
    <row r="2247" spans="61:61">
      <c r="BI2247" s="111"/>
    </row>
    <row r="2248" spans="61:61">
      <c r="BI2248" s="111"/>
    </row>
    <row r="2249" spans="61:61">
      <c r="BI2249" s="111"/>
    </row>
    <row r="2250" spans="61:61">
      <c r="BI2250" s="111"/>
    </row>
    <row r="2251" spans="61:61">
      <c r="BI2251" s="111"/>
    </row>
    <row r="2252" spans="61:61">
      <c r="BI2252" s="111"/>
    </row>
    <row r="2253" spans="61:61">
      <c r="BI2253" s="111"/>
    </row>
    <row r="2254" spans="61:61">
      <c r="BI2254" s="111"/>
    </row>
    <row r="2255" spans="61:61">
      <c r="BI2255" s="111"/>
    </row>
    <row r="2256" spans="61:61">
      <c r="BI2256" s="111"/>
    </row>
    <row r="2257" spans="61:61">
      <c r="BI2257" s="111"/>
    </row>
    <row r="2258" spans="61:61">
      <c r="BI2258" s="111"/>
    </row>
    <row r="2259" spans="61:61">
      <c r="BI2259" s="111"/>
    </row>
    <row r="2260" spans="61:61">
      <c r="BI2260" s="111"/>
    </row>
    <row r="2261" spans="61:61">
      <c r="BI2261" s="111"/>
    </row>
    <row r="2262" spans="61:61">
      <c r="BI2262" s="111"/>
    </row>
    <row r="2263" spans="61:61">
      <c r="BI2263" s="111"/>
    </row>
    <row r="2264" spans="61:61">
      <c r="BI2264" s="111"/>
    </row>
    <row r="2265" spans="61:61">
      <c r="BI2265" s="111"/>
    </row>
    <row r="2266" spans="61:61">
      <c r="BI2266" s="111"/>
    </row>
    <row r="2267" spans="61:61">
      <c r="BI2267" s="111"/>
    </row>
    <row r="2268" spans="61:61">
      <c r="BI2268" s="111"/>
    </row>
    <row r="2269" spans="61:61">
      <c r="BI2269" s="111"/>
    </row>
    <row r="2270" spans="61:61">
      <c r="BI2270" s="111"/>
    </row>
    <row r="2271" spans="61:61">
      <c r="BI2271" s="111"/>
    </row>
    <row r="2272" spans="61:61">
      <c r="BI2272" s="111"/>
    </row>
    <row r="2273" spans="61:61">
      <c r="BI2273" s="111"/>
    </row>
    <row r="2274" spans="61:61">
      <c r="BI2274" s="111"/>
    </row>
    <row r="2275" spans="61:61">
      <c r="BI2275" s="111"/>
    </row>
    <row r="2276" spans="61:61">
      <c r="BI2276" s="111"/>
    </row>
    <row r="2277" spans="61:61">
      <c r="BI2277" s="111"/>
    </row>
    <row r="2278" spans="61:61">
      <c r="BI2278" s="111"/>
    </row>
    <row r="2279" spans="61:61">
      <c r="BI2279" s="111"/>
    </row>
    <row r="2280" spans="61:61">
      <c r="BI2280" s="111"/>
    </row>
    <row r="2281" spans="61:61">
      <c r="BI2281" s="111"/>
    </row>
    <row r="2282" spans="61:61">
      <c r="BI2282" s="111"/>
    </row>
    <row r="2283" spans="61:61">
      <c r="BI2283" s="111"/>
    </row>
    <row r="2284" spans="61:61">
      <c r="BI2284" s="111"/>
    </row>
    <row r="2285" spans="61:61">
      <c r="BI2285" s="111"/>
    </row>
    <row r="2286" spans="61:61">
      <c r="BI2286" s="111"/>
    </row>
    <row r="2287" spans="61:61">
      <c r="BI2287" s="111"/>
    </row>
    <row r="2288" spans="61:61">
      <c r="BI2288" s="111"/>
    </row>
    <row r="2289" spans="61:61">
      <c r="BI2289" s="111"/>
    </row>
    <row r="2290" spans="61:61">
      <c r="BI2290" s="111"/>
    </row>
    <row r="2291" spans="61:61">
      <c r="BI2291" s="111"/>
    </row>
    <row r="2292" spans="61:61">
      <c r="BI2292" s="111"/>
    </row>
    <row r="2293" spans="61:61">
      <c r="BI2293" s="111"/>
    </row>
    <row r="2294" spans="61:61">
      <c r="BI2294" s="111"/>
    </row>
    <row r="2295" spans="61:61">
      <c r="BI2295" s="111"/>
    </row>
    <row r="2296" spans="61:61">
      <c r="BI2296" s="111"/>
    </row>
    <row r="2297" spans="61:61">
      <c r="BI2297" s="111"/>
    </row>
    <row r="2298" spans="61:61">
      <c r="BI2298" s="111"/>
    </row>
    <row r="2299" spans="61:61">
      <c r="BI2299" s="111"/>
    </row>
    <row r="2300" spans="61:61">
      <c r="BI2300" s="111"/>
    </row>
    <row r="2301" spans="61:61">
      <c r="BI2301" s="111"/>
    </row>
    <row r="2302" spans="61:61">
      <c r="BI2302" s="111"/>
    </row>
    <row r="2303" spans="61:61">
      <c r="BI2303" s="111"/>
    </row>
    <row r="2304" spans="61:61">
      <c r="BI2304" s="111"/>
    </row>
    <row r="2305" spans="61:61">
      <c r="BI2305" s="111"/>
    </row>
    <row r="2306" spans="61:61">
      <c r="BI2306" s="111"/>
    </row>
    <row r="2307" spans="61:61">
      <c r="BI2307" s="111"/>
    </row>
    <row r="2308" spans="61:61">
      <c r="BI2308" s="111"/>
    </row>
    <row r="2309" spans="61:61">
      <c r="BI2309" s="111"/>
    </row>
    <row r="2310" spans="61:61">
      <c r="BI2310" s="111"/>
    </row>
    <row r="2311" spans="61:61">
      <c r="BI2311" s="111"/>
    </row>
    <row r="2312" spans="61:61">
      <c r="BI2312" s="111"/>
    </row>
    <row r="2313" spans="61:61">
      <c r="BI2313" s="111"/>
    </row>
    <row r="2314" spans="61:61">
      <c r="BI2314" s="111"/>
    </row>
    <row r="2315" spans="61:61">
      <c r="BI2315" s="111"/>
    </row>
    <row r="2316" spans="61:61">
      <c r="BI2316" s="111"/>
    </row>
    <row r="2317" spans="61:61">
      <c r="BI2317" s="111"/>
    </row>
    <row r="2318" spans="61:61">
      <c r="BI2318" s="111"/>
    </row>
    <row r="2319" spans="61:61">
      <c r="BI2319" s="111"/>
    </row>
    <row r="2320" spans="61:61">
      <c r="BI2320" s="111"/>
    </row>
    <row r="2321" spans="61:61">
      <c r="BI2321" s="111"/>
    </row>
    <row r="2322" spans="61:61">
      <c r="BI2322" s="111"/>
    </row>
    <row r="2323" spans="61:61">
      <c r="BI2323" s="111"/>
    </row>
    <row r="2324" spans="61:61">
      <c r="BI2324" s="111"/>
    </row>
    <row r="2325" spans="61:61">
      <c r="BI2325" s="111"/>
    </row>
    <row r="2326" spans="61:61">
      <c r="BI2326" s="111"/>
    </row>
    <row r="2327" spans="61:61">
      <c r="BI2327" s="111"/>
    </row>
    <row r="2328" spans="61:61">
      <c r="BI2328" s="111"/>
    </row>
    <row r="2329" spans="61:61">
      <c r="BI2329" s="111"/>
    </row>
    <row r="2330" spans="61:61">
      <c r="BI2330" s="111"/>
    </row>
    <row r="2331" spans="61:61">
      <c r="BI2331" s="111"/>
    </row>
    <row r="2332" spans="61:61">
      <c r="BI2332" s="111"/>
    </row>
    <row r="2333" spans="61:61">
      <c r="BI2333" s="111"/>
    </row>
    <row r="2334" spans="61:61">
      <c r="BI2334" s="111"/>
    </row>
    <row r="2335" spans="61:61">
      <c r="BI2335" s="111"/>
    </row>
    <row r="2336" spans="61:61">
      <c r="BI2336" s="111"/>
    </row>
    <row r="2337" spans="61:61">
      <c r="BI2337" s="111"/>
    </row>
    <row r="2338" spans="61:61">
      <c r="BI2338" s="111"/>
    </row>
    <row r="2339" spans="61:61">
      <c r="BI2339" s="111"/>
    </row>
    <row r="2340" spans="61:61">
      <c r="BI2340" s="111"/>
    </row>
    <row r="2341" spans="61:61">
      <c r="BI2341" s="111"/>
    </row>
    <row r="2342" spans="61:61">
      <c r="BI2342" s="111"/>
    </row>
    <row r="2343" spans="61:61">
      <c r="BI2343" s="111"/>
    </row>
    <row r="2344" spans="61:61">
      <c r="BI2344" s="111"/>
    </row>
    <row r="2345" spans="61:61">
      <c r="BI2345" s="111"/>
    </row>
    <row r="2346" spans="61:61">
      <c r="BI2346" s="111"/>
    </row>
    <row r="2347" spans="61:61">
      <c r="BI2347" s="111"/>
    </row>
    <row r="2348" spans="61:61">
      <c r="BI2348" s="111"/>
    </row>
    <row r="2349" spans="61:61">
      <c r="BI2349" s="111"/>
    </row>
    <row r="2350" spans="61:61">
      <c r="BI2350" s="111"/>
    </row>
    <row r="2351" spans="61:61">
      <c r="BI2351" s="111"/>
    </row>
    <row r="2352" spans="61:61">
      <c r="BI2352" s="111"/>
    </row>
    <row r="2353" spans="61:61">
      <c r="BI2353" s="111"/>
    </row>
    <row r="2354" spans="61:61">
      <c r="BI2354" s="111"/>
    </row>
    <row r="2355" spans="61:61">
      <c r="BI2355" s="111"/>
    </row>
    <row r="2356" spans="61:61">
      <c r="BI2356" s="111"/>
    </row>
    <row r="2357" spans="61:61">
      <c r="BI2357" s="111"/>
    </row>
    <row r="2358" spans="61:61">
      <c r="BI2358" s="111"/>
    </row>
    <row r="2359" spans="61:61">
      <c r="BI2359" s="111"/>
    </row>
    <row r="2360" spans="61:61">
      <c r="BI2360" s="111"/>
    </row>
    <row r="2361" spans="61:61">
      <c r="BI2361" s="111"/>
    </row>
    <row r="2362" spans="61:61">
      <c r="BI2362" s="111"/>
    </row>
    <row r="2363" spans="61:61">
      <c r="BI2363" s="111"/>
    </row>
    <row r="2364" spans="61:61">
      <c r="BI2364" s="111"/>
    </row>
    <row r="2365" spans="61:61">
      <c r="BI2365" s="111"/>
    </row>
    <row r="2366" spans="61:61">
      <c r="BI2366" s="111"/>
    </row>
    <row r="2367" spans="61:61">
      <c r="BI2367" s="111"/>
    </row>
    <row r="2368" spans="61:61">
      <c r="BI2368" s="111"/>
    </row>
    <row r="2369" spans="61:61">
      <c r="BI2369" s="111"/>
    </row>
    <row r="2370" spans="61:61">
      <c r="BI2370" s="111"/>
    </row>
    <row r="2371" spans="61:61">
      <c r="BI2371" s="111"/>
    </row>
    <row r="2372" spans="61:61">
      <c r="BI2372" s="111"/>
    </row>
    <row r="2373" spans="61:61">
      <c r="BI2373" s="111"/>
    </row>
    <row r="2374" spans="61:61">
      <c r="BI2374" s="111"/>
    </row>
    <row r="2375" spans="61:61">
      <c r="BI2375" s="111"/>
    </row>
    <row r="2376" spans="61:61">
      <c r="BI2376" s="111"/>
    </row>
    <row r="2377" spans="61:61">
      <c r="BI2377" s="111"/>
    </row>
    <row r="2378" spans="61:61">
      <c r="BI2378" s="111"/>
    </row>
    <row r="2379" spans="61:61">
      <c r="BI2379" s="111"/>
    </row>
    <row r="2380" spans="61:61">
      <c r="BI2380" s="111"/>
    </row>
    <row r="2381" spans="61:61">
      <c r="BI2381" s="111"/>
    </row>
    <row r="2382" spans="61:61">
      <c r="BI2382" s="111"/>
    </row>
    <row r="2383" spans="61:61">
      <c r="BI2383" s="111"/>
    </row>
    <row r="2384" spans="61:61">
      <c r="BI2384" s="111"/>
    </row>
    <row r="2385" spans="61:61">
      <c r="BI2385" s="111"/>
    </row>
    <row r="2386" spans="61:61">
      <c r="BI2386" s="111"/>
    </row>
    <row r="2387" spans="61:61">
      <c r="BI2387" s="111"/>
    </row>
    <row r="2388" spans="61:61">
      <c r="BI2388" s="111"/>
    </row>
    <row r="2389" spans="61:61">
      <c r="BI2389" s="111"/>
    </row>
    <row r="2390" spans="61:61">
      <c r="BI2390" s="111"/>
    </row>
    <row r="2391" spans="61:61">
      <c r="BI2391" s="111"/>
    </row>
    <row r="2392" spans="61:61">
      <c r="BI2392" s="111"/>
    </row>
    <row r="2393" spans="61:61">
      <c r="BI2393" s="111"/>
    </row>
    <row r="2394" spans="61:61">
      <c r="BI2394" s="111"/>
    </row>
    <row r="2395" spans="61:61">
      <c r="BI2395" s="111"/>
    </row>
    <row r="2396" spans="61:61">
      <c r="BI2396" s="111"/>
    </row>
    <row r="2397" spans="61:61">
      <c r="BI2397" s="111"/>
    </row>
    <row r="2398" spans="61:61">
      <c r="BI2398" s="111"/>
    </row>
    <row r="2399" spans="61:61">
      <c r="BI2399" s="111"/>
    </row>
    <row r="2400" spans="61:61">
      <c r="BI2400" s="111"/>
    </row>
    <row r="2401" spans="61:61">
      <c r="BI2401" s="111"/>
    </row>
    <row r="2402" spans="61:61">
      <c r="BI2402" s="111"/>
    </row>
    <row r="2403" spans="61:61">
      <c r="BI2403" s="111"/>
    </row>
    <row r="2404" spans="61:61">
      <c r="BI2404" s="111"/>
    </row>
    <row r="2405" spans="61:61">
      <c r="BI2405" s="111"/>
    </row>
    <row r="2406" spans="61:61">
      <c r="BI2406" s="111"/>
    </row>
    <row r="2407" spans="61:61">
      <c r="BI2407" s="111"/>
    </row>
    <row r="2408" spans="61:61">
      <c r="BI2408" s="111"/>
    </row>
    <row r="2409" spans="61:61">
      <c r="BI2409" s="111"/>
    </row>
    <row r="2410" spans="61:61">
      <c r="BI2410" s="111"/>
    </row>
    <row r="2411" spans="61:61">
      <c r="BI2411" s="111"/>
    </row>
    <row r="2412" spans="61:61">
      <c r="BI2412" s="111"/>
    </row>
    <row r="2413" spans="61:61">
      <c r="BI2413" s="111"/>
    </row>
    <row r="2414" spans="61:61">
      <c r="BI2414" s="111"/>
    </row>
    <row r="2415" spans="61:61">
      <c r="BI2415" s="111"/>
    </row>
    <row r="2416" spans="61:61">
      <c r="BI2416" s="111"/>
    </row>
    <row r="2417" spans="61:61">
      <c r="BI2417" s="111"/>
    </row>
    <row r="2418" spans="61:61">
      <c r="BI2418" s="111"/>
    </row>
    <row r="2419" spans="61:61">
      <c r="BI2419" s="111"/>
    </row>
    <row r="2420" spans="61:61">
      <c r="BI2420" s="111"/>
    </row>
    <row r="2421" spans="61:61">
      <c r="BI2421" s="111"/>
    </row>
    <row r="2422" spans="61:61">
      <c r="BI2422" s="111"/>
    </row>
    <row r="2423" spans="61:61">
      <c r="BI2423" s="111"/>
    </row>
    <row r="2424" spans="61:61">
      <c r="BI2424" s="111"/>
    </row>
    <row r="2425" spans="61:61">
      <c r="BI2425" s="111"/>
    </row>
    <row r="2426" spans="61:61">
      <c r="BI2426" s="111"/>
    </row>
    <row r="2427" spans="61:61">
      <c r="BI2427" s="111"/>
    </row>
    <row r="2428" spans="61:61">
      <c r="BI2428" s="111"/>
    </row>
    <row r="2429" spans="61:61">
      <c r="BI2429" s="111"/>
    </row>
    <row r="2430" spans="61:61">
      <c r="BI2430" s="111"/>
    </row>
    <row r="2431" spans="61:61">
      <c r="BI2431" s="111"/>
    </row>
    <row r="2432" spans="61:61">
      <c r="BI2432" s="111"/>
    </row>
    <row r="2433" spans="61:61">
      <c r="BI2433" s="111"/>
    </row>
    <row r="2434" spans="61:61">
      <c r="BI2434" s="111"/>
    </row>
    <row r="2435" spans="61:61">
      <c r="BI2435" s="111"/>
    </row>
    <row r="2436" spans="61:61">
      <c r="BI2436" s="111"/>
    </row>
    <row r="2437" spans="61:61">
      <c r="BI2437" s="111"/>
    </row>
    <row r="2438" spans="61:61">
      <c r="BI2438" s="111"/>
    </row>
    <row r="2439" spans="61:61">
      <c r="BI2439" s="111"/>
    </row>
    <row r="2440" spans="61:61">
      <c r="BI2440" s="111"/>
    </row>
    <row r="2441" spans="61:61">
      <c r="BI2441" s="111"/>
    </row>
    <row r="2442" spans="61:61">
      <c r="BI2442" s="111"/>
    </row>
    <row r="2443" spans="61:61">
      <c r="BI2443" s="111"/>
    </row>
    <row r="2444" spans="61:61">
      <c r="BI2444" s="111"/>
    </row>
    <row r="2445" spans="61:61">
      <c r="BI2445" s="111"/>
    </row>
    <row r="2446" spans="61:61">
      <c r="BI2446" s="111"/>
    </row>
    <row r="2447" spans="61:61">
      <c r="BI2447" s="111"/>
    </row>
    <row r="2448" spans="61:61">
      <c r="BI2448" s="111"/>
    </row>
    <row r="2449" spans="61:61">
      <c r="BI2449" s="111"/>
    </row>
    <row r="2450" spans="61:61">
      <c r="BI2450" s="111"/>
    </row>
    <row r="2451" spans="61:61">
      <c r="BI2451" s="111"/>
    </row>
    <row r="2452" spans="61:61">
      <c r="BI2452" s="111"/>
    </row>
    <row r="2453" spans="61:61">
      <c r="BI2453" s="111"/>
    </row>
    <row r="2454" spans="61:61">
      <c r="BI2454" s="111"/>
    </row>
    <row r="2455" spans="61:61">
      <c r="BI2455" s="111"/>
    </row>
    <row r="2456" spans="61:61">
      <c r="BI2456" s="111"/>
    </row>
    <row r="2457" spans="61:61">
      <c r="BI2457" s="111"/>
    </row>
    <row r="2458" spans="61:61">
      <c r="BI2458" s="111"/>
    </row>
    <row r="2459" spans="61:61">
      <c r="BI2459" s="111"/>
    </row>
    <row r="2460" spans="61:61">
      <c r="BI2460" s="111"/>
    </row>
    <row r="2461" spans="61:61">
      <c r="BI2461" s="111"/>
    </row>
    <row r="2462" spans="61:61">
      <c r="BI2462" s="111"/>
    </row>
    <row r="2463" spans="61:61">
      <c r="BI2463" s="111"/>
    </row>
    <row r="2464" spans="61:61">
      <c r="BI2464" s="111"/>
    </row>
    <row r="2465" spans="61:61">
      <c r="BI2465" s="111"/>
    </row>
    <row r="2466" spans="61:61">
      <c r="BI2466" s="111"/>
    </row>
    <row r="2467" spans="61:61">
      <c r="BI2467" s="111"/>
    </row>
    <row r="2468" spans="61:61">
      <c r="BI2468" s="111"/>
    </row>
    <row r="2469" spans="61:61">
      <c r="BI2469" s="111"/>
    </row>
    <row r="2470" spans="61:61">
      <c r="BI2470" s="111"/>
    </row>
    <row r="2471" spans="61:61">
      <c r="BI2471" s="111"/>
    </row>
    <row r="2472" spans="61:61">
      <c r="BI2472" s="111"/>
    </row>
    <row r="2473" spans="61:61">
      <c r="BI2473" s="111"/>
    </row>
    <row r="2474" spans="61:61">
      <c r="BI2474" s="111"/>
    </row>
    <row r="2475" spans="61:61">
      <c r="BI2475" s="111"/>
    </row>
    <row r="2476" spans="61:61">
      <c r="BI2476" s="111"/>
    </row>
    <row r="2477" spans="61:61">
      <c r="BI2477" s="111"/>
    </row>
    <row r="2478" spans="61:61">
      <c r="BI2478" s="111"/>
    </row>
    <row r="2479" spans="61:61">
      <c r="BI2479" s="111"/>
    </row>
    <row r="2480" spans="61:61">
      <c r="BI2480" s="111"/>
    </row>
    <row r="2481" spans="61:61">
      <c r="BI2481" s="111"/>
    </row>
    <row r="2482" spans="61:61">
      <c r="BI2482" s="111"/>
    </row>
    <row r="2483" spans="61:61">
      <c r="BI2483" s="111"/>
    </row>
    <row r="2484" spans="61:61">
      <c r="BI2484" s="111"/>
    </row>
    <row r="2485" spans="61:61">
      <c r="BI2485" s="111"/>
    </row>
    <row r="2486" spans="61:61">
      <c r="BI2486" s="111"/>
    </row>
    <row r="2487" spans="61:61">
      <c r="BI2487" s="111"/>
    </row>
    <row r="2488" spans="61:61">
      <c r="BI2488" s="111"/>
    </row>
    <row r="2489" spans="61:61">
      <c r="BI2489" s="111"/>
    </row>
    <row r="2490" spans="61:61">
      <c r="BI2490" s="111"/>
    </row>
    <row r="2491" spans="61:61">
      <c r="BI2491" s="111"/>
    </row>
    <row r="2492" spans="61:61">
      <c r="BI2492" s="111"/>
    </row>
    <row r="2493" spans="61:61">
      <c r="BI2493" s="111"/>
    </row>
    <row r="2494" spans="61:61">
      <c r="BI2494" s="111"/>
    </row>
    <row r="2495" spans="61:61">
      <c r="BI2495" s="111"/>
    </row>
    <row r="2496" spans="61:61">
      <c r="BI2496" s="111"/>
    </row>
    <row r="2497" spans="61:61">
      <c r="BI2497" s="111"/>
    </row>
    <row r="2498" spans="61:61">
      <c r="BI2498" s="111"/>
    </row>
    <row r="2499" spans="61:61">
      <c r="BI2499" s="111"/>
    </row>
    <row r="2500" spans="61:61">
      <c r="BI2500" s="111"/>
    </row>
    <row r="2501" spans="61:61">
      <c r="BI2501" s="111"/>
    </row>
    <row r="2502" spans="61:61">
      <c r="BI2502" s="111"/>
    </row>
    <row r="2503" spans="61:61">
      <c r="BI2503" s="111"/>
    </row>
    <row r="2504" spans="61:61">
      <c r="BI2504" s="111"/>
    </row>
    <row r="2505" spans="61:61">
      <c r="BI2505" s="111"/>
    </row>
    <row r="2506" spans="61:61">
      <c r="BI2506" s="111"/>
    </row>
    <row r="2507" spans="61:61">
      <c r="BI2507" s="111"/>
    </row>
    <row r="2508" spans="61:61">
      <c r="BI2508" s="111"/>
    </row>
    <row r="2509" spans="61:61">
      <c r="BI2509" s="111"/>
    </row>
    <row r="2510" spans="61:61">
      <c r="BI2510" s="111"/>
    </row>
    <row r="2511" spans="61:61">
      <c r="BI2511" s="111"/>
    </row>
    <row r="2512" spans="61:61">
      <c r="BI2512" s="111"/>
    </row>
    <row r="2513" spans="61:61">
      <c r="BI2513" s="111"/>
    </row>
    <row r="2514" spans="61:61">
      <c r="BI2514" s="111"/>
    </row>
    <row r="2515" spans="61:61">
      <c r="BI2515" s="111"/>
    </row>
    <row r="2516" spans="61:61">
      <c r="BI2516" s="111"/>
    </row>
    <row r="2517" spans="61:61">
      <c r="BI2517" s="111"/>
    </row>
    <row r="2518" spans="61:61">
      <c r="BI2518" s="111"/>
    </row>
    <row r="2519" spans="61:61">
      <c r="BI2519" s="111"/>
    </row>
    <row r="2520" spans="61:61">
      <c r="BI2520" s="111"/>
    </row>
    <row r="2521" spans="61:61">
      <c r="BI2521" s="111"/>
    </row>
    <row r="2522" spans="61:61">
      <c r="BI2522" s="111"/>
    </row>
    <row r="2523" spans="61:61">
      <c r="BI2523" s="111"/>
    </row>
    <row r="2524" spans="61:61">
      <c r="BI2524" s="111"/>
    </row>
    <row r="2525" spans="61:61">
      <c r="BI2525" s="111"/>
    </row>
    <row r="2526" spans="61:61">
      <c r="BI2526" s="111"/>
    </row>
    <row r="2527" spans="61:61">
      <c r="BI2527" s="111"/>
    </row>
    <row r="2528" spans="61:61">
      <c r="BI2528" s="111"/>
    </row>
    <row r="2529" spans="61:61">
      <c r="BI2529" s="111"/>
    </row>
    <row r="2530" spans="61:61">
      <c r="BI2530" s="111"/>
    </row>
    <row r="2531" spans="61:61">
      <c r="BI2531" s="111"/>
    </row>
    <row r="2532" spans="61:61">
      <c r="BI2532" s="111"/>
    </row>
    <row r="2533" spans="61:61">
      <c r="BI2533" s="111"/>
    </row>
    <row r="2534" spans="61:61">
      <c r="BI2534" s="111"/>
    </row>
    <row r="2535" spans="61:61">
      <c r="BI2535" s="111"/>
    </row>
    <row r="2536" spans="61:61">
      <c r="BI2536" s="111"/>
    </row>
    <row r="2537" spans="61:61">
      <c r="BI2537" s="111"/>
    </row>
    <row r="2538" spans="61:61">
      <c r="BI2538" s="111"/>
    </row>
    <row r="2539" spans="61:61">
      <c r="BI2539" s="111"/>
    </row>
    <row r="2540" spans="61:61">
      <c r="BI2540" s="111"/>
    </row>
    <row r="2541" spans="61:61">
      <c r="BI2541" s="111"/>
    </row>
    <row r="2542" spans="61:61">
      <c r="BI2542" s="111"/>
    </row>
    <row r="2543" spans="61:61">
      <c r="BI2543" s="111"/>
    </row>
    <row r="2544" spans="61:61">
      <c r="BI2544" s="111"/>
    </row>
    <row r="2545" spans="61:61">
      <c r="BI2545" s="111"/>
    </row>
    <row r="2546" spans="61:61">
      <c r="BI2546" s="111"/>
    </row>
    <row r="2547" spans="61:61">
      <c r="BI2547" s="111"/>
    </row>
    <row r="2548" spans="61:61">
      <c r="BI2548" s="111"/>
    </row>
    <row r="2549" spans="61:61">
      <c r="BI2549" s="111"/>
    </row>
    <row r="2550" spans="61:61">
      <c r="BI2550" s="111"/>
    </row>
    <row r="2551" spans="61:61">
      <c r="BI2551" s="111"/>
    </row>
    <row r="2552" spans="61:61">
      <c r="BI2552" s="111"/>
    </row>
    <row r="2553" spans="61:61">
      <c r="BI2553" s="111"/>
    </row>
    <row r="2554" spans="61:61">
      <c r="BI2554" s="111"/>
    </row>
    <row r="2555" spans="61:61">
      <c r="BI2555" s="111"/>
    </row>
    <row r="2556" spans="61:61">
      <c r="BI2556" s="111"/>
    </row>
    <row r="2557" spans="61:61">
      <c r="BI2557" s="111"/>
    </row>
    <row r="2558" spans="61:61">
      <c r="BI2558" s="111"/>
    </row>
    <row r="2559" spans="61:61">
      <c r="BI2559" s="111"/>
    </row>
    <row r="2560" spans="61:61">
      <c r="BI2560" s="111"/>
    </row>
    <row r="2561" spans="61:61">
      <c r="BI2561" s="111"/>
    </row>
    <row r="2562" spans="61:61">
      <c r="BI2562" s="111"/>
    </row>
    <row r="2563" spans="61:61">
      <c r="BI2563" s="111"/>
    </row>
    <row r="2564" spans="61:61">
      <c r="BI2564" s="111"/>
    </row>
    <row r="2565" spans="61:61">
      <c r="BI2565" s="111"/>
    </row>
    <row r="2566" spans="61:61">
      <c r="BI2566" s="111"/>
    </row>
    <row r="2567" spans="61:61">
      <c r="BI2567" s="111"/>
    </row>
    <row r="2568" spans="61:61">
      <c r="BI2568" s="111"/>
    </row>
    <row r="2569" spans="61:61">
      <c r="BI2569" s="111"/>
    </row>
    <row r="2570" spans="61:61">
      <c r="BI2570" s="111"/>
    </row>
    <row r="2571" spans="61:61">
      <c r="BI2571" s="111"/>
    </row>
    <row r="2572" spans="61:61">
      <c r="BI2572" s="111"/>
    </row>
    <row r="2573" spans="61:61">
      <c r="BI2573" s="111"/>
    </row>
    <row r="2574" spans="61:61">
      <c r="BI2574" s="111"/>
    </row>
    <row r="2575" spans="61:61">
      <c r="BI2575" s="111"/>
    </row>
    <row r="2576" spans="61:61">
      <c r="BI2576" s="111"/>
    </row>
    <row r="2577" spans="61:61">
      <c r="BI2577" s="111"/>
    </row>
    <row r="2578" spans="61:61">
      <c r="BI2578" s="111"/>
    </row>
    <row r="2579" spans="61:61">
      <c r="BI2579" s="111"/>
    </row>
    <row r="2580" spans="61:61">
      <c r="BI2580" s="111"/>
    </row>
    <row r="2581" spans="61:61">
      <c r="BI2581" s="111"/>
    </row>
    <row r="2582" spans="61:61">
      <c r="BI2582" s="111"/>
    </row>
    <row r="2583" spans="61:61">
      <c r="BI2583" s="111"/>
    </row>
    <row r="2584" spans="61:61">
      <c r="BI2584" s="111"/>
    </row>
    <row r="2585" spans="61:61">
      <c r="BI2585" s="111"/>
    </row>
    <row r="2586" spans="61:61">
      <c r="BI2586" s="111"/>
    </row>
    <row r="2587" spans="61:61">
      <c r="BI2587" s="111"/>
    </row>
    <row r="2588" spans="61:61">
      <c r="BI2588" s="111"/>
    </row>
    <row r="2589" spans="61:61">
      <c r="BI2589" s="111"/>
    </row>
    <row r="2590" spans="61:61">
      <c r="BI2590" s="111"/>
    </row>
    <row r="2591" spans="61:61">
      <c r="BI2591" s="111"/>
    </row>
    <row r="2592" spans="61:61">
      <c r="BI2592" s="111"/>
    </row>
    <row r="2593" spans="61:61">
      <c r="BI2593" s="111"/>
    </row>
    <row r="2594" spans="61:61">
      <c r="BI2594" s="111"/>
    </row>
    <row r="2595" spans="61:61">
      <c r="BI2595" s="111"/>
    </row>
    <row r="2596" spans="61:61">
      <c r="BI2596" s="111"/>
    </row>
    <row r="2597" spans="61:61">
      <c r="BI2597" s="111"/>
    </row>
    <row r="2598" spans="61:61">
      <c r="BI2598" s="111"/>
    </row>
    <row r="2599" spans="61:61">
      <c r="BI2599" s="111"/>
    </row>
    <row r="2600" spans="61:61">
      <c r="BI2600" s="111"/>
    </row>
    <row r="2601" spans="61:61">
      <c r="BI2601" s="111"/>
    </row>
    <row r="2602" spans="61:61">
      <c r="BI2602" s="111"/>
    </row>
    <row r="2603" spans="61:61">
      <c r="BI2603" s="111"/>
    </row>
    <row r="2604" spans="61:61">
      <c r="BI2604" s="111"/>
    </row>
    <row r="2605" spans="61:61">
      <c r="BI2605" s="111"/>
    </row>
    <row r="2606" spans="61:61">
      <c r="BI2606" s="111"/>
    </row>
    <row r="2607" spans="61:61">
      <c r="BI2607" s="111"/>
    </row>
    <row r="2608" spans="61:61">
      <c r="BI2608" s="111"/>
    </row>
    <row r="2609" spans="61:61">
      <c r="BI2609" s="111"/>
    </row>
    <row r="2610" spans="61:61">
      <c r="BI2610" s="111"/>
    </row>
    <row r="2611" spans="61:61">
      <c r="BI2611" s="111"/>
    </row>
    <row r="2612" spans="61:61">
      <c r="BI2612" s="111"/>
    </row>
    <row r="2613" spans="61:61">
      <c r="BI2613" s="111"/>
    </row>
    <row r="2614" spans="61:61">
      <c r="BI2614" s="111"/>
    </row>
    <row r="2615" spans="61:61">
      <c r="BI2615" s="111"/>
    </row>
    <row r="2616" spans="61:61">
      <c r="BI2616" s="111"/>
    </row>
    <row r="2617" spans="61:61">
      <c r="BI2617" s="111"/>
    </row>
    <row r="2618" spans="61:61">
      <c r="BI2618" s="111"/>
    </row>
    <row r="2619" spans="61:61">
      <c r="BI2619" s="111"/>
    </row>
    <row r="2620" spans="61:61">
      <c r="BI2620" s="111"/>
    </row>
    <row r="2621" spans="61:61">
      <c r="BI2621" s="111"/>
    </row>
    <row r="2622" spans="61:61">
      <c r="BI2622" s="111"/>
    </row>
    <row r="2623" spans="61:61">
      <c r="BI2623" s="111"/>
    </row>
    <row r="2624" spans="61:61">
      <c r="BI2624" s="111"/>
    </row>
    <row r="2625" spans="61:61">
      <c r="BI2625" s="111"/>
    </row>
    <row r="2626" spans="61:61">
      <c r="BI2626" s="111"/>
    </row>
    <row r="2627" spans="61:61">
      <c r="BI2627" s="111"/>
    </row>
    <row r="2628" spans="61:61">
      <c r="BI2628" s="111"/>
    </row>
    <row r="2629" spans="61:61">
      <c r="BI2629" s="111"/>
    </row>
    <row r="2630" spans="61:61">
      <c r="BI2630" s="111"/>
    </row>
    <row r="2631" spans="61:61">
      <c r="BI2631" s="111"/>
    </row>
    <row r="2632" spans="61:61">
      <c r="BI2632" s="111"/>
    </row>
    <row r="2633" spans="61:61">
      <c r="BI2633" s="111"/>
    </row>
    <row r="2634" spans="61:61">
      <c r="BI2634" s="111"/>
    </row>
    <row r="2635" spans="61:61">
      <c r="BI2635" s="111"/>
    </row>
    <row r="2636" spans="61:61">
      <c r="BI2636" s="111"/>
    </row>
    <row r="2637" spans="61:61">
      <c r="BI2637" s="111"/>
    </row>
    <row r="2638" spans="61:61">
      <c r="BI2638" s="111"/>
    </row>
    <row r="2639" spans="61:61">
      <c r="BI2639" s="111"/>
    </row>
    <row r="2640" spans="61:61">
      <c r="BI2640" s="111"/>
    </row>
    <row r="2641" spans="61:61">
      <c r="BI2641" s="111"/>
    </row>
    <row r="2642" spans="61:61">
      <c r="BI2642" s="111"/>
    </row>
    <row r="2643" spans="61:61">
      <c r="BI2643" s="111"/>
    </row>
    <row r="2644" spans="61:61">
      <c r="BI2644" s="111"/>
    </row>
    <row r="2645" spans="61:61">
      <c r="BI2645" s="111"/>
    </row>
    <row r="2646" spans="61:61">
      <c r="BI2646" s="111"/>
    </row>
    <row r="2647" spans="61:61">
      <c r="BI2647" s="111"/>
    </row>
    <row r="2648" spans="61:61">
      <c r="BI2648" s="111"/>
    </row>
    <row r="2649" spans="61:61">
      <c r="BI2649" s="111"/>
    </row>
    <row r="2650" spans="61:61">
      <c r="BI2650" s="111"/>
    </row>
    <row r="2651" spans="61:61">
      <c r="BI2651" s="111"/>
    </row>
    <row r="2652" spans="61:61">
      <c r="BI2652" s="111"/>
    </row>
    <row r="2653" spans="61:61">
      <c r="BI2653" s="111"/>
    </row>
    <row r="2654" spans="61:61">
      <c r="BI2654" s="111"/>
    </row>
    <row r="2655" spans="61:61">
      <c r="BI2655" s="111"/>
    </row>
    <row r="2656" spans="61:61">
      <c r="BI2656" s="111"/>
    </row>
    <row r="2657" spans="61:61">
      <c r="BI2657" s="111"/>
    </row>
    <row r="2658" spans="61:61">
      <c r="BI2658" s="111"/>
    </row>
    <row r="2659" spans="61:61">
      <c r="BI2659" s="111"/>
    </row>
    <row r="2660" spans="61:61">
      <c r="BI2660" s="111"/>
    </row>
    <row r="2661" spans="61:61">
      <c r="BI2661" s="111"/>
    </row>
    <row r="2662" spans="61:61">
      <c r="BI2662" s="111"/>
    </row>
    <row r="2663" spans="61:61">
      <c r="BI2663" s="111"/>
    </row>
    <row r="2664" spans="61:61">
      <c r="BI2664" s="111"/>
    </row>
    <row r="2665" spans="61:61">
      <c r="BI2665" s="111"/>
    </row>
    <row r="2666" spans="61:61">
      <c r="BI2666" s="111"/>
    </row>
    <row r="2667" spans="61:61">
      <c r="BI2667" s="111"/>
    </row>
    <row r="2668" spans="61:61">
      <c r="BI2668" s="111"/>
    </row>
    <row r="2669" spans="61:61">
      <c r="BI2669" s="111"/>
    </row>
    <row r="2670" spans="61:61">
      <c r="BI2670" s="111"/>
    </row>
    <row r="2671" spans="61:61">
      <c r="BI2671" s="111"/>
    </row>
    <row r="2672" spans="61:61">
      <c r="BI2672" s="111"/>
    </row>
    <row r="2673" spans="61:61">
      <c r="BI2673" s="111"/>
    </row>
    <row r="2674" spans="61:61">
      <c r="BI2674" s="111"/>
    </row>
    <row r="2675" spans="61:61">
      <c r="BI2675" s="111"/>
    </row>
    <row r="2676" spans="61:61">
      <c r="BI2676" s="111"/>
    </row>
    <row r="2677" spans="61:61">
      <c r="BI2677" s="111"/>
    </row>
    <row r="2678" spans="61:61">
      <c r="BI2678" s="111"/>
    </row>
    <row r="2679" spans="61:61">
      <c r="BI2679" s="111"/>
    </row>
    <row r="2680" spans="61:61">
      <c r="BI2680" s="111"/>
    </row>
    <row r="2681" spans="61:61">
      <c r="BI2681" s="111"/>
    </row>
    <row r="2682" spans="61:61">
      <c r="BI2682" s="111"/>
    </row>
    <row r="2683" spans="61:61">
      <c r="BI2683" s="111"/>
    </row>
    <row r="2684" spans="61:61">
      <c r="BI2684" s="111"/>
    </row>
    <row r="2685" spans="61:61">
      <c r="BI2685" s="111"/>
    </row>
    <row r="2686" spans="61:61">
      <c r="BI2686" s="111"/>
    </row>
    <row r="2687" spans="61:61">
      <c r="BI2687" s="111"/>
    </row>
    <row r="2688" spans="61:61">
      <c r="BI2688" s="111"/>
    </row>
    <row r="2689" spans="61:61">
      <c r="BI2689" s="111"/>
    </row>
    <row r="2690" spans="61:61">
      <c r="BI2690" s="111"/>
    </row>
    <row r="2691" spans="61:61">
      <c r="BI2691" s="111"/>
    </row>
    <row r="2692" spans="61:61">
      <c r="BI2692" s="111"/>
    </row>
    <row r="2693" spans="61:61">
      <c r="BI2693" s="111"/>
    </row>
    <row r="2694" spans="61:61">
      <c r="BI2694" s="111"/>
    </row>
    <row r="2695" spans="61:61">
      <c r="BI2695" s="111"/>
    </row>
    <row r="2696" spans="61:61">
      <c r="BI2696" s="111"/>
    </row>
    <row r="2697" spans="61:61">
      <c r="BI2697" s="111"/>
    </row>
    <row r="2698" spans="61:61">
      <c r="BI2698" s="111"/>
    </row>
    <row r="2699" spans="61:61">
      <c r="BI2699" s="111"/>
    </row>
    <row r="2700" spans="61:61">
      <c r="BI2700" s="111"/>
    </row>
    <row r="2701" spans="61:61">
      <c r="BI2701" s="111"/>
    </row>
    <row r="2702" spans="61:61">
      <c r="BI2702" s="111"/>
    </row>
    <row r="2703" spans="61:61">
      <c r="BI2703" s="111"/>
    </row>
    <row r="2704" spans="61:61">
      <c r="BI2704" s="111"/>
    </row>
    <row r="2705" spans="61:61">
      <c r="BI2705" s="111"/>
    </row>
    <row r="2706" spans="61:61">
      <c r="BI2706" s="111"/>
    </row>
    <row r="2707" spans="61:61">
      <c r="BI2707" s="111"/>
    </row>
    <row r="2708" spans="61:61">
      <c r="BI2708" s="111"/>
    </row>
    <row r="2709" spans="61:61">
      <c r="BI2709" s="111"/>
    </row>
    <row r="2710" spans="61:61">
      <c r="BI2710" s="111"/>
    </row>
    <row r="2711" spans="61:61">
      <c r="BI2711" s="111"/>
    </row>
    <row r="2712" spans="61:61">
      <c r="BI2712" s="111"/>
    </row>
    <row r="2713" spans="61:61">
      <c r="BI2713" s="111"/>
    </row>
    <row r="2714" spans="61:61">
      <c r="BI2714" s="111"/>
    </row>
    <row r="2715" spans="61:61">
      <c r="BI2715" s="111"/>
    </row>
    <row r="2716" spans="61:61">
      <c r="BI2716" s="111"/>
    </row>
    <row r="2717" spans="61:61">
      <c r="BI2717" s="111"/>
    </row>
    <row r="2718" spans="61:61">
      <c r="BI2718" s="111"/>
    </row>
    <row r="2719" spans="61:61">
      <c r="BI2719" s="111"/>
    </row>
    <row r="2720" spans="61:61">
      <c r="BI2720" s="111"/>
    </row>
    <row r="2721" spans="61:61">
      <c r="BI2721" s="111"/>
    </row>
    <row r="2722" spans="61:61">
      <c r="BI2722" s="111"/>
    </row>
    <row r="2723" spans="61:61">
      <c r="BI2723" s="111"/>
    </row>
    <row r="2724" spans="61:61">
      <c r="BI2724" s="111"/>
    </row>
    <row r="2725" spans="61:61">
      <c r="BI2725" s="111"/>
    </row>
    <row r="2726" spans="61:61">
      <c r="BI2726" s="111"/>
    </row>
    <row r="2727" spans="61:61">
      <c r="BI2727" s="111"/>
    </row>
    <row r="2728" spans="61:61">
      <c r="BI2728" s="111"/>
    </row>
    <row r="2729" spans="61:61">
      <c r="BI2729" s="111"/>
    </row>
    <row r="2730" spans="61:61">
      <c r="BI2730" s="111"/>
    </row>
    <row r="2731" spans="61:61">
      <c r="BI2731" s="111"/>
    </row>
    <row r="2732" spans="61:61">
      <c r="BI2732" s="111"/>
    </row>
    <row r="2733" spans="61:61">
      <c r="BI2733" s="111"/>
    </row>
    <row r="2734" spans="61:61">
      <c r="BI2734" s="111"/>
    </row>
    <row r="2735" spans="61:61">
      <c r="BI2735" s="111"/>
    </row>
    <row r="2736" spans="61:61">
      <c r="BI2736" s="111"/>
    </row>
    <row r="2737" spans="61:61">
      <c r="BI2737" s="111"/>
    </row>
    <row r="2738" spans="61:61">
      <c r="BI2738" s="111"/>
    </row>
    <row r="2739" spans="61:61">
      <c r="BI2739" s="111"/>
    </row>
    <row r="2740" spans="61:61">
      <c r="BI2740" s="111"/>
    </row>
    <row r="2741" spans="61:61">
      <c r="BI2741" s="111"/>
    </row>
    <row r="2742" spans="61:61">
      <c r="BI2742" s="111"/>
    </row>
    <row r="2743" spans="61:61">
      <c r="BI2743" s="111"/>
    </row>
    <row r="2744" spans="61:61">
      <c r="BI2744" s="111"/>
    </row>
    <row r="2745" spans="61:61">
      <c r="BI2745" s="111"/>
    </row>
    <row r="2746" spans="61:61">
      <c r="BI2746" s="111"/>
    </row>
    <row r="2747" spans="61:61">
      <c r="BI2747" s="111"/>
    </row>
    <row r="2748" spans="61:61">
      <c r="BI2748" s="111"/>
    </row>
    <row r="2749" spans="61:61">
      <c r="BI2749" s="111"/>
    </row>
    <row r="2750" spans="61:61">
      <c r="BI2750" s="111"/>
    </row>
    <row r="2751" spans="61:61">
      <c r="BI2751" s="111"/>
    </row>
    <row r="2752" spans="61:61">
      <c r="BI2752" s="111"/>
    </row>
    <row r="2753" spans="61:61">
      <c r="BI2753" s="111"/>
    </row>
    <row r="2754" spans="61:61">
      <c r="BI2754" s="111"/>
    </row>
    <row r="2755" spans="61:61">
      <c r="BI2755" s="111"/>
    </row>
    <row r="2756" spans="61:61">
      <c r="BI2756" s="111"/>
    </row>
    <row r="2757" spans="61:61">
      <c r="BI2757" s="111"/>
    </row>
    <row r="2758" spans="61:61">
      <c r="BI2758" s="111"/>
    </row>
    <row r="2759" spans="61:61">
      <c r="BI2759" s="111"/>
    </row>
    <row r="2760" spans="61:61">
      <c r="BI2760" s="111"/>
    </row>
    <row r="2761" spans="61:61">
      <c r="BI2761" s="111"/>
    </row>
    <row r="2762" spans="61:61">
      <c r="BI2762" s="111"/>
    </row>
    <row r="2763" spans="61:61">
      <c r="BI2763" s="111"/>
    </row>
    <row r="2764" spans="61:61">
      <c r="BI2764" s="111"/>
    </row>
    <row r="2765" spans="61:61">
      <c r="BI2765" s="111"/>
    </row>
    <row r="2766" spans="61:61">
      <c r="BI2766" s="111"/>
    </row>
    <row r="2767" spans="61:61">
      <c r="BI2767" s="111"/>
    </row>
    <row r="2768" spans="61:61">
      <c r="BI2768" s="111"/>
    </row>
    <row r="2769" spans="61:61">
      <c r="BI2769" s="111"/>
    </row>
    <row r="2770" spans="61:61">
      <c r="BI2770" s="111"/>
    </row>
    <row r="2771" spans="61:61">
      <c r="BI2771" s="111"/>
    </row>
    <row r="2772" spans="61:61">
      <c r="BI2772" s="111"/>
    </row>
    <row r="2773" spans="61:61">
      <c r="BI2773" s="111"/>
    </row>
    <row r="2774" spans="61:61">
      <c r="BI2774" s="111"/>
    </row>
    <row r="2775" spans="61:61">
      <c r="BI2775" s="111"/>
    </row>
    <row r="2776" spans="61:61">
      <c r="BI2776" s="111"/>
    </row>
    <row r="2777" spans="61:61">
      <c r="BI2777" s="111"/>
    </row>
    <row r="2778" spans="61:61">
      <c r="BI2778" s="111"/>
    </row>
    <row r="2779" spans="61:61">
      <c r="BI2779" s="111"/>
    </row>
    <row r="2780" spans="61:61">
      <c r="BI2780" s="111"/>
    </row>
    <row r="2781" spans="61:61">
      <c r="BI2781" s="111"/>
    </row>
    <row r="2782" spans="61:61">
      <c r="BI2782" s="111"/>
    </row>
    <row r="2783" spans="61:61">
      <c r="BI2783" s="111"/>
    </row>
    <row r="2784" spans="61:61">
      <c r="BI2784" s="111"/>
    </row>
    <row r="2785" spans="61:61">
      <c r="BI2785" s="111"/>
    </row>
    <row r="2786" spans="61:61">
      <c r="BI2786" s="111"/>
    </row>
    <row r="2787" spans="61:61">
      <c r="BI2787" s="111"/>
    </row>
    <row r="2788" spans="61:61">
      <c r="BI2788" s="111"/>
    </row>
    <row r="2789" spans="61:61">
      <c r="BI2789" s="111"/>
    </row>
    <row r="2790" spans="61:61">
      <c r="BI2790" s="111"/>
    </row>
    <row r="2791" spans="61:61">
      <c r="BI2791" s="111"/>
    </row>
    <row r="2792" spans="61:61">
      <c r="BI2792" s="111"/>
    </row>
    <row r="2793" spans="61:61">
      <c r="BI2793" s="111"/>
    </row>
    <row r="2794" spans="61:61">
      <c r="BI2794" s="111"/>
    </row>
    <row r="2795" spans="61:61">
      <c r="BI2795" s="111"/>
    </row>
    <row r="2796" spans="61:61">
      <c r="BI2796" s="111"/>
    </row>
    <row r="2797" spans="61:61">
      <c r="BI2797" s="111"/>
    </row>
    <row r="2798" spans="61:61">
      <c r="BI2798" s="111"/>
    </row>
    <row r="2799" spans="61:61">
      <c r="BI2799" s="111"/>
    </row>
    <row r="2800" spans="61:61">
      <c r="BI2800" s="111"/>
    </row>
    <row r="2801" spans="61:61">
      <c r="BI2801" s="111"/>
    </row>
    <row r="2802" spans="61:61">
      <c r="BI2802" s="111"/>
    </row>
    <row r="2803" spans="61:61">
      <c r="BI2803" s="111"/>
    </row>
    <row r="2804" spans="61:61">
      <c r="BI2804" s="111"/>
    </row>
    <row r="2805" spans="61:61">
      <c r="BI2805" s="111"/>
    </row>
    <row r="2806" spans="61:61">
      <c r="BI2806" s="111"/>
    </row>
    <row r="2807" spans="61:61">
      <c r="BI2807" s="111"/>
    </row>
    <row r="2808" spans="61:61">
      <c r="BI2808" s="111"/>
    </row>
    <row r="2809" spans="61:61">
      <c r="BI2809" s="111"/>
    </row>
    <row r="2810" spans="61:61">
      <c r="BI2810" s="111"/>
    </row>
    <row r="2811" spans="61:61">
      <c r="BI2811" s="111"/>
    </row>
    <row r="2812" spans="61:61">
      <c r="BI2812" s="111"/>
    </row>
    <row r="2813" spans="61:61">
      <c r="BI2813" s="111"/>
    </row>
    <row r="2814" spans="61:61">
      <c r="BI2814" s="111"/>
    </row>
    <row r="2815" spans="61:61">
      <c r="BI2815" s="111"/>
    </row>
    <row r="2816" spans="61:61">
      <c r="BI2816" s="111"/>
    </row>
    <row r="2817" spans="61:61">
      <c r="BI2817" s="111"/>
    </row>
    <row r="2818" spans="61:61">
      <c r="BI2818" s="111"/>
    </row>
    <row r="2819" spans="61:61">
      <c r="BI2819" s="111"/>
    </row>
    <row r="2820" spans="61:61">
      <c r="BI2820" s="111"/>
    </row>
    <row r="2821" spans="61:61">
      <c r="BI2821" s="111"/>
    </row>
    <row r="2822" spans="61:61">
      <c r="BI2822" s="111"/>
    </row>
    <row r="2823" spans="61:61">
      <c r="BI2823" s="111"/>
    </row>
    <row r="2824" spans="61:61">
      <c r="BI2824" s="111"/>
    </row>
    <row r="2825" spans="61:61">
      <c r="BI2825" s="111"/>
    </row>
    <row r="2826" spans="61:61">
      <c r="BI2826" s="111"/>
    </row>
    <row r="2827" spans="61:61">
      <c r="BI2827" s="111"/>
    </row>
    <row r="2828" spans="61:61">
      <c r="BI2828" s="111"/>
    </row>
    <row r="2829" spans="61:61">
      <c r="BI2829" s="111"/>
    </row>
    <row r="2830" spans="61:61">
      <c r="BI2830" s="111"/>
    </row>
    <row r="2831" spans="61:61">
      <c r="BI2831" s="111"/>
    </row>
    <row r="2832" spans="61:61">
      <c r="BI2832" s="111"/>
    </row>
    <row r="2833" spans="61:61">
      <c r="BI2833" s="111"/>
    </row>
    <row r="2834" spans="61:61">
      <c r="BI2834" s="111"/>
    </row>
    <row r="2835" spans="61:61">
      <c r="BI2835" s="111"/>
    </row>
    <row r="2836" spans="61:61">
      <c r="BI2836" s="111"/>
    </row>
    <row r="2837" spans="61:61">
      <c r="BI2837" s="111"/>
    </row>
    <row r="2838" spans="61:61">
      <c r="BI2838" s="111"/>
    </row>
    <row r="2839" spans="61:61">
      <c r="BI2839" s="111"/>
    </row>
    <row r="2840" spans="61:61">
      <c r="BI2840" s="111"/>
    </row>
    <row r="2841" spans="61:61">
      <c r="BI2841" s="111"/>
    </row>
    <row r="2842" spans="61:61">
      <c r="BI2842" s="111"/>
    </row>
    <row r="2843" spans="61:61">
      <c r="BI2843" s="111"/>
    </row>
    <row r="2844" spans="61:61">
      <c r="BI2844" s="111"/>
    </row>
    <row r="2845" spans="61:61">
      <c r="BI2845" s="111"/>
    </row>
    <row r="2846" spans="61:61">
      <c r="BI2846" s="111"/>
    </row>
    <row r="2847" spans="61:61">
      <c r="BI2847" s="111"/>
    </row>
    <row r="2848" spans="61:61">
      <c r="BI2848" s="111"/>
    </row>
    <row r="2849" spans="61:61">
      <c r="BI2849" s="111"/>
    </row>
    <row r="2850" spans="61:61">
      <c r="BI2850" s="111"/>
    </row>
    <row r="2851" spans="61:61">
      <c r="BI2851" s="111"/>
    </row>
    <row r="2852" spans="61:61">
      <c r="BI2852" s="111"/>
    </row>
    <row r="2853" spans="61:61">
      <c r="BI2853" s="111"/>
    </row>
    <row r="2854" spans="61:61">
      <c r="BI2854" s="111"/>
    </row>
    <row r="2855" spans="61:61">
      <c r="BI2855" s="111"/>
    </row>
    <row r="2856" spans="61:61">
      <c r="BI2856" s="111"/>
    </row>
    <row r="2857" spans="61:61">
      <c r="BI2857" s="111"/>
    </row>
    <row r="2858" spans="61:61">
      <c r="BI2858" s="111"/>
    </row>
    <row r="2859" spans="61:61">
      <c r="BI2859" s="111"/>
    </row>
    <row r="2860" spans="61:61">
      <c r="BI2860" s="111"/>
    </row>
    <row r="2861" spans="61:61">
      <c r="BI2861" s="111"/>
    </row>
    <row r="2862" spans="61:61">
      <c r="BI2862" s="111"/>
    </row>
    <row r="2863" spans="61:61">
      <c r="BI2863" s="111"/>
    </row>
    <row r="2864" spans="61:61">
      <c r="BI2864" s="111"/>
    </row>
    <row r="2865" spans="61:61">
      <c r="BI2865" s="111"/>
    </row>
    <row r="2866" spans="61:61">
      <c r="BI2866" s="111"/>
    </row>
    <row r="2867" spans="61:61">
      <c r="BI2867" s="111"/>
    </row>
    <row r="2868" spans="61:61">
      <c r="BI2868" s="111"/>
    </row>
    <row r="2869" spans="61:61">
      <c r="BI2869" s="111"/>
    </row>
    <row r="2870" spans="61:61">
      <c r="BI2870" s="111"/>
    </row>
    <row r="2871" spans="61:61">
      <c r="BI2871" s="111"/>
    </row>
    <row r="2872" spans="61:61">
      <c r="BI2872" s="111"/>
    </row>
    <row r="2873" spans="61:61">
      <c r="BI2873" s="111"/>
    </row>
    <row r="2874" spans="61:61">
      <c r="BI2874" s="111"/>
    </row>
    <row r="2875" spans="61:61">
      <c r="BI2875" s="111"/>
    </row>
    <row r="2876" spans="61:61">
      <c r="BI2876" s="111"/>
    </row>
    <row r="2877" spans="61:61">
      <c r="BI2877" s="111"/>
    </row>
    <row r="2878" spans="61:61">
      <c r="BI2878" s="111"/>
    </row>
    <row r="2879" spans="61:61">
      <c r="BI2879" s="111"/>
    </row>
    <row r="2880" spans="61:61">
      <c r="BI2880" s="111"/>
    </row>
    <row r="2881" spans="61:61">
      <c r="BI2881" s="111"/>
    </row>
    <row r="2882" spans="61:61">
      <c r="BI2882" s="111"/>
    </row>
    <row r="2883" spans="61:61">
      <c r="BI2883" s="111"/>
    </row>
    <row r="2884" spans="61:61">
      <c r="BI2884" s="111"/>
    </row>
    <row r="2885" spans="61:61">
      <c r="BI2885" s="111"/>
    </row>
    <row r="2886" spans="61:61">
      <c r="BI2886" s="111"/>
    </row>
    <row r="2887" spans="61:61">
      <c r="BI2887" s="111"/>
    </row>
    <row r="2888" spans="61:61">
      <c r="BI2888" s="111"/>
    </row>
    <row r="2889" spans="61:61">
      <c r="BI2889" s="111"/>
    </row>
    <row r="2890" spans="61:61">
      <c r="BI2890" s="111"/>
    </row>
    <row r="2891" spans="61:61">
      <c r="BI2891" s="111"/>
    </row>
    <row r="2892" spans="61:61">
      <c r="BI2892" s="111"/>
    </row>
    <row r="2893" spans="61:61">
      <c r="BI2893" s="111"/>
    </row>
    <row r="2894" spans="61:61">
      <c r="BI2894" s="111"/>
    </row>
    <row r="2895" spans="61:61">
      <c r="BI2895" s="111"/>
    </row>
    <row r="2896" spans="61:61">
      <c r="BI2896" s="111"/>
    </row>
    <row r="2897" spans="61:61">
      <c r="BI2897" s="111"/>
    </row>
    <row r="2898" spans="61:61">
      <c r="BI2898" s="111"/>
    </row>
    <row r="2899" spans="61:61">
      <c r="BI2899" s="111"/>
    </row>
    <row r="2900" spans="61:61">
      <c r="BI2900" s="111"/>
    </row>
    <row r="2901" spans="61:61">
      <c r="BI2901" s="111"/>
    </row>
    <row r="2902" spans="61:61">
      <c r="BI2902" s="111"/>
    </row>
    <row r="2903" spans="61:61">
      <c r="BI2903" s="111"/>
    </row>
    <row r="2904" spans="61:61">
      <c r="BI2904" s="111"/>
    </row>
    <row r="2905" spans="61:61">
      <c r="BI2905" s="111"/>
    </row>
    <row r="2906" spans="61:61">
      <c r="BI2906" s="111"/>
    </row>
    <row r="2907" spans="61:61">
      <c r="BI2907" s="111"/>
    </row>
    <row r="2908" spans="61:61">
      <c r="BI2908" s="111"/>
    </row>
    <row r="2909" spans="61:61">
      <c r="BI2909" s="111"/>
    </row>
    <row r="2910" spans="61:61">
      <c r="BI2910" s="111"/>
    </row>
    <row r="2911" spans="61:61">
      <c r="BI2911" s="111"/>
    </row>
    <row r="2912" spans="61:61">
      <c r="BI2912" s="111"/>
    </row>
    <row r="2913" spans="61:61">
      <c r="BI2913" s="111"/>
    </row>
    <row r="2914" spans="61:61">
      <c r="BI2914" s="111"/>
    </row>
    <row r="2915" spans="61:61">
      <c r="BI2915" s="111"/>
    </row>
    <row r="2916" spans="61:61">
      <c r="BI2916" s="111"/>
    </row>
    <row r="2917" spans="61:61">
      <c r="BI2917" s="111"/>
    </row>
    <row r="2918" spans="61:61">
      <c r="BI2918" s="111"/>
    </row>
    <row r="2919" spans="61:61">
      <c r="BI2919" s="111"/>
    </row>
    <row r="2920" spans="61:61">
      <c r="BI2920" s="111"/>
    </row>
    <row r="2921" spans="61:61">
      <c r="BI2921" s="111"/>
    </row>
    <row r="2922" spans="61:61">
      <c r="BI2922" s="111"/>
    </row>
    <row r="2923" spans="61:61">
      <c r="BI2923" s="111"/>
    </row>
    <row r="2924" spans="61:61">
      <c r="BI2924" s="111"/>
    </row>
    <row r="2925" spans="61:61">
      <c r="BI2925" s="111"/>
    </row>
    <row r="2926" spans="61:61">
      <c r="BI2926" s="111"/>
    </row>
    <row r="2927" spans="61:61">
      <c r="BI2927" s="111"/>
    </row>
    <row r="2928" spans="61:61">
      <c r="BI2928" s="111"/>
    </row>
    <row r="2929" spans="61:64">
      <c r="BI2929" s="111"/>
    </row>
    <row r="2930" spans="61:64">
      <c r="BI2930" s="111"/>
    </row>
    <row r="2931" spans="61:64">
      <c r="BI2931" s="111"/>
    </row>
    <row r="2932" spans="61:64">
      <c r="BI2932" s="111"/>
      <c r="BL2932" s="111"/>
    </row>
    <row r="2933" spans="61:64">
      <c r="BI2933" s="111"/>
    </row>
    <row r="2934" spans="61:64">
      <c r="BI2934" s="111"/>
    </row>
    <row r="2935" spans="61:64">
      <c r="BI2935" s="111"/>
    </row>
    <row r="2936" spans="61:64">
      <c r="BI2936" s="111"/>
    </row>
    <row r="2937" spans="61:64">
      <c r="BI2937" s="111"/>
    </row>
    <row r="2938" spans="61:64">
      <c r="BI2938" s="111"/>
    </row>
    <row r="2939" spans="61:64">
      <c r="BI2939" s="111"/>
    </row>
    <row r="2940" spans="61:64">
      <c r="BI2940" s="111"/>
    </row>
    <row r="2941" spans="61:64">
      <c r="BI2941" s="111"/>
    </row>
    <row r="2942" spans="61:64">
      <c r="BI2942" s="111"/>
    </row>
    <row r="2943" spans="61:64">
      <c r="BI2943" s="111"/>
    </row>
    <row r="2944" spans="61:64">
      <c r="BI2944" s="111"/>
    </row>
    <row r="2945" spans="61:61">
      <c r="BI2945" s="111"/>
    </row>
    <row r="2946" spans="61:61">
      <c r="BI2946" s="111"/>
    </row>
    <row r="2947" spans="61:61">
      <c r="BI2947" s="111"/>
    </row>
    <row r="2948" spans="61:61">
      <c r="BI2948" s="111"/>
    </row>
    <row r="2949" spans="61:61">
      <c r="BI2949" s="111"/>
    </row>
    <row r="2950" spans="61:61">
      <c r="BI2950" s="111"/>
    </row>
    <row r="2951" spans="61:61">
      <c r="BI2951" s="111"/>
    </row>
    <row r="2952" spans="61:61">
      <c r="BI2952" s="111"/>
    </row>
    <row r="2953" spans="61:61">
      <c r="BI2953" s="111"/>
    </row>
    <row r="2954" spans="61:61">
      <c r="BI2954" s="111"/>
    </row>
    <row r="2955" spans="61:61">
      <c r="BI2955" s="111"/>
    </row>
    <row r="2956" spans="61:61">
      <c r="BI2956" s="111"/>
    </row>
    <row r="2957" spans="61:61">
      <c r="BI2957" s="111"/>
    </row>
    <row r="2958" spans="61:61">
      <c r="BI2958" s="111"/>
    </row>
    <row r="2959" spans="61:61">
      <c r="BI2959" s="111"/>
    </row>
    <row r="2960" spans="61:61">
      <c r="BI2960" s="111"/>
    </row>
    <row r="2961" spans="61:61">
      <c r="BI2961" s="111"/>
    </row>
    <row r="2962" spans="61:61">
      <c r="BI2962" s="111"/>
    </row>
    <row r="2963" spans="61:61">
      <c r="BI2963" s="111"/>
    </row>
    <row r="2964" spans="61:61">
      <c r="BI2964" s="111"/>
    </row>
    <row r="2965" spans="61:61">
      <c r="BI2965" s="111"/>
    </row>
    <row r="2966" spans="61:61">
      <c r="BI2966" s="111"/>
    </row>
    <row r="2967" spans="61:61">
      <c r="BI2967" s="111"/>
    </row>
    <row r="2968" spans="61:61">
      <c r="BI2968" s="111"/>
    </row>
    <row r="2969" spans="61:61">
      <c r="BI2969" s="111"/>
    </row>
    <row r="2970" spans="61:61">
      <c r="BI2970" s="111"/>
    </row>
    <row r="2971" spans="61:61">
      <c r="BI2971" s="111"/>
    </row>
    <row r="2972" spans="61:61">
      <c r="BI2972" s="111"/>
    </row>
    <row r="2973" spans="61:61">
      <c r="BI2973" s="111"/>
    </row>
    <row r="2974" spans="61:61">
      <c r="BI2974" s="111"/>
    </row>
    <row r="2975" spans="61:61">
      <c r="BI2975" s="111"/>
    </row>
    <row r="2976" spans="61:61">
      <c r="BI2976" s="111"/>
    </row>
    <row r="2977" spans="61:61">
      <c r="BI2977" s="111"/>
    </row>
    <row r="2978" spans="61:61">
      <c r="BI2978" s="111"/>
    </row>
    <row r="2979" spans="61:61">
      <c r="BI2979" s="111"/>
    </row>
    <row r="2980" spans="61:61">
      <c r="BI2980" s="111"/>
    </row>
    <row r="2981" spans="61:61">
      <c r="BI2981" s="111"/>
    </row>
    <row r="2982" spans="61:61">
      <c r="BI2982" s="111"/>
    </row>
    <row r="2983" spans="61:61">
      <c r="BI2983" s="111"/>
    </row>
    <row r="2984" spans="61:61">
      <c r="BI2984" s="111"/>
    </row>
    <row r="2985" spans="61:61">
      <c r="BI2985" s="111"/>
    </row>
    <row r="2986" spans="61:61">
      <c r="BI2986" s="111"/>
    </row>
  </sheetData>
  <sortState ref="B3:BQ208">
    <sortCondition descending="1" ref="BQ3:BQ208"/>
    <sortCondition ref="B3:B208"/>
  </sortState>
  <pageMargins left="0.5" right="0.5" top="0.5" bottom="0.5" header="0.5" footer="0.5"/>
  <pageSetup paperSize="5" scale="64" fitToHeight="3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48"/>
  <sheetViews>
    <sheetView tabSelected="1" workbookViewId="0">
      <pane xSplit="5" ySplit="7" topLeftCell="V8" activePane="bottomRight" state="frozen"/>
      <selection pane="topRight" activeCell="F1" sqref="F1"/>
      <selection pane="bottomLeft" activeCell="A8" sqref="A8"/>
      <selection pane="bottomRight" activeCell="AJ24" sqref="AJ24"/>
    </sheetView>
  </sheetViews>
  <sheetFormatPr baseColWidth="10" defaultColWidth="8.83203125" defaultRowHeight="12" x14ac:dyDescent="0"/>
  <cols>
    <col min="2" max="2" width="11.1640625" customWidth="1"/>
    <col min="4" max="4" width="8.83203125" style="376"/>
    <col min="6" max="6" width="12" customWidth="1"/>
    <col min="9" max="9" width="12.1640625" customWidth="1"/>
    <col min="12" max="12" width="11.83203125" customWidth="1"/>
    <col min="15" max="15" width="11.83203125" customWidth="1"/>
    <col min="18" max="18" width="11.83203125" customWidth="1"/>
    <col min="21" max="21" width="12.83203125" customWidth="1"/>
    <col min="24" max="24" width="12.5" customWidth="1"/>
    <col min="27" max="27" width="10.83203125" customWidth="1"/>
  </cols>
  <sheetData>
    <row r="2" spans="1:30" ht="13" thickBot="1"/>
    <row r="3" spans="1:30">
      <c r="B3" s="611" t="s">
        <v>65</v>
      </c>
      <c r="C3" s="612"/>
      <c r="D3" s="613"/>
    </row>
    <row r="4" spans="1:30" ht="13" thickBot="1">
      <c r="B4" s="614"/>
      <c r="C4" s="615"/>
      <c r="D4" s="616"/>
    </row>
    <row r="5" spans="1:30" ht="12.75" customHeight="1" thickBot="1"/>
    <row r="6" spans="1:30" ht="13" thickBot="1">
      <c r="F6" s="617" t="s">
        <v>1</v>
      </c>
      <c r="G6" s="618"/>
      <c r="H6" s="618"/>
      <c r="I6" s="617" t="s">
        <v>2</v>
      </c>
      <c r="J6" s="618"/>
      <c r="K6" s="618"/>
      <c r="L6" s="617" t="s">
        <v>3</v>
      </c>
      <c r="M6" s="618"/>
      <c r="N6" s="618"/>
      <c r="O6" s="617" t="s">
        <v>4</v>
      </c>
      <c r="P6" s="618"/>
      <c r="Q6" s="618"/>
      <c r="R6" s="617" t="s">
        <v>5</v>
      </c>
      <c r="S6" s="618"/>
      <c r="T6" s="618"/>
      <c r="U6" s="617" t="s">
        <v>6</v>
      </c>
      <c r="V6" s="618"/>
      <c r="W6" s="618"/>
      <c r="X6" s="617" t="s">
        <v>7</v>
      </c>
      <c r="Y6" s="618"/>
      <c r="Z6" s="618"/>
      <c r="AA6" s="609" t="s">
        <v>66</v>
      </c>
      <c r="AB6" s="634" t="s">
        <v>9</v>
      </c>
      <c r="AC6" s="635" t="s">
        <v>67</v>
      </c>
      <c r="AD6" s="633" t="s">
        <v>68</v>
      </c>
    </row>
    <row r="7" spans="1:30" ht="13" thickBot="1">
      <c r="A7" s="73" t="s">
        <v>101</v>
      </c>
      <c r="B7" s="51" t="s">
        <v>12</v>
      </c>
      <c r="C7" s="8" t="s">
        <v>13</v>
      </c>
      <c r="D7" s="534" t="s">
        <v>14</v>
      </c>
      <c r="E7" s="8" t="s">
        <v>15</v>
      </c>
      <c r="F7" s="27" t="s">
        <v>69</v>
      </c>
      <c r="G7" s="27" t="s">
        <v>17</v>
      </c>
      <c r="H7" s="27" t="s">
        <v>18</v>
      </c>
      <c r="I7" s="28" t="s">
        <v>70</v>
      </c>
      <c r="J7" s="27" t="s">
        <v>20</v>
      </c>
      <c r="K7" s="27" t="s">
        <v>21</v>
      </c>
      <c r="L7" s="28" t="s">
        <v>71</v>
      </c>
      <c r="M7" s="27" t="s">
        <v>23</v>
      </c>
      <c r="N7" s="27" t="s">
        <v>24</v>
      </c>
      <c r="O7" s="28" t="s">
        <v>72</v>
      </c>
      <c r="P7" s="27" t="s">
        <v>26</v>
      </c>
      <c r="Q7" s="27" t="s">
        <v>27</v>
      </c>
      <c r="R7" s="28" t="s">
        <v>73</v>
      </c>
      <c r="S7" s="27" t="s">
        <v>29</v>
      </c>
      <c r="T7" s="27" t="s">
        <v>30</v>
      </c>
      <c r="U7" s="28" t="s">
        <v>74</v>
      </c>
      <c r="V7" s="27" t="s">
        <v>32</v>
      </c>
      <c r="W7" s="27" t="s">
        <v>33</v>
      </c>
      <c r="X7" s="28" t="s">
        <v>75</v>
      </c>
      <c r="Y7" s="27" t="s">
        <v>35</v>
      </c>
      <c r="Z7" s="27" t="s">
        <v>36</v>
      </c>
      <c r="AA7" s="619"/>
      <c r="AB7" s="630"/>
      <c r="AC7" s="631"/>
      <c r="AD7" s="619"/>
    </row>
    <row r="8" spans="1:30" ht="13" thickBot="1">
      <c r="A8" s="418" t="s">
        <v>661</v>
      </c>
      <c r="B8" s="521" t="s">
        <v>168</v>
      </c>
      <c r="C8" s="128" t="s">
        <v>169</v>
      </c>
      <c r="D8" s="50" t="s">
        <v>122</v>
      </c>
      <c r="E8" s="389">
        <v>10</v>
      </c>
      <c r="F8" s="388">
        <v>5</v>
      </c>
      <c r="G8" s="261">
        <v>79</v>
      </c>
      <c r="H8" s="389"/>
      <c r="I8" s="388">
        <v>6</v>
      </c>
      <c r="J8" s="261">
        <v>192</v>
      </c>
      <c r="K8" s="389">
        <v>1</v>
      </c>
      <c r="L8" s="388">
        <v>4</v>
      </c>
      <c r="M8" s="261">
        <v>28</v>
      </c>
      <c r="N8" s="389">
        <v>1</v>
      </c>
      <c r="O8" s="517">
        <v>5</v>
      </c>
      <c r="P8" s="492">
        <v>216</v>
      </c>
      <c r="Q8" s="519">
        <v>2</v>
      </c>
      <c r="R8" s="517">
        <v>5</v>
      </c>
      <c r="S8" s="513">
        <v>74</v>
      </c>
      <c r="T8" s="513">
        <v>2</v>
      </c>
      <c r="U8" s="33"/>
      <c r="V8" s="260"/>
      <c r="W8" s="262"/>
      <c r="X8" s="33"/>
      <c r="Y8" s="33"/>
      <c r="Z8" s="33"/>
      <c r="AA8" s="99">
        <f t="shared" ref="AA8:AA39" si="0">SUM(F8+I8+L8+O8+R8+U8+X8)</f>
        <v>25</v>
      </c>
      <c r="AB8" s="261">
        <f t="shared" ref="AB8:AB39" si="1">SUM(G8+J8+M8+P8+S8+V8+Y8)</f>
        <v>589</v>
      </c>
      <c r="AC8" s="555">
        <f t="shared" ref="AC8:AC39" si="2">SUM(H8+K8+N8+Q8+T8+W8+Z8)</f>
        <v>6</v>
      </c>
      <c r="AD8" s="443">
        <f t="shared" ref="AD8:AD39" si="3">IFERROR(AB8/AA8,0)</f>
        <v>23.56</v>
      </c>
    </row>
    <row r="9" spans="1:30" ht="13" thickBot="1">
      <c r="A9" s="30"/>
      <c r="B9" s="509" t="s">
        <v>173</v>
      </c>
      <c r="C9" s="509" t="s">
        <v>174</v>
      </c>
      <c r="D9" s="50" t="s">
        <v>122</v>
      </c>
      <c r="E9" s="379">
        <v>15</v>
      </c>
      <c r="F9" s="390">
        <v>2</v>
      </c>
      <c r="G9" s="392">
        <v>65</v>
      </c>
      <c r="H9" s="379"/>
      <c r="I9" s="390">
        <v>2</v>
      </c>
      <c r="J9" s="392">
        <v>100</v>
      </c>
      <c r="K9" s="379">
        <v>1</v>
      </c>
      <c r="L9" s="390">
        <v>5</v>
      </c>
      <c r="M9" s="392">
        <v>81</v>
      </c>
      <c r="N9" s="379">
        <v>1</v>
      </c>
      <c r="O9" s="518">
        <v>5</v>
      </c>
      <c r="P9" s="515">
        <v>64</v>
      </c>
      <c r="Q9" s="520"/>
      <c r="R9" s="518">
        <v>4</v>
      </c>
      <c r="S9" s="514">
        <v>89</v>
      </c>
      <c r="T9" s="514">
        <v>1</v>
      </c>
      <c r="U9" s="50"/>
      <c r="V9" s="392"/>
      <c r="W9" s="379"/>
      <c r="X9" s="20"/>
      <c r="Y9" s="20"/>
      <c r="Z9" s="20"/>
      <c r="AA9" s="228">
        <f t="shared" si="0"/>
        <v>18</v>
      </c>
      <c r="AB9" s="441">
        <f t="shared" si="1"/>
        <v>399</v>
      </c>
      <c r="AC9" s="442">
        <f t="shared" si="2"/>
        <v>3</v>
      </c>
      <c r="AD9" s="443">
        <f t="shared" si="3"/>
        <v>22.166666666666668</v>
      </c>
    </row>
    <row r="10" spans="1:30" ht="13" thickBot="1">
      <c r="A10" s="30"/>
      <c r="B10" s="384" t="s">
        <v>236</v>
      </c>
      <c r="C10" s="384" t="s">
        <v>237</v>
      </c>
      <c r="D10" s="19" t="s">
        <v>114</v>
      </c>
      <c r="E10" s="393">
        <v>71</v>
      </c>
      <c r="F10" s="390">
        <v>2</v>
      </c>
      <c r="G10" s="392">
        <v>45</v>
      </c>
      <c r="H10" s="379"/>
      <c r="I10" s="390">
        <v>3</v>
      </c>
      <c r="J10" s="392">
        <v>45</v>
      </c>
      <c r="K10" s="379">
        <v>1</v>
      </c>
      <c r="L10" s="518">
        <v>5</v>
      </c>
      <c r="M10" s="515">
        <v>152</v>
      </c>
      <c r="N10" s="520">
        <v>1</v>
      </c>
      <c r="O10" s="518">
        <v>2</v>
      </c>
      <c r="P10" s="515">
        <v>41</v>
      </c>
      <c r="Q10" s="520"/>
      <c r="R10" s="518">
        <v>1</v>
      </c>
      <c r="S10" s="514">
        <v>26</v>
      </c>
      <c r="T10" s="514"/>
      <c r="U10" s="20"/>
      <c r="V10" s="265"/>
      <c r="W10" s="263"/>
      <c r="X10" s="20"/>
      <c r="Y10" s="20"/>
      <c r="Z10" s="20"/>
      <c r="AA10" s="99">
        <f t="shared" si="0"/>
        <v>13</v>
      </c>
      <c r="AB10" s="261">
        <f t="shared" si="1"/>
        <v>309</v>
      </c>
      <c r="AC10" s="555">
        <f t="shared" si="2"/>
        <v>2</v>
      </c>
      <c r="AD10" s="443">
        <f t="shared" si="3"/>
        <v>23.76923076923077</v>
      </c>
    </row>
    <row r="11" spans="1:30" ht="13" thickBot="1">
      <c r="A11" s="30"/>
      <c r="B11" s="509" t="s">
        <v>448</v>
      </c>
      <c r="C11" s="19" t="s">
        <v>449</v>
      </c>
      <c r="D11" s="19" t="s">
        <v>112</v>
      </c>
      <c r="E11" s="520">
        <v>82</v>
      </c>
      <c r="F11" s="518">
        <v>7</v>
      </c>
      <c r="G11" s="515">
        <v>119</v>
      </c>
      <c r="H11" s="520">
        <v>0</v>
      </c>
      <c r="I11" s="518">
        <v>6</v>
      </c>
      <c r="J11" s="515">
        <v>112</v>
      </c>
      <c r="K11" s="520">
        <v>1</v>
      </c>
      <c r="L11" s="518">
        <v>3</v>
      </c>
      <c r="M11" s="515">
        <v>18</v>
      </c>
      <c r="N11" s="520">
        <v>1</v>
      </c>
      <c r="O11" s="518">
        <v>3</v>
      </c>
      <c r="P11" s="515">
        <v>53</v>
      </c>
      <c r="Q11" s="520">
        <v>0</v>
      </c>
      <c r="R11" s="518"/>
      <c r="S11" s="514"/>
      <c r="T11" s="514"/>
      <c r="U11" s="50"/>
      <c r="V11" s="392"/>
      <c r="W11" s="379"/>
      <c r="X11" s="50"/>
      <c r="Y11" s="50"/>
      <c r="Z11" s="50"/>
      <c r="AA11" s="99">
        <f t="shared" si="0"/>
        <v>19</v>
      </c>
      <c r="AB11" s="261">
        <f t="shared" si="1"/>
        <v>302</v>
      </c>
      <c r="AC11" s="555">
        <f t="shared" si="2"/>
        <v>2</v>
      </c>
      <c r="AD11" s="443">
        <f t="shared" si="3"/>
        <v>15.894736842105264</v>
      </c>
    </row>
    <row r="12" spans="1:30" ht="13" thickBot="1">
      <c r="A12" s="30"/>
      <c r="B12" s="509" t="s">
        <v>524</v>
      </c>
      <c r="C12" s="19" t="s">
        <v>178</v>
      </c>
      <c r="D12" s="19" t="s">
        <v>153</v>
      </c>
      <c r="E12" s="520">
        <v>25</v>
      </c>
      <c r="F12" s="518">
        <v>4</v>
      </c>
      <c r="G12" s="515">
        <v>98</v>
      </c>
      <c r="H12" s="520">
        <v>1</v>
      </c>
      <c r="I12" s="518">
        <v>3</v>
      </c>
      <c r="J12" s="515">
        <v>28</v>
      </c>
      <c r="K12" s="520"/>
      <c r="L12" s="518">
        <v>6</v>
      </c>
      <c r="M12" s="515">
        <v>115</v>
      </c>
      <c r="N12" s="520"/>
      <c r="O12" s="518">
        <v>2</v>
      </c>
      <c r="P12" s="515">
        <v>3</v>
      </c>
      <c r="Q12" s="520"/>
      <c r="R12" s="518">
        <v>2</v>
      </c>
      <c r="S12" s="514">
        <v>19</v>
      </c>
      <c r="T12" s="514"/>
      <c r="U12" s="50"/>
      <c r="V12" s="392"/>
      <c r="W12" s="379"/>
      <c r="X12" s="444"/>
      <c r="Y12" s="444"/>
      <c r="Z12" s="444"/>
      <c r="AA12" s="228">
        <f t="shared" si="0"/>
        <v>17</v>
      </c>
      <c r="AB12" s="441">
        <f t="shared" si="1"/>
        <v>263</v>
      </c>
      <c r="AC12" s="442">
        <f t="shared" si="2"/>
        <v>1</v>
      </c>
      <c r="AD12" s="443">
        <f t="shared" si="3"/>
        <v>15.470588235294118</v>
      </c>
    </row>
    <row r="13" spans="1:30" ht="13" thickBot="1">
      <c r="A13" s="30"/>
      <c r="B13" s="509" t="s">
        <v>421</v>
      </c>
      <c r="C13" s="19" t="s">
        <v>427</v>
      </c>
      <c r="D13" s="509" t="s">
        <v>117</v>
      </c>
      <c r="E13" s="520">
        <v>25</v>
      </c>
      <c r="F13" s="518">
        <v>1</v>
      </c>
      <c r="G13" s="515">
        <v>55</v>
      </c>
      <c r="H13" s="520"/>
      <c r="I13" s="518">
        <v>2</v>
      </c>
      <c r="J13" s="515">
        <v>60</v>
      </c>
      <c r="K13" s="520"/>
      <c r="L13" s="518">
        <v>6</v>
      </c>
      <c r="M13" s="515">
        <v>72</v>
      </c>
      <c r="N13" s="520">
        <v>1</v>
      </c>
      <c r="O13" s="518"/>
      <c r="P13" s="515"/>
      <c r="Q13" s="520"/>
      <c r="R13" s="518">
        <v>7</v>
      </c>
      <c r="S13" s="514">
        <v>64</v>
      </c>
      <c r="T13" s="514">
        <v>1</v>
      </c>
      <c r="U13" s="50"/>
      <c r="V13" s="392"/>
      <c r="W13" s="379"/>
      <c r="X13" s="20"/>
      <c r="Y13" s="20"/>
      <c r="Z13" s="20"/>
      <c r="AA13" s="99">
        <f t="shared" si="0"/>
        <v>16</v>
      </c>
      <c r="AB13" s="261">
        <f t="shared" si="1"/>
        <v>251</v>
      </c>
      <c r="AC13" s="539">
        <f t="shared" si="2"/>
        <v>2</v>
      </c>
      <c r="AD13" s="443">
        <f t="shared" si="3"/>
        <v>15.6875</v>
      </c>
    </row>
    <row r="14" spans="1:30" ht="13" thickBot="1">
      <c r="A14" s="30"/>
      <c r="B14" s="509" t="s">
        <v>455</v>
      </c>
      <c r="C14" s="19" t="s">
        <v>456</v>
      </c>
      <c r="D14" s="498" t="s">
        <v>113</v>
      </c>
      <c r="E14" s="520">
        <v>1</v>
      </c>
      <c r="F14" s="518">
        <v>7</v>
      </c>
      <c r="G14" s="515">
        <v>77</v>
      </c>
      <c r="H14" s="520"/>
      <c r="I14" s="518">
        <v>9</v>
      </c>
      <c r="J14" s="515">
        <v>129</v>
      </c>
      <c r="K14" s="520">
        <v>1</v>
      </c>
      <c r="L14" s="518">
        <v>2</v>
      </c>
      <c r="M14" s="515">
        <v>28</v>
      </c>
      <c r="N14" s="520">
        <v>1</v>
      </c>
      <c r="O14" s="518"/>
      <c r="P14" s="515"/>
      <c r="Q14" s="520"/>
      <c r="R14" s="302"/>
      <c r="S14" s="306"/>
      <c r="T14" s="306"/>
      <c r="U14" s="509"/>
      <c r="V14" s="571"/>
      <c r="W14" s="572"/>
      <c r="X14" s="20"/>
      <c r="Y14" s="20"/>
      <c r="Z14" s="20"/>
      <c r="AA14" s="228">
        <f t="shared" si="0"/>
        <v>18</v>
      </c>
      <c r="AB14" s="441">
        <f t="shared" si="1"/>
        <v>234</v>
      </c>
      <c r="AC14" s="442">
        <f t="shared" si="2"/>
        <v>2</v>
      </c>
      <c r="AD14" s="443">
        <f t="shared" si="3"/>
        <v>13</v>
      </c>
    </row>
    <row r="15" spans="1:30" ht="13" thickBot="1">
      <c r="A15" s="30"/>
      <c r="B15" s="510" t="s">
        <v>856</v>
      </c>
      <c r="C15" s="344" t="s">
        <v>855</v>
      </c>
      <c r="D15" s="344" t="s">
        <v>117</v>
      </c>
      <c r="E15" s="639">
        <v>84</v>
      </c>
      <c r="F15" s="518">
        <v>1</v>
      </c>
      <c r="G15" s="515">
        <v>6</v>
      </c>
      <c r="H15" s="520">
        <v>1</v>
      </c>
      <c r="I15" s="518">
        <v>2</v>
      </c>
      <c r="J15" s="515">
        <v>59</v>
      </c>
      <c r="K15" s="520">
        <v>2</v>
      </c>
      <c r="L15" s="515">
        <v>4</v>
      </c>
      <c r="M15" s="515">
        <v>103</v>
      </c>
      <c r="N15" s="520"/>
      <c r="O15" s="518">
        <v>3</v>
      </c>
      <c r="P15" s="515">
        <v>16</v>
      </c>
      <c r="Q15" s="520"/>
      <c r="R15" s="518">
        <v>3</v>
      </c>
      <c r="S15" s="514">
        <v>42</v>
      </c>
      <c r="T15" s="514"/>
      <c r="U15" s="50"/>
      <c r="V15" s="392"/>
      <c r="W15" s="379"/>
      <c r="X15" s="50"/>
      <c r="Y15" s="50"/>
      <c r="Z15" s="50"/>
      <c r="AA15" s="228">
        <f t="shared" si="0"/>
        <v>13</v>
      </c>
      <c r="AB15" s="441">
        <f t="shared" si="1"/>
        <v>226</v>
      </c>
      <c r="AC15" s="442">
        <f t="shared" si="2"/>
        <v>3</v>
      </c>
      <c r="AD15" s="443">
        <f t="shared" si="3"/>
        <v>17.384615384615383</v>
      </c>
    </row>
    <row r="16" spans="1:30" ht="13" thickBot="1">
      <c r="A16" s="30"/>
      <c r="B16" s="509" t="s">
        <v>191</v>
      </c>
      <c r="C16" s="509" t="s">
        <v>192</v>
      </c>
      <c r="D16" s="19" t="s">
        <v>122</v>
      </c>
      <c r="E16" s="50">
        <v>17</v>
      </c>
      <c r="F16" s="50">
        <v>1</v>
      </c>
      <c r="G16" s="50">
        <v>8</v>
      </c>
      <c r="H16" s="50"/>
      <c r="I16" s="50">
        <v>2</v>
      </c>
      <c r="J16" s="50">
        <v>95</v>
      </c>
      <c r="K16" s="50"/>
      <c r="L16" s="50">
        <v>5</v>
      </c>
      <c r="M16" s="50">
        <v>72</v>
      </c>
      <c r="N16" s="50"/>
      <c r="O16" s="514">
        <v>1</v>
      </c>
      <c r="P16" s="514">
        <v>24</v>
      </c>
      <c r="Q16" s="514"/>
      <c r="R16" s="514">
        <v>2</v>
      </c>
      <c r="S16" s="514">
        <v>24</v>
      </c>
      <c r="T16" s="514">
        <v>1</v>
      </c>
      <c r="U16" s="50"/>
      <c r="V16" s="50"/>
      <c r="W16" s="50"/>
      <c r="X16" s="390"/>
      <c r="Y16" s="50"/>
      <c r="Z16" s="412"/>
      <c r="AA16" s="228">
        <f t="shared" si="0"/>
        <v>11</v>
      </c>
      <c r="AB16" s="441">
        <f t="shared" si="1"/>
        <v>223</v>
      </c>
      <c r="AC16" s="442">
        <f t="shared" si="2"/>
        <v>1</v>
      </c>
      <c r="AD16" s="443">
        <f t="shared" si="3"/>
        <v>20.272727272727273</v>
      </c>
    </row>
    <row r="17" spans="1:30" ht="13" thickBot="1">
      <c r="A17" s="30"/>
      <c r="B17" s="509" t="s">
        <v>478</v>
      </c>
      <c r="C17" s="509" t="s">
        <v>235</v>
      </c>
      <c r="D17" s="19" t="s">
        <v>113</v>
      </c>
      <c r="E17" s="514">
        <v>2</v>
      </c>
      <c r="F17" s="514">
        <v>4</v>
      </c>
      <c r="G17" s="514">
        <v>51</v>
      </c>
      <c r="H17" s="38"/>
      <c r="I17" s="518">
        <v>2</v>
      </c>
      <c r="J17" s="514">
        <v>35</v>
      </c>
      <c r="K17" s="38"/>
      <c r="L17" s="518">
        <v>6</v>
      </c>
      <c r="M17" s="514">
        <v>95</v>
      </c>
      <c r="N17" s="38">
        <v>1</v>
      </c>
      <c r="O17" s="518">
        <v>4</v>
      </c>
      <c r="P17" s="514">
        <v>28</v>
      </c>
      <c r="Q17" s="38"/>
      <c r="R17" s="302"/>
      <c r="S17" s="306"/>
      <c r="T17" s="310"/>
      <c r="U17" s="390"/>
      <c r="V17" s="50"/>
      <c r="W17" s="412"/>
      <c r="X17" s="390"/>
      <c r="Y17" s="50"/>
      <c r="Z17" s="412"/>
      <c r="AA17" s="228">
        <f t="shared" si="0"/>
        <v>16</v>
      </c>
      <c r="AB17" s="441">
        <f t="shared" si="1"/>
        <v>209</v>
      </c>
      <c r="AC17" s="442">
        <f t="shared" si="2"/>
        <v>1</v>
      </c>
      <c r="AD17" s="443">
        <f t="shared" si="3"/>
        <v>13.0625</v>
      </c>
    </row>
    <row r="18" spans="1:30" ht="13" thickBot="1">
      <c r="A18" s="30"/>
      <c r="B18" s="509" t="s">
        <v>425</v>
      </c>
      <c r="C18" s="509" t="s">
        <v>426</v>
      </c>
      <c r="D18" s="509" t="s">
        <v>117</v>
      </c>
      <c r="E18" s="514">
        <v>30</v>
      </c>
      <c r="F18" s="514">
        <v>1</v>
      </c>
      <c r="G18" s="514">
        <v>42</v>
      </c>
      <c r="H18" s="38"/>
      <c r="I18" s="518">
        <v>4</v>
      </c>
      <c r="J18" s="514">
        <v>95</v>
      </c>
      <c r="K18" s="38">
        <v>2</v>
      </c>
      <c r="L18" s="518">
        <v>2</v>
      </c>
      <c r="M18" s="514">
        <v>24</v>
      </c>
      <c r="N18" s="38">
        <v>1</v>
      </c>
      <c r="O18" s="518">
        <v>3</v>
      </c>
      <c r="P18" s="514">
        <v>47</v>
      </c>
      <c r="Q18" s="38">
        <v>1</v>
      </c>
      <c r="R18" s="518"/>
      <c r="S18" s="514"/>
      <c r="T18" s="38"/>
      <c r="U18" s="390"/>
      <c r="V18" s="50"/>
      <c r="W18" s="412"/>
      <c r="X18" s="390"/>
      <c r="Y18" s="50"/>
      <c r="Z18" s="412"/>
      <c r="AA18" s="99">
        <f t="shared" si="0"/>
        <v>10</v>
      </c>
      <c r="AB18" s="261">
        <f t="shared" si="1"/>
        <v>208</v>
      </c>
      <c r="AC18" s="555">
        <f t="shared" si="2"/>
        <v>4</v>
      </c>
      <c r="AD18" s="443">
        <f t="shared" si="3"/>
        <v>20.8</v>
      </c>
    </row>
    <row r="19" spans="1:30" ht="13" thickBot="1">
      <c r="A19" s="30"/>
      <c r="B19" s="509" t="s">
        <v>423</v>
      </c>
      <c r="C19" s="509" t="s">
        <v>424</v>
      </c>
      <c r="D19" s="509" t="s">
        <v>117</v>
      </c>
      <c r="E19" s="514">
        <v>27</v>
      </c>
      <c r="F19" s="514">
        <v>2</v>
      </c>
      <c r="G19" s="514">
        <v>21</v>
      </c>
      <c r="H19" s="38">
        <v>2</v>
      </c>
      <c r="I19" s="518">
        <v>2</v>
      </c>
      <c r="J19" s="514">
        <v>43</v>
      </c>
      <c r="K19" s="38">
        <v>1</v>
      </c>
      <c r="L19" s="518">
        <v>3</v>
      </c>
      <c r="M19" s="514">
        <v>40</v>
      </c>
      <c r="N19" s="38">
        <v>1</v>
      </c>
      <c r="O19" s="518">
        <v>4</v>
      </c>
      <c r="P19" s="514">
        <v>62</v>
      </c>
      <c r="Q19" s="38"/>
      <c r="R19" s="518">
        <v>3</v>
      </c>
      <c r="S19" s="514">
        <v>41</v>
      </c>
      <c r="T19" s="38"/>
      <c r="U19" s="390"/>
      <c r="V19" s="50"/>
      <c r="W19" s="412"/>
      <c r="X19" s="550"/>
      <c r="Y19" s="550"/>
      <c r="Z19" s="550"/>
      <c r="AA19" s="228">
        <f t="shared" si="0"/>
        <v>14</v>
      </c>
      <c r="AB19" s="441">
        <f t="shared" si="1"/>
        <v>207</v>
      </c>
      <c r="AC19" s="442">
        <f t="shared" si="2"/>
        <v>4</v>
      </c>
      <c r="AD19" s="443">
        <f t="shared" si="3"/>
        <v>14.785714285714286</v>
      </c>
    </row>
    <row r="20" spans="1:30" ht="13" thickBot="1">
      <c r="A20" s="30"/>
      <c r="B20" s="128" t="s">
        <v>705</v>
      </c>
      <c r="C20" s="128" t="s">
        <v>706</v>
      </c>
      <c r="D20" s="498" t="s">
        <v>112</v>
      </c>
      <c r="E20" s="519">
        <v>84</v>
      </c>
      <c r="F20" s="517"/>
      <c r="G20" s="492"/>
      <c r="H20" s="519"/>
      <c r="I20" s="517">
        <v>6</v>
      </c>
      <c r="J20" s="492">
        <v>67</v>
      </c>
      <c r="K20" s="519">
        <v>2</v>
      </c>
      <c r="L20" s="517">
        <v>5</v>
      </c>
      <c r="M20" s="492">
        <v>61</v>
      </c>
      <c r="N20" s="519">
        <v>0</v>
      </c>
      <c r="O20" s="517">
        <v>5</v>
      </c>
      <c r="P20" s="492">
        <v>65</v>
      </c>
      <c r="Q20" s="519">
        <v>0</v>
      </c>
      <c r="R20" s="517"/>
      <c r="S20" s="513"/>
      <c r="T20" s="513"/>
      <c r="U20" s="33"/>
      <c r="V20" s="260"/>
      <c r="W20" s="262"/>
      <c r="X20" s="20"/>
      <c r="Y20" s="20"/>
      <c r="Z20" s="20"/>
      <c r="AA20" s="99">
        <f t="shared" si="0"/>
        <v>16</v>
      </c>
      <c r="AB20" s="261">
        <f t="shared" si="1"/>
        <v>193</v>
      </c>
      <c r="AC20" s="500">
        <f t="shared" si="2"/>
        <v>2</v>
      </c>
      <c r="AD20" s="443">
        <f t="shared" si="3"/>
        <v>12.0625</v>
      </c>
    </row>
    <row r="21" spans="1:30" ht="13" thickBot="1">
      <c r="A21" s="30"/>
      <c r="B21" s="521" t="s">
        <v>452</v>
      </c>
      <c r="C21" s="128" t="s">
        <v>453</v>
      </c>
      <c r="D21" s="498" t="s">
        <v>112</v>
      </c>
      <c r="E21" s="519">
        <v>10</v>
      </c>
      <c r="F21" s="517">
        <v>5</v>
      </c>
      <c r="G21" s="492">
        <v>40</v>
      </c>
      <c r="H21" s="519">
        <v>0</v>
      </c>
      <c r="I21" s="517">
        <v>1</v>
      </c>
      <c r="J21" s="492">
        <v>29</v>
      </c>
      <c r="K21" s="519">
        <v>0</v>
      </c>
      <c r="L21" s="517">
        <v>1</v>
      </c>
      <c r="M21" s="492">
        <v>2</v>
      </c>
      <c r="N21" s="519">
        <v>0</v>
      </c>
      <c r="O21" s="517">
        <v>2</v>
      </c>
      <c r="P21" s="492">
        <v>97</v>
      </c>
      <c r="Q21" s="519">
        <v>0</v>
      </c>
      <c r="R21" s="518"/>
      <c r="S21" s="514"/>
      <c r="T21" s="514"/>
      <c r="U21" s="50"/>
      <c r="V21" s="392"/>
      <c r="W21" s="379"/>
      <c r="X21" s="50"/>
      <c r="Y21" s="50"/>
      <c r="Z21" s="50"/>
      <c r="AA21" s="228">
        <f t="shared" si="0"/>
        <v>9</v>
      </c>
      <c r="AB21" s="441">
        <f t="shared" si="1"/>
        <v>168</v>
      </c>
      <c r="AC21" s="442">
        <f t="shared" si="2"/>
        <v>0</v>
      </c>
      <c r="AD21" s="443">
        <f t="shared" si="3"/>
        <v>18.666666666666668</v>
      </c>
    </row>
    <row r="22" spans="1:30" ht="13" thickBot="1">
      <c r="A22" s="30"/>
      <c r="B22" s="509" t="s">
        <v>428</v>
      </c>
      <c r="C22" s="509" t="s">
        <v>270</v>
      </c>
      <c r="D22" s="498" t="s">
        <v>124</v>
      </c>
      <c r="E22" s="520">
        <v>32</v>
      </c>
      <c r="F22" s="518">
        <v>5</v>
      </c>
      <c r="G22" s="515">
        <v>52</v>
      </c>
      <c r="H22" s="520"/>
      <c r="I22" s="518"/>
      <c r="J22" s="515"/>
      <c r="K22" s="520"/>
      <c r="L22" s="518">
        <v>2</v>
      </c>
      <c r="M22" s="515">
        <v>12</v>
      </c>
      <c r="N22" s="520"/>
      <c r="O22" s="518">
        <v>1</v>
      </c>
      <c r="P22" s="515">
        <v>40</v>
      </c>
      <c r="Q22" s="520">
        <v>1</v>
      </c>
      <c r="R22" s="518">
        <v>2</v>
      </c>
      <c r="S22" s="514">
        <v>21</v>
      </c>
      <c r="T22" s="514"/>
      <c r="U22" s="50"/>
      <c r="V22" s="392"/>
      <c r="W22" s="379"/>
      <c r="X22" s="50"/>
      <c r="Y22" s="50"/>
      <c r="Z22" s="50"/>
      <c r="AA22" s="228">
        <f t="shared" si="0"/>
        <v>10</v>
      </c>
      <c r="AB22" s="441">
        <f t="shared" si="1"/>
        <v>125</v>
      </c>
      <c r="AC22" s="442">
        <f t="shared" si="2"/>
        <v>1</v>
      </c>
      <c r="AD22" s="443">
        <f t="shared" si="3"/>
        <v>12.5</v>
      </c>
    </row>
    <row r="23" spans="1:30" ht="13" thickBot="1">
      <c r="A23" s="30"/>
      <c r="B23" s="384" t="s">
        <v>202</v>
      </c>
      <c r="C23" s="384" t="s">
        <v>203</v>
      </c>
      <c r="D23" s="498" t="s">
        <v>114</v>
      </c>
      <c r="E23" s="393">
        <v>17</v>
      </c>
      <c r="F23" s="390">
        <v>3</v>
      </c>
      <c r="G23" s="392">
        <v>24</v>
      </c>
      <c r="H23" s="379"/>
      <c r="I23" s="390">
        <v>3</v>
      </c>
      <c r="J23" s="392">
        <v>64</v>
      </c>
      <c r="K23" s="379">
        <v>1</v>
      </c>
      <c r="L23" s="518">
        <v>1</v>
      </c>
      <c r="M23" s="515">
        <v>9</v>
      </c>
      <c r="N23" s="520"/>
      <c r="O23" s="518">
        <v>2</v>
      </c>
      <c r="P23" s="515">
        <v>9</v>
      </c>
      <c r="Q23" s="520"/>
      <c r="R23" s="518">
        <v>2</v>
      </c>
      <c r="S23" s="514">
        <v>10</v>
      </c>
      <c r="T23" s="514"/>
      <c r="U23" s="50"/>
      <c r="V23" s="392"/>
      <c r="W23" s="379"/>
      <c r="X23" s="50"/>
      <c r="Y23" s="50"/>
      <c r="Z23" s="50"/>
      <c r="AA23" s="99">
        <f t="shared" si="0"/>
        <v>11</v>
      </c>
      <c r="AB23" s="261">
        <f t="shared" si="1"/>
        <v>116</v>
      </c>
      <c r="AC23" s="555">
        <f t="shared" si="2"/>
        <v>1</v>
      </c>
      <c r="AD23" s="443">
        <f t="shared" si="3"/>
        <v>10.545454545454545</v>
      </c>
    </row>
    <row r="24" spans="1:30" ht="13" thickBot="1">
      <c r="A24" s="30"/>
      <c r="B24" s="509" t="s">
        <v>483</v>
      </c>
      <c r="C24" s="509" t="s">
        <v>483</v>
      </c>
      <c r="D24" s="498" t="s">
        <v>113</v>
      </c>
      <c r="E24" s="520">
        <v>20</v>
      </c>
      <c r="F24" s="518"/>
      <c r="G24" s="515"/>
      <c r="H24" s="520"/>
      <c r="I24" s="518"/>
      <c r="J24" s="515"/>
      <c r="K24" s="520"/>
      <c r="L24" s="518">
        <v>1</v>
      </c>
      <c r="M24" s="515">
        <v>33</v>
      </c>
      <c r="N24" s="520"/>
      <c r="O24" s="518">
        <v>3</v>
      </c>
      <c r="P24" s="515">
        <v>83</v>
      </c>
      <c r="Q24" s="520"/>
      <c r="R24" s="24"/>
      <c r="S24" s="20"/>
      <c r="T24" s="20"/>
      <c r="U24" s="20"/>
      <c r="V24" s="265"/>
      <c r="W24" s="263"/>
      <c r="X24" s="50"/>
      <c r="Y24" s="50"/>
      <c r="Z24" s="50"/>
      <c r="AA24" s="228">
        <f t="shared" si="0"/>
        <v>4</v>
      </c>
      <c r="AB24" s="441">
        <f t="shared" si="1"/>
        <v>116</v>
      </c>
      <c r="AC24" s="442">
        <f t="shared" si="2"/>
        <v>0</v>
      </c>
      <c r="AD24" s="443">
        <f t="shared" si="3"/>
        <v>29</v>
      </c>
    </row>
    <row r="25" spans="1:30" ht="13" thickBot="1">
      <c r="A25" s="30"/>
      <c r="B25" s="509" t="s">
        <v>556</v>
      </c>
      <c r="C25" s="509" t="s">
        <v>657</v>
      </c>
      <c r="D25" s="498" t="s">
        <v>124</v>
      </c>
      <c r="E25" s="520">
        <v>20</v>
      </c>
      <c r="F25" s="518">
        <v>1</v>
      </c>
      <c r="G25" s="515">
        <v>23</v>
      </c>
      <c r="H25" s="520">
        <v>1</v>
      </c>
      <c r="I25" s="518">
        <v>4</v>
      </c>
      <c r="J25" s="515">
        <v>35</v>
      </c>
      <c r="K25" s="520"/>
      <c r="L25" s="518"/>
      <c r="M25" s="515"/>
      <c r="N25" s="520"/>
      <c r="O25" s="518">
        <v>1</v>
      </c>
      <c r="P25" s="515">
        <v>15</v>
      </c>
      <c r="Q25" s="520"/>
      <c r="R25" s="518">
        <v>4</v>
      </c>
      <c r="S25" s="514">
        <v>35</v>
      </c>
      <c r="T25" s="514"/>
      <c r="U25" s="20"/>
      <c r="V25" s="265"/>
      <c r="W25" s="263"/>
      <c r="X25" s="50"/>
      <c r="Y25" s="50"/>
      <c r="Z25" s="50"/>
      <c r="AA25" s="228">
        <f t="shared" si="0"/>
        <v>10</v>
      </c>
      <c r="AB25" s="441">
        <f t="shared" si="1"/>
        <v>108</v>
      </c>
      <c r="AC25" s="442">
        <f t="shared" si="2"/>
        <v>1</v>
      </c>
      <c r="AD25" s="443">
        <f t="shared" si="3"/>
        <v>10.8</v>
      </c>
    </row>
    <row r="26" spans="1:30" ht="13" thickBot="1">
      <c r="A26" s="30"/>
      <c r="B26" s="509" t="s">
        <v>712</v>
      </c>
      <c r="C26" s="509" t="s">
        <v>343</v>
      </c>
      <c r="D26" s="498" t="s">
        <v>124</v>
      </c>
      <c r="E26" s="520">
        <v>36</v>
      </c>
      <c r="F26" s="518">
        <v>5</v>
      </c>
      <c r="G26" s="515">
        <v>67</v>
      </c>
      <c r="H26" s="520"/>
      <c r="I26" s="518"/>
      <c r="J26" s="515"/>
      <c r="K26" s="520"/>
      <c r="L26" s="518">
        <v>1</v>
      </c>
      <c r="M26" s="515">
        <v>37</v>
      </c>
      <c r="N26" s="520">
        <v>1</v>
      </c>
      <c r="O26" s="518"/>
      <c r="P26" s="515"/>
      <c r="Q26" s="520"/>
      <c r="R26" s="518"/>
      <c r="S26" s="514"/>
      <c r="T26" s="514"/>
      <c r="U26" s="129"/>
      <c r="V26" s="261"/>
      <c r="W26" s="389"/>
      <c r="X26" s="50"/>
      <c r="Y26" s="50"/>
      <c r="Z26" s="50"/>
      <c r="AA26" s="228">
        <f t="shared" si="0"/>
        <v>6</v>
      </c>
      <c r="AB26" s="441">
        <f t="shared" si="1"/>
        <v>104</v>
      </c>
      <c r="AC26" s="442">
        <f t="shared" si="2"/>
        <v>1</v>
      </c>
      <c r="AD26" s="443">
        <f t="shared" si="3"/>
        <v>17.333333333333332</v>
      </c>
    </row>
    <row r="27" spans="1:30" ht="13" thickBot="1">
      <c r="A27" s="30"/>
      <c r="B27" s="509" t="s">
        <v>402</v>
      </c>
      <c r="C27" s="509" t="s">
        <v>403</v>
      </c>
      <c r="D27" s="546" t="s">
        <v>117</v>
      </c>
      <c r="E27" s="520">
        <v>88</v>
      </c>
      <c r="F27" s="518">
        <v>1</v>
      </c>
      <c r="G27" s="515">
        <v>11</v>
      </c>
      <c r="H27" s="520">
        <v>1</v>
      </c>
      <c r="I27" s="518">
        <v>2</v>
      </c>
      <c r="J27" s="515">
        <v>39</v>
      </c>
      <c r="K27" s="520">
        <v>1</v>
      </c>
      <c r="L27" s="518">
        <v>1</v>
      </c>
      <c r="M27" s="515">
        <v>7</v>
      </c>
      <c r="N27" s="520"/>
      <c r="O27" s="518">
        <v>2</v>
      </c>
      <c r="P27" s="515">
        <v>29</v>
      </c>
      <c r="Q27" s="520"/>
      <c r="R27" s="518">
        <v>1</v>
      </c>
      <c r="S27" s="514">
        <v>8</v>
      </c>
      <c r="T27" s="514"/>
      <c r="U27" s="50"/>
      <c r="V27" s="392"/>
      <c r="W27" s="379"/>
      <c r="X27" s="50"/>
      <c r="Y27" s="50"/>
      <c r="Z27" s="50"/>
      <c r="AA27" s="99">
        <f t="shared" si="0"/>
        <v>7</v>
      </c>
      <c r="AB27" s="261">
        <f t="shared" si="1"/>
        <v>94</v>
      </c>
      <c r="AC27" s="500">
        <f t="shared" si="2"/>
        <v>2</v>
      </c>
      <c r="AD27" s="443">
        <f t="shared" si="3"/>
        <v>13.428571428571429</v>
      </c>
    </row>
    <row r="28" spans="1:30" ht="13" thickBot="1">
      <c r="A28" s="30"/>
      <c r="B28" s="509" t="s">
        <v>404</v>
      </c>
      <c r="C28" s="509" t="s">
        <v>388</v>
      </c>
      <c r="D28" s="498" t="s">
        <v>117</v>
      </c>
      <c r="E28" s="520">
        <v>13</v>
      </c>
      <c r="F28" s="518"/>
      <c r="G28" s="515"/>
      <c r="H28" s="520"/>
      <c r="I28" s="518"/>
      <c r="J28" s="515"/>
      <c r="K28" s="520"/>
      <c r="L28" s="518"/>
      <c r="M28" s="515"/>
      <c r="N28" s="520"/>
      <c r="O28" s="518">
        <v>7</v>
      </c>
      <c r="P28" s="515">
        <v>93</v>
      </c>
      <c r="Q28" s="520"/>
      <c r="R28" s="518"/>
      <c r="S28" s="514"/>
      <c r="T28" s="514"/>
      <c r="U28" s="50"/>
      <c r="V28" s="392"/>
      <c r="W28" s="379"/>
      <c r="X28" s="50"/>
      <c r="Y28" s="50"/>
      <c r="Z28" s="50"/>
      <c r="AA28" s="99">
        <f t="shared" si="0"/>
        <v>7</v>
      </c>
      <c r="AB28" s="261">
        <f t="shared" si="1"/>
        <v>93</v>
      </c>
      <c r="AC28" s="539">
        <f t="shared" si="2"/>
        <v>0</v>
      </c>
      <c r="AD28" s="443">
        <f t="shared" si="3"/>
        <v>13.285714285714286</v>
      </c>
    </row>
    <row r="29" spans="1:30" ht="13" thickBot="1">
      <c r="A29" s="30"/>
      <c r="B29" s="509" t="s">
        <v>187</v>
      </c>
      <c r="C29" s="509" t="s">
        <v>188</v>
      </c>
      <c r="D29" s="498" t="s">
        <v>122</v>
      </c>
      <c r="E29" s="50">
        <v>27</v>
      </c>
      <c r="F29" s="50"/>
      <c r="G29" s="50"/>
      <c r="H29" s="412"/>
      <c r="I29" s="390">
        <v>2</v>
      </c>
      <c r="J29" s="50">
        <v>20</v>
      </c>
      <c r="K29" s="412"/>
      <c r="L29" s="390">
        <v>3</v>
      </c>
      <c r="M29" s="50">
        <v>38</v>
      </c>
      <c r="N29" s="412"/>
      <c r="O29" s="518">
        <v>1</v>
      </c>
      <c r="P29" s="514">
        <v>8</v>
      </c>
      <c r="Q29" s="38"/>
      <c r="R29" s="518">
        <v>1</v>
      </c>
      <c r="S29" s="514">
        <v>26</v>
      </c>
      <c r="T29" s="38"/>
      <c r="U29" s="390"/>
      <c r="V29" s="50"/>
      <c r="W29" s="412"/>
      <c r="X29" s="388"/>
      <c r="Y29" s="129"/>
      <c r="Z29" s="573"/>
      <c r="AA29" s="228">
        <f t="shared" si="0"/>
        <v>7</v>
      </c>
      <c r="AB29" s="441">
        <f t="shared" si="1"/>
        <v>92</v>
      </c>
      <c r="AC29" s="442">
        <f t="shared" si="2"/>
        <v>0</v>
      </c>
      <c r="AD29" s="443">
        <f t="shared" si="3"/>
        <v>13.142857142857142</v>
      </c>
    </row>
    <row r="30" spans="1:30" ht="13" thickBot="1">
      <c r="A30" s="30"/>
      <c r="B30" s="128" t="s">
        <v>655</v>
      </c>
      <c r="C30" s="508" t="s">
        <v>656</v>
      </c>
      <c r="D30" s="498" t="s">
        <v>124</v>
      </c>
      <c r="E30" s="513">
        <v>80</v>
      </c>
      <c r="F30" s="513">
        <v>2</v>
      </c>
      <c r="G30" s="513">
        <v>33</v>
      </c>
      <c r="H30" s="532"/>
      <c r="I30" s="517">
        <v>0</v>
      </c>
      <c r="J30" s="513">
        <v>0</v>
      </c>
      <c r="K30" s="532"/>
      <c r="L30" s="517">
        <v>1</v>
      </c>
      <c r="M30" s="513">
        <v>9</v>
      </c>
      <c r="N30" s="532"/>
      <c r="O30" s="517"/>
      <c r="P30" s="513"/>
      <c r="Q30" s="532"/>
      <c r="R30" s="517">
        <v>4</v>
      </c>
      <c r="S30" s="513">
        <v>44</v>
      </c>
      <c r="T30" s="532"/>
      <c r="U30" s="388"/>
      <c r="V30" s="129"/>
      <c r="W30" s="573"/>
      <c r="X30" s="415"/>
      <c r="Y30" s="415"/>
      <c r="Z30" s="415"/>
      <c r="AA30" s="228">
        <f t="shared" si="0"/>
        <v>7</v>
      </c>
      <c r="AB30" s="441">
        <f t="shared" si="1"/>
        <v>86</v>
      </c>
      <c r="AC30" s="442">
        <f t="shared" si="2"/>
        <v>0</v>
      </c>
      <c r="AD30" s="443">
        <f t="shared" si="3"/>
        <v>12.285714285714286</v>
      </c>
    </row>
    <row r="31" spans="1:30" ht="13" thickBot="1">
      <c r="A31" s="30"/>
      <c r="B31" s="309" t="s">
        <v>480</v>
      </c>
      <c r="C31" s="309" t="s">
        <v>398</v>
      </c>
      <c r="D31" s="498" t="s">
        <v>481</v>
      </c>
      <c r="E31" s="296">
        <v>12</v>
      </c>
      <c r="F31" s="300">
        <v>1</v>
      </c>
      <c r="G31" s="303">
        <v>27</v>
      </c>
      <c r="H31" s="296"/>
      <c r="I31" s="300"/>
      <c r="J31" s="303"/>
      <c r="K31" s="296"/>
      <c r="L31" s="300">
        <v>2</v>
      </c>
      <c r="M31" s="303">
        <v>13</v>
      </c>
      <c r="N31" s="296">
        <v>1</v>
      </c>
      <c r="O31" s="300">
        <v>3</v>
      </c>
      <c r="P31" s="303">
        <v>40</v>
      </c>
      <c r="Q31" s="296"/>
      <c r="R31" s="300"/>
      <c r="S31" s="307"/>
      <c r="T31" s="307"/>
      <c r="U31" s="533"/>
      <c r="V31" s="410"/>
      <c r="W31" s="411"/>
      <c r="X31" s="574"/>
      <c r="Y31" s="574"/>
      <c r="Z31" s="574"/>
      <c r="AA31" s="228">
        <f t="shared" si="0"/>
        <v>6</v>
      </c>
      <c r="AB31" s="441">
        <f t="shared" si="1"/>
        <v>80</v>
      </c>
      <c r="AC31" s="442">
        <f t="shared" si="2"/>
        <v>1</v>
      </c>
      <c r="AD31" s="443">
        <f t="shared" si="3"/>
        <v>13.333333333333334</v>
      </c>
    </row>
    <row r="32" spans="1:30" ht="13" thickBot="1">
      <c r="A32" s="30"/>
      <c r="B32" s="293" t="s">
        <v>658</v>
      </c>
      <c r="C32" s="293" t="s">
        <v>659</v>
      </c>
      <c r="D32" s="498" t="s">
        <v>124</v>
      </c>
      <c r="E32" s="297">
        <v>9</v>
      </c>
      <c r="F32" s="301">
        <v>3</v>
      </c>
      <c r="G32" s="531">
        <v>71</v>
      </c>
      <c r="H32" s="297"/>
      <c r="I32" s="301"/>
      <c r="J32" s="531"/>
      <c r="K32" s="297"/>
      <c r="L32" s="301"/>
      <c r="M32" s="531"/>
      <c r="N32" s="297"/>
      <c r="O32" s="301"/>
      <c r="P32" s="531"/>
      <c r="Q32" s="297"/>
      <c r="R32" s="301"/>
      <c r="S32" s="44"/>
      <c r="T32" s="44"/>
      <c r="U32" s="416"/>
      <c r="V32" s="447"/>
      <c r="W32" s="417"/>
      <c r="X32" s="415"/>
      <c r="Y32" s="415"/>
      <c r="Z32" s="415"/>
      <c r="AA32" s="228">
        <f t="shared" si="0"/>
        <v>3</v>
      </c>
      <c r="AB32" s="441">
        <f t="shared" si="1"/>
        <v>71</v>
      </c>
      <c r="AC32" s="442">
        <f t="shared" si="2"/>
        <v>0</v>
      </c>
      <c r="AD32" s="443">
        <f t="shared" si="3"/>
        <v>23.666666666666668</v>
      </c>
    </row>
    <row r="33" spans="1:36" ht="13" thickBot="1">
      <c r="A33" s="30"/>
      <c r="B33" s="293" t="s">
        <v>461</v>
      </c>
      <c r="C33" s="293" t="s">
        <v>462</v>
      </c>
      <c r="D33" s="294" t="s">
        <v>113</v>
      </c>
      <c r="E33" s="297">
        <v>21</v>
      </c>
      <c r="F33" s="301">
        <v>7</v>
      </c>
      <c r="G33" s="531">
        <v>59</v>
      </c>
      <c r="H33" s="297"/>
      <c r="I33" s="301"/>
      <c r="J33" s="531"/>
      <c r="K33" s="297"/>
      <c r="L33" s="301"/>
      <c r="M33" s="531"/>
      <c r="N33" s="297"/>
      <c r="O33" s="301">
        <v>1</v>
      </c>
      <c r="P33" s="531">
        <v>2</v>
      </c>
      <c r="Q33" s="297"/>
      <c r="R33" s="289"/>
      <c r="S33" s="308"/>
      <c r="T33" s="308"/>
      <c r="U33" s="43"/>
      <c r="V33" s="405"/>
      <c r="W33" s="406"/>
      <c r="X33" s="407"/>
      <c r="Y33" s="407"/>
      <c r="Z33" s="407"/>
      <c r="AA33" s="99">
        <f t="shared" si="0"/>
        <v>8</v>
      </c>
      <c r="AB33" s="261">
        <f t="shared" si="1"/>
        <v>61</v>
      </c>
      <c r="AC33" s="555">
        <f t="shared" si="2"/>
        <v>0</v>
      </c>
      <c r="AD33" s="443">
        <f t="shared" si="3"/>
        <v>7.625</v>
      </c>
    </row>
    <row r="34" spans="1:36" ht="13" thickBot="1">
      <c r="A34" s="30"/>
      <c r="B34" s="521" t="s">
        <v>502</v>
      </c>
      <c r="C34" s="128" t="s">
        <v>247</v>
      </c>
      <c r="D34" s="498" t="s">
        <v>144</v>
      </c>
      <c r="E34" s="519">
        <v>30</v>
      </c>
      <c r="F34" s="517">
        <v>1</v>
      </c>
      <c r="G34" s="492">
        <v>17</v>
      </c>
      <c r="H34" s="519"/>
      <c r="I34" s="517">
        <v>2</v>
      </c>
      <c r="J34" s="492">
        <v>8</v>
      </c>
      <c r="K34" s="519"/>
      <c r="L34" s="517">
        <v>2</v>
      </c>
      <c r="M34" s="492">
        <v>-10</v>
      </c>
      <c r="N34" s="519"/>
      <c r="O34" s="517">
        <v>1</v>
      </c>
      <c r="P34" s="492">
        <v>8</v>
      </c>
      <c r="Q34" s="519"/>
      <c r="R34" s="301">
        <v>4</v>
      </c>
      <c r="S34" s="44">
        <v>38</v>
      </c>
      <c r="T34" s="44"/>
      <c r="U34" s="43"/>
      <c r="V34" s="405"/>
      <c r="W34" s="406"/>
      <c r="X34" s="407"/>
      <c r="Y34" s="407"/>
      <c r="Z34" s="407"/>
      <c r="AA34" s="99">
        <f t="shared" si="0"/>
        <v>10</v>
      </c>
      <c r="AB34" s="261">
        <f t="shared" si="1"/>
        <v>61</v>
      </c>
      <c r="AC34" s="555">
        <f t="shared" si="2"/>
        <v>0</v>
      </c>
      <c r="AD34" s="443">
        <f t="shared" si="3"/>
        <v>6.1</v>
      </c>
    </row>
    <row r="35" spans="1:36" ht="13" thickBot="1">
      <c r="A35" s="30"/>
      <c r="B35" s="509" t="s">
        <v>450</v>
      </c>
      <c r="C35" s="509" t="s">
        <v>451</v>
      </c>
      <c r="D35" s="498" t="s">
        <v>112</v>
      </c>
      <c r="E35" s="520">
        <v>36</v>
      </c>
      <c r="F35" s="518">
        <v>3</v>
      </c>
      <c r="G35" s="515">
        <v>15</v>
      </c>
      <c r="H35" s="520">
        <v>0</v>
      </c>
      <c r="I35" s="518"/>
      <c r="J35" s="515"/>
      <c r="K35" s="520"/>
      <c r="L35" s="518">
        <v>3</v>
      </c>
      <c r="M35" s="515">
        <v>14</v>
      </c>
      <c r="N35" s="520">
        <v>0</v>
      </c>
      <c r="O35" s="518">
        <v>2</v>
      </c>
      <c r="P35" s="515">
        <v>29</v>
      </c>
      <c r="Q35" s="520">
        <v>0</v>
      </c>
      <c r="R35" s="301"/>
      <c r="S35" s="44"/>
      <c r="T35" s="44"/>
      <c r="U35" s="416"/>
      <c r="V35" s="447"/>
      <c r="W35" s="417"/>
      <c r="X35" s="415"/>
      <c r="Y35" s="415"/>
      <c r="Z35" s="415"/>
      <c r="AA35" s="228">
        <f t="shared" si="0"/>
        <v>8</v>
      </c>
      <c r="AB35" s="441">
        <f t="shared" si="1"/>
        <v>58</v>
      </c>
      <c r="AC35" s="442">
        <f t="shared" si="2"/>
        <v>0</v>
      </c>
      <c r="AD35" s="443">
        <f t="shared" si="3"/>
        <v>7.25</v>
      </c>
    </row>
    <row r="36" spans="1:36" ht="13" thickBot="1">
      <c r="A36" s="30"/>
      <c r="B36" s="509" t="s">
        <v>820</v>
      </c>
      <c r="C36" s="509" t="s">
        <v>671</v>
      </c>
      <c r="D36" s="498" t="s">
        <v>144</v>
      </c>
      <c r="E36" s="520">
        <v>38</v>
      </c>
      <c r="F36" s="518"/>
      <c r="G36" s="515"/>
      <c r="H36" s="520"/>
      <c r="I36" s="518"/>
      <c r="J36" s="515"/>
      <c r="K36" s="520"/>
      <c r="L36" s="518"/>
      <c r="M36" s="515"/>
      <c r="N36" s="520"/>
      <c r="O36" s="518">
        <v>5</v>
      </c>
      <c r="P36" s="515">
        <v>47</v>
      </c>
      <c r="Q36" s="520"/>
      <c r="R36" s="301">
        <v>1</v>
      </c>
      <c r="S36" s="44">
        <v>8</v>
      </c>
      <c r="T36" s="44"/>
      <c r="U36" s="43"/>
      <c r="V36" s="405"/>
      <c r="W36" s="406"/>
      <c r="X36" s="407"/>
      <c r="Y36" s="407"/>
      <c r="Z36" s="407"/>
      <c r="AA36" s="99">
        <f t="shared" si="0"/>
        <v>6</v>
      </c>
      <c r="AB36" s="261">
        <f t="shared" si="1"/>
        <v>55</v>
      </c>
      <c r="AC36" s="539">
        <f t="shared" si="2"/>
        <v>0</v>
      </c>
      <c r="AD36" s="443">
        <f t="shared" si="3"/>
        <v>9.1666666666666661</v>
      </c>
    </row>
    <row r="37" spans="1:36" ht="16" thickBot="1">
      <c r="A37" s="30"/>
      <c r="B37" s="385" t="s">
        <v>198</v>
      </c>
      <c r="C37" s="385" t="s">
        <v>199</v>
      </c>
      <c r="D37" s="498" t="s">
        <v>114</v>
      </c>
      <c r="E37" s="565">
        <v>9</v>
      </c>
      <c r="F37" s="390"/>
      <c r="G37" s="392"/>
      <c r="H37" s="379"/>
      <c r="I37" s="390">
        <v>3</v>
      </c>
      <c r="J37" s="392">
        <v>48</v>
      </c>
      <c r="K37" s="379"/>
      <c r="L37" s="518">
        <v>1</v>
      </c>
      <c r="M37" s="515">
        <v>5</v>
      </c>
      <c r="N37" s="520"/>
      <c r="O37" s="518"/>
      <c r="P37" s="515"/>
      <c r="Q37" s="520"/>
      <c r="R37" s="301"/>
      <c r="S37" s="44"/>
      <c r="T37" s="44"/>
      <c r="U37" s="43"/>
      <c r="V37" s="405"/>
      <c r="W37" s="406"/>
      <c r="X37" s="24"/>
      <c r="Y37" s="20"/>
      <c r="Z37" s="124"/>
      <c r="AA37" s="99">
        <f t="shared" si="0"/>
        <v>4</v>
      </c>
      <c r="AB37" s="261">
        <f t="shared" si="1"/>
        <v>53</v>
      </c>
      <c r="AC37" s="555">
        <f t="shared" si="2"/>
        <v>0</v>
      </c>
      <c r="AD37" s="443">
        <f t="shared" si="3"/>
        <v>13.25</v>
      </c>
      <c r="AE37" s="25"/>
      <c r="AF37" s="25"/>
      <c r="AG37" s="25"/>
      <c r="AH37" s="25"/>
      <c r="AI37" s="25"/>
      <c r="AJ37" s="25"/>
    </row>
    <row r="38" spans="1:36" ht="13" thickBot="1">
      <c r="A38" s="30"/>
      <c r="B38" s="509" t="s">
        <v>536</v>
      </c>
      <c r="C38" s="509" t="s">
        <v>219</v>
      </c>
      <c r="D38" s="498" t="s">
        <v>153</v>
      </c>
      <c r="E38" s="520">
        <v>11</v>
      </c>
      <c r="F38" s="518"/>
      <c r="G38" s="515"/>
      <c r="H38" s="520"/>
      <c r="I38" s="518">
        <v>2</v>
      </c>
      <c r="J38" s="515">
        <v>12</v>
      </c>
      <c r="K38" s="520">
        <v>0</v>
      </c>
      <c r="L38" s="518"/>
      <c r="M38" s="515"/>
      <c r="N38" s="520"/>
      <c r="O38" s="518">
        <v>1</v>
      </c>
      <c r="P38" s="515">
        <v>2</v>
      </c>
      <c r="Q38" s="520"/>
      <c r="R38" s="301">
        <v>2</v>
      </c>
      <c r="S38" s="44">
        <v>39</v>
      </c>
      <c r="T38" s="44"/>
      <c r="U38" s="390"/>
      <c r="V38" s="50"/>
      <c r="W38" s="448"/>
      <c r="X38" s="390"/>
      <c r="Y38" s="50"/>
      <c r="Z38" s="412"/>
      <c r="AA38" s="228">
        <f t="shared" si="0"/>
        <v>5</v>
      </c>
      <c r="AB38" s="441">
        <f t="shared" si="1"/>
        <v>53</v>
      </c>
      <c r="AC38" s="442">
        <f t="shared" si="2"/>
        <v>0</v>
      </c>
      <c r="AD38" s="443">
        <f t="shared" si="3"/>
        <v>10.6</v>
      </c>
    </row>
    <row r="39" spans="1:36" ht="13" thickBot="1">
      <c r="A39" s="30"/>
      <c r="B39" s="509" t="s">
        <v>714</v>
      </c>
      <c r="C39" s="509" t="s">
        <v>715</v>
      </c>
      <c r="D39" s="498" t="s">
        <v>124</v>
      </c>
      <c r="E39" s="520">
        <v>19</v>
      </c>
      <c r="F39" s="518">
        <v>1</v>
      </c>
      <c r="G39" s="515">
        <v>22</v>
      </c>
      <c r="H39" s="520"/>
      <c r="I39" s="518"/>
      <c r="J39" s="515"/>
      <c r="K39" s="520"/>
      <c r="L39" s="518"/>
      <c r="M39" s="515"/>
      <c r="N39" s="520"/>
      <c r="O39" s="518">
        <v>1</v>
      </c>
      <c r="P39" s="515">
        <v>15</v>
      </c>
      <c r="Q39" s="520">
        <v>1</v>
      </c>
      <c r="R39" s="518">
        <v>1</v>
      </c>
      <c r="S39" s="514">
        <v>12</v>
      </c>
      <c r="T39" s="121"/>
      <c r="U39" s="390"/>
      <c r="V39" s="50"/>
      <c r="W39" s="448"/>
      <c r="X39" s="390"/>
      <c r="Y39" s="50"/>
      <c r="Z39" s="412"/>
      <c r="AA39" s="99">
        <f t="shared" si="0"/>
        <v>3</v>
      </c>
      <c r="AB39" s="261">
        <f t="shared" si="1"/>
        <v>49</v>
      </c>
      <c r="AC39" s="555">
        <f t="shared" si="2"/>
        <v>1</v>
      </c>
      <c r="AD39" s="443">
        <f t="shared" si="3"/>
        <v>16.333333333333332</v>
      </c>
    </row>
    <row r="40" spans="1:36" ht="13" thickBot="1">
      <c r="A40" s="30"/>
      <c r="B40" s="509" t="s">
        <v>816</v>
      </c>
      <c r="C40" s="509" t="s">
        <v>247</v>
      </c>
      <c r="D40" s="498" t="s">
        <v>153</v>
      </c>
      <c r="E40" s="520">
        <v>26</v>
      </c>
      <c r="F40" s="518"/>
      <c r="G40" s="515"/>
      <c r="H40" s="520"/>
      <c r="I40" s="518"/>
      <c r="J40" s="515"/>
      <c r="K40" s="520"/>
      <c r="L40" s="518"/>
      <c r="M40" s="515"/>
      <c r="N40" s="520"/>
      <c r="O40" s="518">
        <v>1</v>
      </c>
      <c r="P40" s="515">
        <v>43</v>
      </c>
      <c r="Q40" s="520"/>
      <c r="R40" s="518"/>
      <c r="S40" s="514"/>
      <c r="T40" s="121"/>
      <c r="U40" s="390"/>
      <c r="V40" s="50"/>
      <c r="W40" s="448"/>
      <c r="X40" s="129"/>
      <c r="Y40" s="129"/>
      <c r="Z40" s="129"/>
      <c r="AA40" s="228">
        <f t="shared" ref="AA40:AA71" si="4">SUM(F40+I40+L40+O40+R40+U40+X40)</f>
        <v>1</v>
      </c>
      <c r="AB40" s="441">
        <f t="shared" ref="AB40:AB71" si="5">SUM(G40+J40+M40+P40+S40+V40+Y40)</f>
        <v>43</v>
      </c>
      <c r="AC40" s="442">
        <f t="shared" ref="AC40:AC71" si="6">SUM(H40+K40+N40+Q40+T40+W40+Z40)</f>
        <v>0</v>
      </c>
      <c r="AD40" s="443">
        <f t="shared" ref="AD40:AD71" si="7">IFERROR(AB40/AA40,0)</f>
        <v>43</v>
      </c>
    </row>
    <row r="41" spans="1:36" ht="13" thickBot="1">
      <c r="A41" s="30"/>
      <c r="B41" s="509" t="s">
        <v>454</v>
      </c>
      <c r="C41" s="509" t="s">
        <v>501</v>
      </c>
      <c r="D41" s="498" t="s">
        <v>144</v>
      </c>
      <c r="E41" s="520">
        <v>20</v>
      </c>
      <c r="F41" s="518">
        <v>1</v>
      </c>
      <c r="G41" s="515">
        <v>40</v>
      </c>
      <c r="H41" s="520"/>
      <c r="I41" s="518"/>
      <c r="J41" s="515"/>
      <c r="K41" s="520"/>
      <c r="L41" s="518"/>
      <c r="M41" s="515"/>
      <c r="N41" s="520"/>
      <c r="O41" s="518"/>
      <c r="P41" s="515"/>
      <c r="Q41" s="520"/>
      <c r="R41" s="518"/>
      <c r="S41" s="514"/>
      <c r="T41" s="38"/>
      <c r="U41" s="390"/>
      <c r="V41" s="50"/>
      <c r="W41" s="412"/>
      <c r="X41" s="50"/>
      <c r="Y41" s="50"/>
      <c r="Z41" s="50"/>
      <c r="AA41" s="228">
        <f t="shared" si="4"/>
        <v>1</v>
      </c>
      <c r="AB41" s="441">
        <f t="shared" si="5"/>
        <v>40</v>
      </c>
      <c r="AC41" s="442">
        <f t="shared" si="6"/>
        <v>0</v>
      </c>
      <c r="AD41" s="443">
        <f t="shared" si="7"/>
        <v>40</v>
      </c>
    </row>
    <row r="42" spans="1:36" ht="13" thickBot="1">
      <c r="A42" s="30"/>
      <c r="B42" s="128" t="s">
        <v>690</v>
      </c>
      <c r="C42" s="128" t="s">
        <v>290</v>
      </c>
      <c r="D42" s="294" t="s">
        <v>144</v>
      </c>
      <c r="E42" s="519">
        <v>24</v>
      </c>
      <c r="F42" s="517"/>
      <c r="G42" s="492"/>
      <c r="H42" s="519"/>
      <c r="I42" s="517">
        <v>3</v>
      </c>
      <c r="J42" s="492">
        <v>7</v>
      </c>
      <c r="K42" s="519"/>
      <c r="L42" s="517">
        <v>1</v>
      </c>
      <c r="M42" s="492">
        <v>3</v>
      </c>
      <c r="N42" s="519"/>
      <c r="O42" s="517">
        <v>4</v>
      </c>
      <c r="P42" s="492">
        <v>29</v>
      </c>
      <c r="Q42" s="519"/>
      <c r="R42" s="517"/>
      <c r="S42" s="513"/>
      <c r="T42" s="513"/>
      <c r="U42" s="129"/>
      <c r="V42" s="261"/>
      <c r="W42" s="389"/>
      <c r="X42" s="50"/>
      <c r="Y42" s="50"/>
      <c r="Z42" s="50"/>
      <c r="AA42" s="228">
        <f t="shared" si="4"/>
        <v>8</v>
      </c>
      <c r="AB42" s="441">
        <f t="shared" si="5"/>
        <v>39</v>
      </c>
      <c r="AC42" s="442">
        <f t="shared" si="6"/>
        <v>0</v>
      </c>
      <c r="AD42" s="443">
        <f t="shared" si="7"/>
        <v>4.875</v>
      </c>
    </row>
    <row r="43" spans="1:36" ht="13" thickBot="1">
      <c r="A43" s="30"/>
      <c r="B43" s="384" t="s">
        <v>251</v>
      </c>
      <c r="C43" s="384" t="s">
        <v>252</v>
      </c>
      <c r="D43" s="294" t="s">
        <v>114</v>
      </c>
      <c r="E43" s="393">
        <v>22</v>
      </c>
      <c r="F43" s="390"/>
      <c r="G43" s="392"/>
      <c r="H43" s="379"/>
      <c r="I43" s="390"/>
      <c r="J43" s="392"/>
      <c r="K43" s="379"/>
      <c r="L43" s="518">
        <v>1</v>
      </c>
      <c r="M43" s="515">
        <v>7</v>
      </c>
      <c r="N43" s="520"/>
      <c r="O43" s="518">
        <v>2</v>
      </c>
      <c r="P43" s="515">
        <v>5</v>
      </c>
      <c r="Q43" s="520"/>
      <c r="R43" s="518">
        <v>2</v>
      </c>
      <c r="S43" s="514">
        <v>26</v>
      </c>
      <c r="T43" s="514"/>
      <c r="U43" s="50"/>
      <c r="V43" s="392"/>
      <c r="W43" s="379"/>
      <c r="X43" s="50"/>
      <c r="Y43" s="50"/>
      <c r="Z43" s="50"/>
      <c r="AA43" s="551">
        <f t="shared" si="4"/>
        <v>5</v>
      </c>
      <c r="AB43" s="538">
        <f t="shared" si="5"/>
        <v>38</v>
      </c>
      <c r="AC43" s="539">
        <f t="shared" si="6"/>
        <v>0</v>
      </c>
      <c r="AD43" s="443">
        <f t="shared" si="7"/>
        <v>7.6</v>
      </c>
    </row>
    <row r="44" spans="1:36" ht="13" thickBot="1">
      <c r="A44" s="30"/>
      <c r="B44" s="509" t="s">
        <v>824</v>
      </c>
      <c r="C44" s="509" t="s">
        <v>470</v>
      </c>
      <c r="D44" s="294" t="s">
        <v>124</v>
      </c>
      <c r="E44" s="520">
        <v>22</v>
      </c>
      <c r="F44" s="518"/>
      <c r="G44" s="515"/>
      <c r="H44" s="520"/>
      <c r="I44" s="518"/>
      <c r="J44" s="515"/>
      <c r="K44" s="520"/>
      <c r="L44" s="518"/>
      <c r="M44" s="515"/>
      <c r="N44" s="520"/>
      <c r="O44" s="518">
        <v>2</v>
      </c>
      <c r="P44" s="515">
        <v>16</v>
      </c>
      <c r="Q44" s="520"/>
      <c r="R44" s="518">
        <v>2</v>
      </c>
      <c r="S44" s="514">
        <v>19</v>
      </c>
      <c r="T44" s="514"/>
      <c r="U44" s="20"/>
      <c r="V44" s="265"/>
      <c r="W44" s="263"/>
      <c r="X44" s="20"/>
      <c r="Y44" s="20"/>
      <c r="Z44" s="20"/>
      <c r="AA44" s="99">
        <f t="shared" si="4"/>
        <v>4</v>
      </c>
      <c r="AB44" s="261">
        <f t="shared" si="5"/>
        <v>35</v>
      </c>
      <c r="AC44" s="555">
        <f t="shared" si="6"/>
        <v>0</v>
      </c>
      <c r="AD44" s="443">
        <f t="shared" si="7"/>
        <v>8.75</v>
      </c>
    </row>
    <row r="45" spans="1:36" ht="13" thickBot="1">
      <c r="A45" s="30"/>
      <c r="B45" s="509" t="s">
        <v>189</v>
      </c>
      <c r="C45" s="509" t="s">
        <v>190</v>
      </c>
      <c r="D45" s="294" t="s">
        <v>122</v>
      </c>
      <c r="E45" s="379">
        <v>85</v>
      </c>
      <c r="F45" s="390">
        <v>1</v>
      </c>
      <c r="G45" s="392">
        <v>12</v>
      </c>
      <c r="H45" s="379"/>
      <c r="I45" s="390"/>
      <c r="J45" s="392"/>
      <c r="K45" s="379"/>
      <c r="L45" s="390"/>
      <c r="M45" s="392"/>
      <c r="N45" s="379"/>
      <c r="O45" s="518">
        <v>2</v>
      </c>
      <c r="P45" s="515">
        <v>21</v>
      </c>
      <c r="Q45" s="520"/>
      <c r="R45" s="518"/>
      <c r="S45" s="514"/>
      <c r="T45" s="514"/>
      <c r="U45" s="50"/>
      <c r="V45" s="392"/>
      <c r="W45" s="379"/>
      <c r="X45" s="50"/>
      <c r="Y45" s="50"/>
      <c r="Z45" s="50"/>
      <c r="AA45" s="228">
        <f t="shared" si="4"/>
        <v>3</v>
      </c>
      <c r="AB45" s="441">
        <f t="shared" si="5"/>
        <v>33</v>
      </c>
      <c r="AC45" s="442">
        <f t="shared" si="6"/>
        <v>0</v>
      </c>
      <c r="AD45" s="443">
        <f t="shared" si="7"/>
        <v>11</v>
      </c>
    </row>
    <row r="46" spans="1:36" ht="13" thickBot="1">
      <c r="A46" s="30"/>
      <c r="B46" s="509" t="s">
        <v>849</v>
      </c>
      <c r="C46" s="509" t="s">
        <v>418</v>
      </c>
      <c r="D46" s="498" t="s">
        <v>124</v>
      </c>
      <c r="E46" s="520">
        <v>23</v>
      </c>
      <c r="F46" s="518"/>
      <c r="G46" s="515"/>
      <c r="H46" s="520"/>
      <c r="I46" s="518"/>
      <c r="J46" s="515"/>
      <c r="K46" s="520"/>
      <c r="L46" s="518"/>
      <c r="M46" s="515"/>
      <c r="N46" s="520"/>
      <c r="O46" s="518"/>
      <c r="P46" s="515"/>
      <c r="Q46" s="520"/>
      <c r="R46" s="518">
        <v>3</v>
      </c>
      <c r="S46" s="514">
        <v>29</v>
      </c>
      <c r="T46" s="514"/>
      <c r="U46" s="50"/>
      <c r="V46" s="392"/>
      <c r="W46" s="379"/>
      <c r="X46" s="50"/>
      <c r="Y46" s="50"/>
      <c r="Z46" s="50"/>
      <c r="AA46" s="99">
        <f t="shared" si="4"/>
        <v>3</v>
      </c>
      <c r="AB46" s="261">
        <f t="shared" si="5"/>
        <v>29</v>
      </c>
      <c r="AC46" s="555">
        <f t="shared" si="6"/>
        <v>0</v>
      </c>
      <c r="AD46" s="443">
        <f t="shared" si="7"/>
        <v>9.6666666666666661</v>
      </c>
    </row>
    <row r="47" spans="1:36" ht="13" thickBot="1">
      <c r="A47" s="30"/>
      <c r="B47" s="509" t="s">
        <v>760</v>
      </c>
      <c r="C47" s="509" t="s">
        <v>522</v>
      </c>
      <c r="D47" s="508" t="s">
        <v>112</v>
      </c>
      <c r="E47" s="514">
        <v>88</v>
      </c>
      <c r="F47" s="517"/>
      <c r="G47" s="492"/>
      <c r="H47" s="519"/>
      <c r="I47" s="517"/>
      <c r="J47" s="492"/>
      <c r="K47" s="519"/>
      <c r="L47" s="517">
        <v>1</v>
      </c>
      <c r="M47" s="492">
        <v>19</v>
      </c>
      <c r="N47" s="519">
        <v>0</v>
      </c>
      <c r="O47" s="517">
        <v>1</v>
      </c>
      <c r="P47" s="492">
        <v>10</v>
      </c>
      <c r="Q47" s="519">
        <v>1</v>
      </c>
      <c r="R47" s="517"/>
      <c r="S47" s="513"/>
      <c r="T47" s="513"/>
      <c r="U47" s="20"/>
      <c r="V47" s="265"/>
      <c r="W47" s="263"/>
      <c r="X47" s="20"/>
      <c r="Y47" s="20"/>
      <c r="Z47" s="20"/>
      <c r="AA47" s="99">
        <f t="shared" si="4"/>
        <v>2</v>
      </c>
      <c r="AB47" s="261">
        <f t="shared" si="5"/>
        <v>29</v>
      </c>
      <c r="AC47" s="555">
        <f t="shared" si="6"/>
        <v>1</v>
      </c>
      <c r="AD47" s="443">
        <f t="shared" si="7"/>
        <v>14.5</v>
      </c>
    </row>
    <row r="48" spans="1:36" ht="13" thickBot="1">
      <c r="A48" s="30"/>
      <c r="B48" s="509" t="s">
        <v>454</v>
      </c>
      <c r="C48" s="509" t="s">
        <v>409</v>
      </c>
      <c r="D48" s="508" t="s">
        <v>112</v>
      </c>
      <c r="E48" s="514">
        <v>33</v>
      </c>
      <c r="F48" s="518">
        <v>1</v>
      </c>
      <c r="G48" s="515">
        <v>11</v>
      </c>
      <c r="H48" s="520">
        <v>0</v>
      </c>
      <c r="I48" s="518">
        <v>1</v>
      </c>
      <c r="J48" s="515">
        <v>15</v>
      </c>
      <c r="K48" s="520">
        <v>0</v>
      </c>
      <c r="L48" s="518"/>
      <c r="M48" s="515"/>
      <c r="N48" s="520"/>
      <c r="O48" s="518"/>
      <c r="P48" s="515"/>
      <c r="Q48" s="520"/>
      <c r="R48" s="518"/>
      <c r="S48" s="514"/>
      <c r="T48" s="514"/>
      <c r="U48" s="20"/>
      <c r="V48" s="20"/>
      <c r="W48" s="20"/>
      <c r="X48" s="20"/>
      <c r="Y48" s="20"/>
      <c r="Z48" s="20"/>
      <c r="AA48" s="99">
        <f t="shared" si="4"/>
        <v>2</v>
      </c>
      <c r="AB48" s="261">
        <f t="shared" si="5"/>
        <v>26</v>
      </c>
      <c r="AC48" s="539">
        <f t="shared" si="6"/>
        <v>0</v>
      </c>
      <c r="AD48" s="443">
        <f t="shared" si="7"/>
        <v>13</v>
      </c>
    </row>
    <row r="49" spans="1:36" ht="13" thickBot="1">
      <c r="A49" s="30"/>
      <c r="B49" s="509" t="s">
        <v>815</v>
      </c>
      <c r="C49" s="509" t="s">
        <v>585</v>
      </c>
      <c r="D49" s="508" t="s">
        <v>153</v>
      </c>
      <c r="E49" s="514">
        <v>30</v>
      </c>
      <c r="F49" s="518"/>
      <c r="G49" s="515"/>
      <c r="H49" s="520"/>
      <c r="I49" s="518"/>
      <c r="J49" s="515"/>
      <c r="K49" s="520"/>
      <c r="L49" s="518"/>
      <c r="M49" s="515"/>
      <c r="N49" s="520"/>
      <c r="O49" s="518">
        <v>1</v>
      </c>
      <c r="P49" s="515">
        <v>26</v>
      </c>
      <c r="Q49" s="520"/>
      <c r="R49" s="518"/>
      <c r="S49" s="514"/>
      <c r="T49" s="514"/>
      <c r="U49" s="50"/>
      <c r="V49" s="50"/>
      <c r="W49" s="50"/>
      <c r="X49" s="390"/>
      <c r="Y49" s="50"/>
      <c r="Z49" s="412"/>
      <c r="AA49" s="228">
        <f t="shared" si="4"/>
        <v>1</v>
      </c>
      <c r="AB49" s="441">
        <f t="shared" si="5"/>
        <v>26</v>
      </c>
      <c r="AC49" s="442">
        <f t="shared" si="6"/>
        <v>0</v>
      </c>
      <c r="AD49" s="443">
        <f t="shared" si="7"/>
        <v>26</v>
      </c>
    </row>
    <row r="50" spans="1:36" ht="13" thickBot="1">
      <c r="A50" s="30"/>
      <c r="B50" s="509" t="s">
        <v>463</v>
      </c>
      <c r="C50" s="509" t="s">
        <v>479</v>
      </c>
      <c r="D50" s="508" t="s">
        <v>113</v>
      </c>
      <c r="E50" s="514">
        <v>27</v>
      </c>
      <c r="F50" s="518">
        <v>1</v>
      </c>
      <c r="G50" s="515">
        <v>5</v>
      </c>
      <c r="H50" s="520"/>
      <c r="I50" s="518"/>
      <c r="J50" s="515"/>
      <c r="K50" s="520"/>
      <c r="L50" s="518">
        <v>1</v>
      </c>
      <c r="M50" s="515">
        <v>9</v>
      </c>
      <c r="N50" s="520"/>
      <c r="O50" s="518">
        <v>1</v>
      </c>
      <c r="P50" s="515">
        <v>5</v>
      </c>
      <c r="Q50" s="520">
        <v>1</v>
      </c>
      <c r="R50" s="302"/>
      <c r="S50" s="306"/>
      <c r="T50" s="306"/>
      <c r="U50" s="390"/>
      <c r="V50" s="50"/>
      <c r="W50" s="412"/>
      <c r="X50" s="390"/>
      <c r="Y50" s="50"/>
      <c r="Z50" s="412"/>
      <c r="AA50" s="228">
        <f t="shared" si="4"/>
        <v>3</v>
      </c>
      <c r="AB50" s="441">
        <f t="shared" si="5"/>
        <v>19</v>
      </c>
      <c r="AC50" s="442">
        <f t="shared" si="6"/>
        <v>1</v>
      </c>
      <c r="AD50" s="443">
        <f t="shared" si="7"/>
        <v>6.333333333333333</v>
      </c>
    </row>
    <row r="51" spans="1:36" ht="13" thickBot="1">
      <c r="A51" s="30"/>
      <c r="B51" s="509" t="s">
        <v>653</v>
      </c>
      <c r="C51" s="509" t="s">
        <v>683</v>
      </c>
      <c r="D51" s="508" t="s">
        <v>144</v>
      </c>
      <c r="E51" s="514">
        <v>8</v>
      </c>
      <c r="F51" s="518"/>
      <c r="G51" s="515"/>
      <c r="H51" s="520"/>
      <c r="I51" s="518"/>
      <c r="J51" s="515"/>
      <c r="K51" s="520"/>
      <c r="L51" s="518"/>
      <c r="M51" s="515"/>
      <c r="N51" s="520"/>
      <c r="O51" s="518">
        <v>1</v>
      </c>
      <c r="P51" s="515">
        <v>17</v>
      </c>
      <c r="Q51" s="520"/>
      <c r="R51" s="518"/>
      <c r="S51" s="514"/>
      <c r="T51" s="514"/>
      <c r="U51" s="390"/>
      <c r="V51" s="50"/>
      <c r="W51" s="412"/>
      <c r="X51" s="129"/>
      <c r="Y51" s="129"/>
      <c r="Z51" s="129"/>
      <c r="AA51" s="228">
        <f t="shared" si="4"/>
        <v>1</v>
      </c>
      <c r="AB51" s="441">
        <f t="shared" si="5"/>
        <v>17</v>
      </c>
      <c r="AC51" s="442">
        <f t="shared" si="6"/>
        <v>0</v>
      </c>
      <c r="AD51" s="443">
        <f t="shared" si="7"/>
        <v>17</v>
      </c>
    </row>
    <row r="52" spans="1:36" ht="13" thickBot="1">
      <c r="A52" s="30"/>
      <c r="B52" s="384" t="s">
        <v>244</v>
      </c>
      <c r="C52" s="384" t="s">
        <v>245</v>
      </c>
      <c r="D52" s="508" t="s">
        <v>114</v>
      </c>
      <c r="E52" s="386">
        <v>11</v>
      </c>
      <c r="F52" s="390"/>
      <c r="G52" s="392"/>
      <c r="H52" s="379"/>
      <c r="I52" s="390"/>
      <c r="J52" s="392"/>
      <c r="K52" s="379"/>
      <c r="L52" s="518"/>
      <c r="M52" s="515"/>
      <c r="N52" s="520"/>
      <c r="O52" s="518"/>
      <c r="P52" s="515"/>
      <c r="Q52" s="520"/>
      <c r="R52" s="518">
        <v>2</v>
      </c>
      <c r="S52" s="514">
        <v>16</v>
      </c>
      <c r="T52" s="514"/>
      <c r="U52" s="390"/>
      <c r="V52" s="50"/>
      <c r="W52" s="412"/>
      <c r="X52" s="50"/>
      <c r="Y52" s="50"/>
      <c r="Z52" s="50"/>
      <c r="AA52" s="228">
        <f t="shared" si="4"/>
        <v>2</v>
      </c>
      <c r="AB52" s="441">
        <f t="shared" si="5"/>
        <v>16</v>
      </c>
      <c r="AC52" s="442">
        <f t="shared" si="6"/>
        <v>0</v>
      </c>
      <c r="AD52" s="443">
        <f t="shared" si="7"/>
        <v>8</v>
      </c>
    </row>
    <row r="53" spans="1:36" ht="13" thickBot="1">
      <c r="A53" s="30"/>
      <c r="B53" s="509" t="s">
        <v>769</v>
      </c>
      <c r="C53" s="509" t="s">
        <v>770</v>
      </c>
      <c r="D53" s="508" t="s">
        <v>122</v>
      </c>
      <c r="E53" s="50">
        <v>12</v>
      </c>
      <c r="F53" s="390"/>
      <c r="G53" s="392"/>
      <c r="H53" s="379"/>
      <c r="I53" s="390"/>
      <c r="J53" s="392"/>
      <c r="K53" s="379"/>
      <c r="L53" s="390">
        <v>1</v>
      </c>
      <c r="M53" s="392">
        <v>15</v>
      </c>
      <c r="N53" s="379"/>
      <c r="O53" s="518"/>
      <c r="P53" s="515"/>
      <c r="Q53" s="520"/>
      <c r="R53" s="518"/>
      <c r="S53" s="514"/>
      <c r="T53" s="514"/>
      <c r="U53" s="129"/>
      <c r="V53" s="261"/>
      <c r="W53" s="389"/>
      <c r="X53" s="50"/>
      <c r="Y53" s="50"/>
      <c r="Z53" s="50"/>
      <c r="AA53" s="228">
        <f t="shared" si="4"/>
        <v>1</v>
      </c>
      <c r="AB53" s="441">
        <f t="shared" si="5"/>
        <v>15</v>
      </c>
      <c r="AC53" s="442">
        <f t="shared" si="6"/>
        <v>0</v>
      </c>
      <c r="AD53" s="443">
        <f t="shared" si="7"/>
        <v>15</v>
      </c>
    </row>
    <row r="54" spans="1:36" ht="13" thickBot="1">
      <c r="A54" s="30"/>
      <c r="B54" s="509" t="s">
        <v>529</v>
      </c>
      <c r="C54" s="509" t="s">
        <v>530</v>
      </c>
      <c r="D54" s="508" t="s">
        <v>153</v>
      </c>
      <c r="E54" s="514">
        <v>42</v>
      </c>
      <c r="F54" s="518"/>
      <c r="G54" s="515"/>
      <c r="H54" s="520"/>
      <c r="I54" s="518"/>
      <c r="J54" s="515"/>
      <c r="K54" s="520"/>
      <c r="L54" s="518">
        <v>1</v>
      </c>
      <c r="M54" s="515">
        <v>15</v>
      </c>
      <c r="N54" s="520"/>
      <c r="O54" s="518"/>
      <c r="P54" s="515"/>
      <c r="Q54" s="520"/>
      <c r="R54" s="518"/>
      <c r="S54" s="514"/>
      <c r="T54" s="514"/>
      <c r="U54" s="50"/>
      <c r="V54" s="392"/>
      <c r="W54" s="379"/>
      <c r="X54" s="20"/>
      <c r="Y54" s="20"/>
      <c r="Z54" s="20"/>
      <c r="AA54" s="228">
        <f t="shared" si="4"/>
        <v>1</v>
      </c>
      <c r="AB54" s="441">
        <f t="shared" si="5"/>
        <v>15</v>
      </c>
      <c r="AC54" s="442">
        <f t="shared" si="6"/>
        <v>0</v>
      </c>
      <c r="AD54" s="443">
        <f t="shared" si="7"/>
        <v>15</v>
      </c>
    </row>
    <row r="55" spans="1:36" ht="13" thickBot="1">
      <c r="A55" s="30"/>
      <c r="B55" s="509" t="s">
        <v>842</v>
      </c>
      <c r="C55" s="509" t="s">
        <v>235</v>
      </c>
      <c r="D55" s="508" t="s">
        <v>117</v>
      </c>
      <c r="E55" s="514">
        <v>73</v>
      </c>
      <c r="F55" s="518"/>
      <c r="G55" s="515"/>
      <c r="H55" s="520"/>
      <c r="I55" s="518"/>
      <c r="J55" s="515"/>
      <c r="K55" s="520"/>
      <c r="L55" s="518"/>
      <c r="M55" s="515"/>
      <c r="N55" s="520"/>
      <c r="O55" s="518"/>
      <c r="P55" s="515"/>
      <c r="Q55" s="520"/>
      <c r="R55" s="518">
        <v>1</v>
      </c>
      <c r="S55" s="514">
        <v>15</v>
      </c>
      <c r="T55" s="514"/>
      <c r="U55" s="50"/>
      <c r="V55" s="392"/>
      <c r="W55" s="379"/>
      <c r="X55" s="50"/>
      <c r="Y55" s="50"/>
      <c r="Z55" s="50"/>
      <c r="AA55" s="228">
        <f t="shared" si="4"/>
        <v>1</v>
      </c>
      <c r="AB55" s="441">
        <f t="shared" si="5"/>
        <v>15</v>
      </c>
      <c r="AC55" s="442">
        <f t="shared" si="6"/>
        <v>0</v>
      </c>
      <c r="AD55" s="443">
        <f t="shared" si="7"/>
        <v>15</v>
      </c>
    </row>
    <row r="56" spans="1:36" ht="13" thickBot="1">
      <c r="A56" s="30"/>
      <c r="B56" s="509" t="s">
        <v>817</v>
      </c>
      <c r="C56" s="509" t="s">
        <v>818</v>
      </c>
      <c r="D56" s="508" t="s">
        <v>153</v>
      </c>
      <c r="E56" s="514">
        <v>88</v>
      </c>
      <c r="F56" s="24"/>
      <c r="G56" s="265"/>
      <c r="H56" s="263"/>
      <c r="I56" s="24"/>
      <c r="J56" s="265"/>
      <c r="K56" s="263"/>
      <c r="L56" s="24"/>
      <c r="M56" s="265"/>
      <c r="N56" s="263"/>
      <c r="O56" s="518">
        <v>1</v>
      </c>
      <c r="P56" s="515">
        <v>1</v>
      </c>
      <c r="Q56" s="520"/>
      <c r="R56" s="518">
        <v>3</v>
      </c>
      <c r="S56" s="514">
        <v>13</v>
      </c>
      <c r="T56" s="514"/>
      <c r="U56" s="50"/>
      <c r="V56" s="392"/>
      <c r="W56" s="379"/>
      <c r="X56" s="444"/>
      <c r="Y56" s="444"/>
      <c r="Z56" s="444"/>
      <c r="AA56" s="228">
        <f t="shared" si="4"/>
        <v>4</v>
      </c>
      <c r="AB56" s="441">
        <f t="shared" si="5"/>
        <v>14</v>
      </c>
      <c r="AC56" s="442">
        <f t="shared" si="6"/>
        <v>0</v>
      </c>
      <c r="AD56" s="443">
        <f t="shared" si="7"/>
        <v>3.5</v>
      </c>
    </row>
    <row r="57" spans="1:36" ht="13" thickBot="1">
      <c r="A57" s="30"/>
      <c r="B57" s="509" t="s">
        <v>177</v>
      </c>
      <c r="C57" s="509" t="s">
        <v>178</v>
      </c>
      <c r="D57" s="129" t="s">
        <v>122</v>
      </c>
      <c r="E57" s="50">
        <v>5</v>
      </c>
      <c r="F57" s="390">
        <v>3</v>
      </c>
      <c r="G57" s="392">
        <v>13</v>
      </c>
      <c r="H57" s="379"/>
      <c r="I57" s="390"/>
      <c r="J57" s="392"/>
      <c r="K57" s="379"/>
      <c r="L57" s="390"/>
      <c r="M57" s="392"/>
      <c r="N57" s="379"/>
      <c r="O57" s="518"/>
      <c r="P57" s="515"/>
      <c r="Q57" s="520"/>
      <c r="R57" s="518"/>
      <c r="S57" s="514"/>
      <c r="T57" s="514"/>
      <c r="U57" s="50"/>
      <c r="V57" s="392"/>
      <c r="W57" s="379"/>
      <c r="X57" s="50"/>
      <c r="Y57" s="50"/>
      <c r="Z57" s="50"/>
      <c r="AA57" s="228">
        <f t="shared" si="4"/>
        <v>3</v>
      </c>
      <c r="AB57" s="441">
        <f t="shared" si="5"/>
        <v>13</v>
      </c>
      <c r="AC57" s="442">
        <f t="shared" si="6"/>
        <v>0</v>
      </c>
      <c r="AD57" s="443">
        <f t="shared" si="7"/>
        <v>4.333333333333333</v>
      </c>
    </row>
    <row r="58" spans="1:36" ht="13" thickBot="1">
      <c r="A58" s="30"/>
      <c r="B58" s="509" t="s">
        <v>457</v>
      </c>
      <c r="C58" s="509" t="s">
        <v>458</v>
      </c>
      <c r="D58" s="508" t="s">
        <v>113</v>
      </c>
      <c r="E58" s="514">
        <v>5</v>
      </c>
      <c r="F58" s="518">
        <v>3</v>
      </c>
      <c r="G58" s="515">
        <v>12</v>
      </c>
      <c r="H58" s="520"/>
      <c r="I58" s="518"/>
      <c r="J58" s="515"/>
      <c r="K58" s="520"/>
      <c r="L58" s="518"/>
      <c r="M58" s="515"/>
      <c r="N58" s="520"/>
      <c r="O58" s="518"/>
      <c r="P58" s="515"/>
      <c r="Q58" s="520"/>
      <c r="R58" s="302"/>
      <c r="S58" s="306"/>
      <c r="T58" s="306"/>
      <c r="U58" s="20"/>
      <c r="V58" s="265"/>
      <c r="W58" s="263"/>
      <c r="X58" s="509"/>
      <c r="Y58" s="509"/>
      <c r="Z58" s="509"/>
      <c r="AA58" s="228">
        <f t="shared" si="4"/>
        <v>3</v>
      </c>
      <c r="AB58" s="441">
        <f t="shared" si="5"/>
        <v>12</v>
      </c>
      <c r="AC58" s="442">
        <f t="shared" si="6"/>
        <v>0</v>
      </c>
      <c r="AD58" s="443">
        <f t="shared" si="7"/>
        <v>4</v>
      </c>
    </row>
    <row r="59" spans="1:36" ht="13" thickBot="1">
      <c r="A59" s="30"/>
      <c r="B59" s="509" t="s">
        <v>324</v>
      </c>
      <c r="C59" s="509" t="s">
        <v>308</v>
      </c>
      <c r="D59" s="508" t="s">
        <v>112</v>
      </c>
      <c r="E59" s="514">
        <v>7</v>
      </c>
      <c r="F59" s="518"/>
      <c r="G59" s="515"/>
      <c r="H59" s="520"/>
      <c r="I59" s="518">
        <v>1</v>
      </c>
      <c r="J59" s="515">
        <v>8</v>
      </c>
      <c r="K59" s="520">
        <v>0</v>
      </c>
      <c r="L59" s="518">
        <v>1</v>
      </c>
      <c r="M59" s="515">
        <v>3</v>
      </c>
      <c r="N59" s="520">
        <v>0</v>
      </c>
      <c r="O59" s="518"/>
      <c r="P59" s="515"/>
      <c r="Q59" s="520"/>
      <c r="R59" s="518"/>
      <c r="S59" s="514"/>
      <c r="T59" s="514"/>
      <c r="U59" s="20"/>
      <c r="V59" s="265"/>
      <c r="W59" s="263"/>
      <c r="X59" s="20"/>
      <c r="Y59" s="20"/>
      <c r="Z59" s="20"/>
      <c r="AA59" s="99">
        <f t="shared" si="4"/>
        <v>2</v>
      </c>
      <c r="AB59" s="261">
        <f t="shared" si="5"/>
        <v>11</v>
      </c>
      <c r="AC59" s="539">
        <f t="shared" si="6"/>
        <v>0</v>
      </c>
      <c r="AD59" s="443">
        <f t="shared" si="7"/>
        <v>5.5</v>
      </c>
    </row>
    <row r="60" spans="1:36" ht="13" thickBot="1">
      <c r="A60" s="30"/>
      <c r="B60" s="509" t="s">
        <v>707</v>
      </c>
      <c r="C60" s="509" t="s">
        <v>180</v>
      </c>
      <c r="D60" s="508" t="s">
        <v>112</v>
      </c>
      <c r="E60" s="514">
        <v>9</v>
      </c>
      <c r="F60" s="518"/>
      <c r="G60" s="515"/>
      <c r="H60" s="520"/>
      <c r="I60" s="518">
        <v>1</v>
      </c>
      <c r="J60" s="515">
        <v>10</v>
      </c>
      <c r="K60" s="520">
        <v>0</v>
      </c>
      <c r="L60" s="518"/>
      <c r="M60" s="515"/>
      <c r="N60" s="520"/>
      <c r="O60" s="518"/>
      <c r="P60" s="515"/>
      <c r="Q60" s="520"/>
      <c r="R60" s="518"/>
      <c r="S60" s="514"/>
      <c r="T60" s="514"/>
      <c r="U60" s="20"/>
      <c r="V60" s="265"/>
      <c r="W60" s="263"/>
      <c r="X60" s="50"/>
      <c r="Y60" s="50"/>
      <c r="Z60" s="50"/>
      <c r="AA60" s="228">
        <f t="shared" si="4"/>
        <v>1</v>
      </c>
      <c r="AB60" s="441">
        <f t="shared" si="5"/>
        <v>10</v>
      </c>
      <c r="AC60" s="442">
        <f t="shared" si="6"/>
        <v>0</v>
      </c>
      <c r="AD60" s="443">
        <f t="shared" si="7"/>
        <v>10</v>
      </c>
    </row>
    <row r="61" spans="1:36" ht="13" thickBot="1">
      <c r="A61" s="30"/>
      <c r="B61" s="509" t="s">
        <v>678</v>
      </c>
      <c r="C61" s="509" t="s">
        <v>644</v>
      </c>
      <c r="D61" s="508" t="s">
        <v>113</v>
      </c>
      <c r="E61" s="514">
        <v>4</v>
      </c>
      <c r="F61" s="518"/>
      <c r="G61" s="515"/>
      <c r="H61" s="520"/>
      <c r="I61" s="518">
        <v>1</v>
      </c>
      <c r="J61" s="515">
        <v>9</v>
      </c>
      <c r="K61" s="520"/>
      <c r="L61" s="518"/>
      <c r="M61" s="515"/>
      <c r="N61" s="520"/>
      <c r="O61" s="518"/>
      <c r="P61" s="515"/>
      <c r="Q61" s="520"/>
      <c r="R61" s="518"/>
      <c r="S61" s="514"/>
      <c r="T61" s="514"/>
      <c r="U61" s="20"/>
      <c r="V61" s="20"/>
      <c r="W61" s="20"/>
      <c r="X61" s="24"/>
      <c r="Y61" s="20"/>
      <c r="Z61" s="59"/>
      <c r="AA61" s="99">
        <f t="shared" si="4"/>
        <v>1</v>
      </c>
      <c r="AB61" s="261">
        <f t="shared" si="5"/>
        <v>9</v>
      </c>
      <c r="AC61" s="555">
        <f t="shared" si="6"/>
        <v>0</v>
      </c>
      <c r="AD61" s="443">
        <f t="shared" si="7"/>
        <v>9</v>
      </c>
    </row>
    <row r="62" spans="1:36" ht="13" thickBot="1">
      <c r="A62" s="30"/>
      <c r="B62" s="509" t="s">
        <v>488</v>
      </c>
      <c r="C62" s="19" t="s">
        <v>489</v>
      </c>
      <c r="D62" s="508" t="s">
        <v>144</v>
      </c>
      <c r="E62" s="514">
        <v>6</v>
      </c>
      <c r="F62" s="518">
        <v>1</v>
      </c>
      <c r="G62" s="515">
        <v>6</v>
      </c>
      <c r="H62" s="520"/>
      <c r="I62" s="518">
        <v>1</v>
      </c>
      <c r="J62" s="515">
        <v>2</v>
      </c>
      <c r="K62" s="520"/>
      <c r="L62" s="518"/>
      <c r="M62" s="515"/>
      <c r="N62" s="520"/>
      <c r="O62" s="518"/>
      <c r="P62" s="515"/>
      <c r="Q62" s="520"/>
      <c r="R62" s="518"/>
      <c r="S62" s="514"/>
      <c r="T62" s="514"/>
      <c r="U62" s="50"/>
      <c r="V62" s="50"/>
      <c r="W62" s="50"/>
      <c r="X62" s="33"/>
      <c r="Y62" s="33"/>
      <c r="Z62" s="33"/>
      <c r="AA62" s="99">
        <f t="shared" si="4"/>
        <v>2</v>
      </c>
      <c r="AB62" s="261">
        <f t="shared" si="5"/>
        <v>8</v>
      </c>
      <c r="AC62" s="442">
        <f t="shared" si="6"/>
        <v>0</v>
      </c>
      <c r="AD62" s="443">
        <f t="shared" si="7"/>
        <v>4</v>
      </c>
    </row>
    <row r="63" spans="1:36" ht="16" thickBot="1">
      <c r="A63" s="30"/>
      <c r="B63" s="509" t="s">
        <v>189</v>
      </c>
      <c r="C63" s="509" t="s">
        <v>190</v>
      </c>
      <c r="D63" s="508" t="s">
        <v>122</v>
      </c>
      <c r="E63" s="514">
        <v>85</v>
      </c>
      <c r="F63" s="514"/>
      <c r="G63" s="514"/>
      <c r="H63" s="38"/>
      <c r="I63" s="518"/>
      <c r="J63" s="514"/>
      <c r="K63" s="38"/>
      <c r="L63" s="518">
        <v>1</v>
      </c>
      <c r="M63" s="514">
        <v>8</v>
      </c>
      <c r="N63" s="38"/>
      <c r="O63" s="518"/>
      <c r="P63" s="514"/>
      <c r="Q63" s="38"/>
      <c r="R63" s="518"/>
      <c r="S63" s="514"/>
      <c r="T63" s="38"/>
      <c r="U63" s="390"/>
      <c r="V63" s="50"/>
      <c r="W63" s="412"/>
      <c r="X63" s="50"/>
      <c r="Y63" s="50"/>
      <c r="Z63" s="50"/>
      <c r="AA63" s="228">
        <f t="shared" si="4"/>
        <v>1</v>
      </c>
      <c r="AB63" s="441">
        <f t="shared" si="5"/>
        <v>8</v>
      </c>
      <c r="AC63" s="442">
        <f t="shared" si="6"/>
        <v>0</v>
      </c>
      <c r="AD63" s="443">
        <f t="shared" si="7"/>
        <v>8</v>
      </c>
      <c r="AE63" s="25"/>
      <c r="AF63" s="25"/>
      <c r="AG63" s="25"/>
      <c r="AH63" s="25"/>
      <c r="AI63" s="25"/>
      <c r="AJ63" s="25"/>
    </row>
    <row r="64" spans="1:36" ht="16" thickBot="1">
      <c r="A64" s="30"/>
      <c r="B64" s="521" t="s">
        <v>515</v>
      </c>
      <c r="C64" s="128" t="s">
        <v>821</v>
      </c>
      <c r="D64" s="498" t="s">
        <v>144</v>
      </c>
      <c r="E64" s="519">
        <v>7</v>
      </c>
      <c r="F64" s="517"/>
      <c r="G64" s="492"/>
      <c r="H64" s="519"/>
      <c r="I64" s="517"/>
      <c r="J64" s="492"/>
      <c r="K64" s="519"/>
      <c r="L64" s="517"/>
      <c r="M64" s="492"/>
      <c r="N64" s="519"/>
      <c r="O64" s="517">
        <v>1</v>
      </c>
      <c r="P64" s="492">
        <v>8</v>
      </c>
      <c r="Q64" s="519">
        <v>1</v>
      </c>
      <c r="R64" s="517"/>
      <c r="S64" s="513"/>
      <c r="T64" s="513"/>
      <c r="U64" s="33"/>
      <c r="V64" s="260"/>
      <c r="W64" s="262"/>
      <c r="X64" s="50"/>
      <c r="Y64" s="50"/>
      <c r="Z64" s="50"/>
      <c r="AA64" s="228">
        <f t="shared" si="4"/>
        <v>1</v>
      </c>
      <c r="AB64" s="441">
        <f t="shared" si="5"/>
        <v>8</v>
      </c>
      <c r="AC64" s="442">
        <f t="shared" si="6"/>
        <v>1</v>
      </c>
      <c r="AD64" s="443">
        <f t="shared" si="7"/>
        <v>8</v>
      </c>
      <c r="AE64" s="25"/>
      <c r="AF64" s="25"/>
      <c r="AG64" s="25"/>
      <c r="AH64" s="25"/>
      <c r="AI64" s="25"/>
      <c r="AJ64" s="25"/>
    </row>
    <row r="65" spans="1:36" ht="13" thickBot="1">
      <c r="B65" s="509" t="s">
        <v>771</v>
      </c>
      <c r="C65" s="509" t="s">
        <v>772</v>
      </c>
      <c r="D65" s="498" t="s">
        <v>122</v>
      </c>
      <c r="E65" s="520">
        <v>25</v>
      </c>
      <c r="F65" s="518"/>
      <c r="G65" s="515"/>
      <c r="H65" s="520"/>
      <c r="I65" s="518"/>
      <c r="J65" s="515"/>
      <c r="K65" s="520"/>
      <c r="L65" s="518">
        <v>1</v>
      </c>
      <c r="M65" s="515">
        <v>8</v>
      </c>
      <c r="N65" s="520">
        <v>1</v>
      </c>
      <c r="O65" s="518"/>
      <c r="P65" s="515"/>
      <c r="Q65" s="520"/>
      <c r="R65" s="518"/>
      <c r="S65" s="514"/>
      <c r="T65" s="514"/>
      <c r="U65" s="20"/>
      <c r="V65" s="265"/>
      <c r="W65" s="263"/>
      <c r="X65" s="20"/>
      <c r="Y65" s="50"/>
      <c r="Z65" s="50"/>
      <c r="AA65" s="99">
        <f t="shared" si="4"/>
        <v>1</v>
      </c>
      <c r="AB65" s="261">
        <f t="shared" si="5"/>
        <v>8</v>
      </c>
      <c r="AC65" s="442">
        <f t="shared" si="6"/>
        <v>1</v>
      </c>
      <c r="AD65" s="443">
        <f t="shared" si="7"/>
        <v>8</v>
      </c>
    </row>
    <row r="66" spans="1:36" ht="16" thickBot="1">
      <c r="A66" s="30"/>
      <c r="B66" s="384" t="s">
        <v>238</v>
      </c>
      <c r="C66" s="384" t="s">
        <v>239</v>
      </c>
      <c r="D66" s="498" t="s">
        <v>114</v>
      </c>
      <c r="E66" s="393">
        <v>72</v>
      </c>
      <c r="F66" s="390"/>
      <c r="G66" s="392"/>
      <c r="H66" s="379"/>
      <c r="I66" s="390">
        <v>1</v>
      </c>
      <c r="J66" s="392">
        <v>7</v>
      </c>
      <c r="K66" s="379"/>
      <c r="L66" s="518"/>
      <c r="M66" s="515"/>
      <c r="N66" s="520"/>
      <c r="O66" s="518"/>
      <c r="P66" s="515"/>
      <c r="Q66" s="520"/>
      <c r="R66" s="518"/>
      <c r="S66" s="514"/>
      <c r="T66" s="514"/>
      <c r="U66" s="20"/>
      <c r="V66" s="265"/>
      <c r="W66" s="263"/>
      <c r="X66" s="444"/>
      <c r="Y66" s="444"/>
      <c r="Z66" s="444"/>
      <c r="AA66" s="228">
        <f t="shared" si="4"/>
        <v>1</v>
      </c>
      <c r="AB66" s="441">
        <f t="shared" si="5"/>
        <v>7</v>
      </c>
      <c r="AC66" s="442">
        <f t="shared" si="6"/>
        <v>0</v>
      </c>
      <c r="AD66" s="443">
        <f t="shared" si="7"/>
        <v>7</v>
      </c>
      <c r="AE66" s="25"/>
      <c r="AF66" s="25"/>
      <c r="AG66" s="25"/>
      <c r="AH66" s="25"/>
      <c r="AI66" s="25"/>
      <c r="AJ66" s="25"/>
    </row>
    <row r="67" spans="1:36" ht="16" thickBot="1">
      <c r="A67" s="30"/>
      <c r="B67" s="509" t="s">
        <v>534</v>
      </c>
      <c r="C67" s="509" t="s">
        <v>201</v>
      </c>
      <c r="D67" s="498" t="s">
        <v>153</v>
      </c>
      <c r="E67" s="520">
        <v>7</v>
      </c>
      <c r="F67" s="518"/>
      <c r="G67" s="515"/>
      <c r="H67" s="520"/>
      <c r="I67" s="518"/>
      <c r="J67" s="515"/>
      <c r="K67" s="520"/>
      <c r="L67" s="518">
        <v>1</v>
      </c>
      <c r="M67" s="515">
        <v>5</v>
      </c>
      <c r="N67" s="520"/>
      <c r="O67" s="518"/>
      <c r="P67" s="515"/>
      <c r="Q67" s="520"/>
      <c r="R67" s="518"/>
      <c r="S67" s="514"/>
      <c r="T67" s="514"/>
      <c r="U67" s="20"/>
      <c r="V67" s="265"/>
      <c r="W67" s="263"/>
      <c r="X67" s="20"/>
      <c r="Y67" s="20"/>
      <c r="Z67" s="20"/>
      <c r="AA67" s="99">
        <f t="shared" si="4"/>
        <v>1</v>
      </c>
      <c r="AB67" s="261">
        <f t="shared" si="5"/>
        <v>5</v>
      </c>
      <c r="AC67" s="555">
        <f t="shared" si="6"/>
        <v>0</v>
      </c>
      <c r="AD67" s="443">
        <f t="shared" si="7"/>
        <v>5</v>
      </c>
      <c r="AE67" s="25"/>
      <c r="AF67" s="25"/>
      <c r="AG67" s="25"/>
      <c r="AH67" s="25"/>
      <c r="AI67" s="25"/>
      <c r="AJ67" s="25"/>
    </row>
    <row r="68" spans="1:36" ht="16" thickBot="1">
      <c r="A68" s="30"/>
      <c r="B68" s="509" t="s">
        <v>404</v>
      </c>
      <c r="C68" s="509" t="s">
        <v>422</v>
      </c>
      <c r="D68" s="546" t="s">
        <v>117</v>
      </c>
      <c r="E68" s="520">
        <v>11</v>
      </c>
      <c r="F68" s="518">
        <v>1</v>
      </c>
      <c r="G68" s="515">
        <v>5</v>
      </c>
      <c r="H68" s="520"/>
      <c r="I68" s="518"/>
      <c r="J68" s="515"/>
      <c r="K68" s="520"/>
      <c r="L68" s="518"/>
      <c r="M68" s="515"/>
      <c r="N68" s="520"/>
      <c r="O68" s="518"/>
      <c r="P68" s="515"/>
      <c r="Q68" s="520"/>
      <c r="R68" s="518"/>
      <c r="S68" s="514"/>
      <c r="T68" s="514"/>
      <c r="U68" s="50"/>
      <c r="V68" s="392"/>
      <c r="W68" s="379"/>
      <c r="X68" s="390"/>
      <c r="Y68" s="50"/>
      <c r="Z68" s="412"/>
      <c r="AA68" s="228">
        <f t="shared" si="4"/>
        <v>1</v>
      </c>
      <c r="AB68" s="441">
        <f t="shared" si="5"/>
        <v>5</v>
      </c>
      <c r="AC68" s="442">
        <f t="shared" si="6"/>
        <v>0</v>
      </c>
      <c r="AD68" s="443">
        <f t="shared" si="7"/>
        <v>5</v>
      </c>
      <c r="AE68" s="25"/>
      <c r="AF68" s="25"/>
      <c r="AG68" s="25"/>
      <c r="AH68" s="25"/>
      <c r="AI68" s="25"/>
      <c r="AJ68" s="25"/>
    </row>
    <row r="69" spans="1:36" ht="16" thickBot="1">
      <c r="A69" s="30"/>
      <c r="B69" s="510" t="s">
        <v>499</v>
      </c>
      <c r="C69" s="510" t="s">
        <v>500</v>
      </c>
      <c r="D69" s="498" t="s">
        <v>144</v>
      </c>
      <c r="E69" s="520">
        <v>21</v>
      </c>
      <c r="F69" s="518"/>
      <c r="G69" s="515"/>
      <c r="H69" s="520"/>
      <c r="I69" s="518"/>
      <c r="J69" s="515"/>
      <c r="K69" s="520"/>
      <c r="L69" s="518"/>
      <c r="M69" s="515"/>
      <c r="N69" s="520"/>
      <c r="O69" s="518"/>
      <c r="P69" s="515"/>
      <c r="Q69" s="520"/>
      <c r="R69" s="518">
        <v>1</v>
      </c>
      <c r="S69" s="514">
        <v>2</v>
      </c>
      <c r="T69" s="514"/>
      <c r="U69" s="50"/>
      <c r="V69" s="50"/>
      <c r="W69" s="50"/>
      <c r="X69" s="390"/>
      <c r="Y69" s="50"/>
      <c r="Z69" s="412"/>
      <c r="AA69" s="228">
        <f t="shared" si="4"/>
        <v>1</v>
      </c>
      <c r="AB69" s="441">
        <f t="shared" si="5"/>
        <v>2</v>
      </c>
      <c r="AC69" s="442">
        <f t="shared" si="6"/>
        <v>0</v>
      </c>
      <c r="AD69" s="443">
        <f t="shared" si="7"/>
        <v>2</v>
      </c>
      <c r="AE69" s="25"/>
      <c r="AF69" s="25"/>
      <c r="AG69" s="25"/>
      <c r="AH69" s="25"/>
      <c r="AI69" s="25"/>
      <c r="AJ69" s="25"/>
    </row>
    <row r="70" spans="1:36" ht="16" thickBot="1">
      <c r="A70" s="30"/>
      <c r="B70" s="509" t="s">
        <v>688</v>
      </c>
      <c r="C70" s="509" t="s">
        <v>689</v>
      </c>
      <c r="D70" s="498" t="s">
        <v>144</v>
      </c>
      <c r="E70" s="520">
        <v>33</v>
      </c>
      <c r="F70" s="518"/>
      <c r="G70" s="515"/>
      <c r="H70" s="520"/>
      <c r="I70" s="518">
        <v>1</v>
      </c>
      <c r="J70" s="515">
        <v>1</v>
      </c>
      <c r="K70" s="520"/>
      <c r="L70" s="518"/>
      <c r="M70" s="515"/>
      <c r="N70" s="520"/>
      <c r="O70" s="518"/>
      <c r="P70" s="515"/>
      <c r="Q70" s="520"/>
      <c r="R70" s="518"/>
      <c r="S70" s="514"/>
      <c r="T70" s="514"/>
      <c r="U70" s="24"/>
      <c r="V70" s="20"/>
      <c r="W70" s="59"/>
      <c r="X70" s="24"/>
      <c r="Y70" s="20"/>
      <c r="Z70" s="59"/>
      <c r="AA70" s="99">
        <f t="shared" si="4"/>
        <v>1</v>
      </c>
      <c r="AB70" s="261">
        <f t="shared" si="5"/>
        <v>1</v>
      </c>
      <c r="AC70" s="539">
        <f t="shared" si="6"/>
        <v>0</v>
      </c>
      <c r="AD70" s="443">
        <f t="shared" si="7"/>
        <v>1</v>
      </c>
      <c r="AE70" s="25"/>
      <c r="AF70" s="25"/>
      <c r="AG70" s="25"/>
      <c r="AH70" s="25"/>
      <c r="AI70" s="25"/>
      <c r="AJ70" s="25"/>
    </row>
    <row r="71" spans="1:36" ht="16" thickBot="1">
      <c r="A71" s="30"/>
      <c r="B71" s="509" t="s">
        <v>509</v>
      </c>
      <c r="C71" s="509" t="s">
        <v>510</v>
      </c>
      <c r="D71" s="498" t="s">
        <v>153</v>
      </c>
      <c r="E71" s="520">
        <v>10</v>
      </c>
      <c r="F71" s="518"/>
      <c r="G71" s="515"/>
      <c r="H71" s="520"/>
      <c r="I71" s="518"/>
      <c r="J71" s="515"/>
      <c r="K71" s="520"/>
      <c r="L71" s="518">
        <v>2</v>
      </c>
      <c r="M71" s="515">
        <v>1</v>
      </c>
      <c r="N71" s="520"/>
      <c r="O71" s="518"/>
      <c r="P71" s="515"/>
      <c r="Q71" s="520"/>
      <c r="R71" s="518"/>
      <c r="S71" s="514"/>
      <c r="T71" s="514"/>
      <c r="U71" s="390"/>
      <c r="V71" s="50"/>
      <c r="W71" s="412"/>
      <c r="X71" s="390"/>
      <c r="Y71" s="50"/>
      <c r="Z71" s="412"/>
      <c r="AA71" s="228">
        <f t="shared" si="4"/>
        <v>2</v>
      </c>
      <c r="AB71" s="441">
        <f t="shared" si="5"/>
        <v>1</v>
      </c>
      <c r="AC71" s="442">
        <f t="shared" si="6"/>
        <v>0</v>
      </c>
      <c r="AD71" s="443">
        <f t="shared" si="7"/>
        <v>0.5</v>
      </c>
      <c r="AE71" s="25"/>
      <c r="AF71" s="25"/>
      <c r="AG71" s="25"/>
      <c r="AH71" s="25"/>
      <c r="AI71" s="25"/>
      <c r="AJ71" s="25"/>
    </row>
    <row r="72" spans="1:36" ht="16" thickBot="1">
      <c r="A72" s="30"/>
      <c r="B72" s="384" t="s">
        <v>216</v>
      </c>
      <c r="C72" s="384" t="s">
        <v>217</v>
      </c>
      <c r="D72" s="498" t="s">
        <v>114</v>
      </c>
      <c r="E72" s="393">
        <v>34</v>
      </c>
      <c r="F72" s="390"/>
      <c r="G72" s="392"/>
      <c r="H72" s="379"/>
      <c r="I72" s="390"/>
      <c r="J72" s="392"/>
      <c r="K72" s="379"/>
      <c r="L72" s="518"/>
      <c r="M72" s="515"/>
      <c r="N72" s="520"/>
      <c r="O72" s="518"/>
      <c r="P72" s="515"/>
      <c r="Q72" s="520"/>
      <c r="R72" s="518"/>
      <c r="S72" s="514"/>
      <c r="T72" s="514"/>
      <c r="U72" s="390"/>
      <c r="V72" s="50"/>
      <c r="W72" s="412"/>
      <c r="X72" s="24"/>
      <c r="Y72" s="20"/>
      <c r="Z72" s="59"/>
      <c r="AA72" s="99">
        <f t="shared" ref="AA72:AA103" si="8">SUM(F72+I72+L72+O72+R72+U72+X72)</f>
        <v>0</v>
      </c>
      <c r="AB72" s="261">
        <f t="shared" ref="AB72:AB103" si="9">SUM(G72+J72+M72+P72+S72+V72+Y72)</f>
        <v>0</v>
      </c>
      <c r="AC72" s="442">
        <f t="shared" ref="AC72:AC103" si="10">SUM(H72+K72+N72+Q72+T72+W72+Z72)</f>
        <v>0</v>
      </c>
      <c r="AD72" s="443">
        <f t="shared" ref="AD72:AD103" si="11">IFERROR(AB72/AA72,0)</f>
        <v>0</v>
      </c>
      <c r="AE72" s="25"/>
      <c r="AF72" s="25"/>
      <c r="AG72" s="25"/>
      <c r="AH72" s="25"/>
      <c r="AI72" s="25"/>
      <c r="AJ72" s="25"/>
    </row>
    <row r="73" spans="1:36" ht="16" thickBot="1">
      <c r="A73" s="30"/>
      <c r="B73" s="384" t="s">
        <v>200</v>
      </c>
      <c r="C73" s="384" t="s">
        <v>201</v>
      </c>
      <c r="D73" s="498" t="s">
        <v>114</v>
      </c>
      <c r="E73" s="393">
        <v>13</v>
      </c>
      <c r="F73" s="390"/>
      <c r="G73" s="392"/>
      <c r="H73" s="379"/>
      <c r="I73" s="390"/>
      <c r="J73" s="392"/>
      <c r="K73" s="379"/>
      <c r="L73" s="518"/>
      <c r="M73" s="515"/>
      <c r="N73" s="520"/>
      <c r="O73" s="518"/>
      <c r="P73" s="515"/>
      <c r="Q73" s="520"/>
      <c r="R73" s="518"/>
      <c r="S73" s="514"/>
      <c r="T73" s="514"/>
      <c r="U73" s="24"/>
      <c r="V73" s="20"/>
      <c r="W73" s="59"/>
      <c r="X73" s="24"/>
      <c r="Y73" s="20"/>
      <c r="Z73" s="59"/>
      <c r="AA73" s="99">
        <f t="shared" si="8"/>
        <v>0</v>
      </c>
      <c r="AB73" s="261">
        <f t="shared" si="9"/>
        <v>0</v>
      </c>
      <c r="AC73" s="449">
        <f t="shared" si="10"/>
        <v>0</v>
      </c>
      <c r="AD73" s="443">
        <f t="shared" si="11"/>
        <v>0</v>
      </c>
      <c r="AE73" s="25"/>
      <c r="AF73" s="25"/>
      <c r="AG73" s="25"/>
      <c r="AH73" s="25"/>
      <c r="AI73" s="25"/>
      <c r="AJ73" s="25"/>
    </row>
    <row r="74" spans="1:36" ht="16" thickBot="1">
      <c r="A74" s="30"/>
      <c r="B74" s="384" t="s">
        <v>249</v>
      </c>
      <c r="C74" s="384" t="s">
        <v>250</v>
      </c>
      <c r="D74" s="498" t="s">
        <v>114</v>
      </c>
      <c r="E74" s="393">
        <v>20</v>
      </c>
      <c r="F74" s="390"/>
      <c r="G74" s="392"/>
      <c r="H74" s="379"/>
      <c r="I74" s="390"/>
      <c r="J74" s="392"/>
      <c r="K74" s="379"/>
      <c r="L74" s="518"/>
      <c r="M74" s="515"/>
      <c r="N74" s="520"/>
      <c r="O74" s="518"/>
      <c r="P74" s="515"/>
      <c r="Q74" s="520"/>
      <c r="R74" s="518"/>
      <c r="S74" s="514"/>
      <c r="T74" s="514"/>
      <c r="U74" s="24"/>
      <c r="V74" s="20"/>
      <c r="W74" s="59"/>
      <c r="X74" s="24"/>
      <c r="Y74" s="20"/>
      <c r="Z74" s="59"/>
      <c r="AA74" s="99">
        <f t="shared" si="8"/>
        <v>0</v>
      </c>
      <c r="AB74" s="261">
        <f t="shared" si="9"/>
        <v>0</v>
      </c>
      <c r="AC74" s="449">
        <f t="shared" si="10"/>
        <v>0</v>
      </c>
      <c r="AD74" s="443">
        <f t="shared" si="11"/>
        <v>0</v>
      </c>
      <c r="AE74" s="25"/>
      <c r="AF74" s="25"/>
      <c r="AG74" s="25"/>
      <c r="AH74" s="25"/>
      <c r="AI74" s="25"/>
      <c r="AJ74" s="25"/>
    </row>
    <row r="75" spans="1:36" ht="16" thickBot="1">
      <c r="A75" s="30"/>
      <c r="B75" s="525" t="s">
        <v>214</v>
      </c>
      <c r="C75" s="525" t="s">
        <v>215</v>
      </c>
      <c r="D75" s="498" t="s">
        <v>114</v>
      </c>
      <c r="E75" s="564">
        <v>33</v>
      </c>
      <c r="F75" s="567"/>
      <c r="G75" s="568"/>
      <c r="H75" s="569"/>
      <c r="I75" s="567"/>
      <c r="J75" s="568"/>
      <c r="K75" s="569"/>
      <c r="L75" s="330"/>
      <c r="M75" s="331"/>
      <c r="N75" s="316"/>
      <c r="O75" s="330"/>
      <c r="P75" s="331"/>
      <c r="Q75" s="316"/>
      <c r="R75" s="518"/>
      <c r="S75" s="514"/>
      <c r="T75" s="514"/>
      <c r="U75" s="390"/>
      <c r="V75" s="50"/>
      <c r="W75" s="412"/>
      <c r="X75" s="390"/>
      <c r="Y75" s="50"/>
      <c r="Z75" s="412"/>
      <c r="AA75" s="99">
        <f t="shared" si="8"/>
        <v>0</v>
      </c>
      <c r="AB75" s="261">
        <f t="shared" si="9"/>
        <v>0</v>
      </c>
      <c r="AC75" s="450">
        <f t="shared" si="10"/>
        <v>0</v>
      </c>
      <c r="AD75" s="443">
        <f t="shared" si="11"/>
        <v>0</v>
      </c>
      <c r="AE75" s="25"/>
      <c r="AF75" s="25"/>
      <c r="AG75" s="25"/>
      <c r="AH75" s="25"/>
      <c r="AI75" s="25"/>
      <c r="AJ75" s="25"/>
    </row>
    <row r="76" spans="1:36" ht="16" thickBot="1">
      <c r="A76" s="30"/>
      <c r="B76" s="525" t="s">
        <v>212</v>
      </c>
      <c r="C76" s="527" t="s">
        <v>213</v>
      </c>
      <c r="D76" s="498" t="s">
        <v>114</v>
      </c>
      <c r="E76" s="529">
        <v>32</v>
      </c>
      <c r="F76" s="388"/>
      <c r="G76" s="261"/>
      <c r="H76" s="389"/>
      <c r="I76" s="388"/>
      <c r="J76" s="261"/>
      <c r="K76" s="389"/>
      <c r="L76" s="517"/>
      <c r="M76" s="492"/>
      <c r="N76" s="519"/>
      <c r="O76" s="517"/>
      <c r="P76" s="492"/>
      <c r="Q76" s="519"/>
      <c r="R76" s="517"/>
      <c r="S76" s="513"/>
      <c r="T76" s="513"/>
      <c r="U76" s="390"/>
      <c r="V76" s="50"/>
      <c r="W76" s="412"/>
      <c r="X76" s="445"/>
      <c r="Y76" s="444"/>
      <c r="Z76" s="446"/>
      <c r="AA76" s="228">
        <f t="shared" si="8"/>
        <v>0</v>
      </c>
      <c r="AB76" s="441">
        <f t="shared" si="9"/>
        <v>0</v>
      </c>
      <c r="AC76" s="450">
        <f t="shared" si="10"/>
        <v>0</v>
      </c>
      <c r="AD76" s="443">
        <f t="shared" si="11"/>
        <v>0</v>
      </c>
      <c r="AE76" s="25"/>
      <c r="AF76" s="25"/>
      <c r="AG76" s="25"/>
      <c r="AH76" s="25"/>
      <c r="AI76" s="25"/>
      <c r="AJ76" s="25"/>
    </row>
    <row r="77" spans="1:36" ht="16" thickBot="1">
      <c r="A77" s="30"/>
      <c r="B77" s="384" t="s">
        <v>242</v>
      </c>
      <c r="C77" s="384" t="s">
        <v>243</v>
      </c>
      <c r="D77" s="498" t="s">
        <v>114</v>
      </c>
      <c r="E77" s="393">
        <v>89</v>
      </c>
      <c r="F77" s="390"/>
      <c r="G77" s="392"/>
      <c r="H77" s="379"/>
      <c r="I77" s="390"/>
      <c r="J77" s="392"/>
      <c r="K77" s="379"/>
      <c r="L77" s="518"/>
      <c r="M77" s="515"/>
      <c r="N77" s="520"/>
      <c r="O77" s="518"/>
      <c r="P77" s="515"/>
      <c r="Q77" s="520"/>
      <c r="R77" s="518"/>
      <c r="S77" s="514"/>
      <c r="T77" s="514"/>
      <c r="U77" s="390"/>
      <c r="V77" s="50"/>
      <c r="W77" s="412"/>
      <c r="X77" s="390"/>
      <c r="Y77" s="50"/>
      <c r="Z77" s="412"/>
      <c r="AA77" s="99">
        <f t="shared" si="8"/>
        <v>0</v>
      </c>
      <c r="AB77" s="261">
        <f t="shared" si="9"/>
        <v>0</v>
      </c>
      <c r="AC77" s="449">
        <f t="shared" si="10"/>
        <v>0</v>
      </c>
      <c r="AD77" s="443">
        <f t="shared" si="11"/>
        <v>0</v>
      </c>
      <c r="AE77" s="25"/>
      <c r="AF77" s="25"/>
      <c r="AG77" s="25"/>
      <c r="AH77" s="25"/>
      <c r="AI77" s="25"/>
      <c r="AJ77" s="25"/>
    </row>
    <row r="78" spans="1:36" ht="16" thickBot="1">
      <c r="A78" s="30"/>
      <c r="B78" s="384" t="s">
        <v>248</v>
      </c>
      <c r="C78" s="384" t="s">
        <v>169</v>
      </c>
      <c r="D78" s="498" t="s">
        <v>114</v>
      </c>
      <c r="E78" s="393">
        <v>14</v>
      </c>
      <c r="F78" s="390"/>
      <c r="G78" s="392"/>
      <c r="H78" s="379"/>
      <c r="I78" s="390"/>
      <c r="J78" s="392"/>
      <c r="K78" s="379"/>
      <c r="L78" s="518"/>
      <c r="M78" s="515"/>
      <c r="N78" s="520"/>
      <c r="O78" s="518"/>
      <c r="P78" s="515"/>
      <c r="Q78" s="520"/>
      <c r="R78" s="518"/>
      <c r="S78" s="514"/>
      <c r="T78" s="514"/>
      <c r="U78" s="390"/>
      <c r="V78" s="50"/>
      <c r="W78" s="412"/>
      <c r="X78" s="24"/>
      <c r="Y78" s="50"/>
      <c r="Z78" s="412"/>
      <c r="AA78" s="228">
        <f t="shared" si="8"/>
        <v>0</v>
      </c>
      <c r="AB78" s="441">
        <f t="shared" si="9"/>
        <v>0</v>
      </c>
      <c r="AC78" s="450">
        <f t="shared" si="10"/>
        <v>0</v>
      </c>
      <c r="AD78" s="443">
        <f t="shared" si="11"/>
        <v>0</v>
      </c>
      <c r="AE78" s="25"/>
      <c r="AF78" s="25"/>
      <c r="AG78" s="25"/>
      <c r="AH78" s="25"/>
      <c r="AI78" s="25"/>
      <c r="AJ78" s="25"/>
    </row>
    <row r="79" spans="1:36" ht="16" thickBot="1">
      <c r="A79" s="30"/>
      <c r="B79" s="384" t="s">
        <v>196</v>
      </c>
      <c r="C79" s="384" t="s">
        <v>197</v>
      </c>
      <c r="D79" s="498" t="s">
        <v>114</v>
      </c>
      <c r="E79" s="393">
        <v>7</v>
      </c>
      <c r="F79" s="390"/>
      <c r="G79" s="392"/>
      <c r="H79" s="379"/>
      <c r="I79" s="390"/>
      <c r="J79" s="392"/>
      <c r="K79" s="379"/>
      <c r="L79" s="518"/>
      <c r="M79" s="515"/>
      <c r="N79" s="520"/>
      <c r="O79" s="518"/>
      <c r="P79" s="515"/>
      <c r="Q79" s="520"/>
      <c r="R79" s="518"/>
      <c r="S79" s="514"/>
      <c r="T79" s="514"/>
      <c r="U79" s="390"/>
      <c r="V79" s="50"/>
      <c r="W79" s="412"/>
      <c r="X79" s="390"/>
      <c r="Y79" s="50"/>
      <c r="Z79" s="412"/>
      <c r="AA79" s="228">
        <f t="shared" si="8"/>
        <v>0</v>
      </c>
      <c r="AB79" s="441">
        <f t="shared" si="9"/>
        <v>0</v>
      </c>
      <c r="AC79" s="450">
        <f t="shared" si="10"/>
        <v>0</v>
      </c>
      <c r="AD79" s="443">
        <f t="shared" si="11"/>
        <v>0</v>
      </c>
      <c r="AE79" s="25"/>
      <c r="AF79" s="25"/>
      <c r="AG79" s="25"/>
      <c r="AH79" s="25"/>
      <c r="AI79" s="25"/>
      <c r="AJ79" s="25"/>
    </row>
    <row r="80" spans="1:36" ht="13" thickBot="1">
      <c r="A80" s="30"/>
      <c r="B80" s="509" t="s">
        <v>505</v>
      </c>
      <c r="C80" s="509" t="s">
        <v>506</v>
      </c>
      <c r="D80" s="498" t="s">
        <v>144</v>
      </c>
      <c r="E80" s="520">
        <v>51</v>
      </c>
      <c r="F80" s="518">
        <v>1</v>
      </c>
      <c r="G80" s="515">
        <v>0</v>
      </c>
      <c r="H80" s="520"/>
      <c r="I80" s="518"/>
      <c r="J80" s="515"/>
      <c r="K80" s="520"/>
      <c r="L80" s="518"/>
      <c r="M80" s="515"/>
      <c r="N80" s="520"/>
      <c r="O80" s="518"/>
      <c r="P80" s="515"/>
      <c r="Q80" s="520"/>
      <c r="R80" s="518"/>
      <c r="S80" s="514"/>
      <c r="T80" s="514"/>
      <c r="U80" s="390"/>
      <c r="V80" s="50"/>
      <c r="W80" s="412"/>
      <c r="X80" s="445"/>
      <c r="Y80" s="444"/>
      <c r="Z80" s="446"/>
      <c r="AA80" s="228">
        <f t="shared" si="8"/>
        <v>1</v>
      </c>
      <c r="AB80" s="441">
        <f t="shared" si="9"/>
        <v>0</v>
      </c>
      <c r="AC80" s="450">
        <f t="shared" si="10"/>
        <v>0</v>
      </c>
      <c r="AD80" s="443">
        <f t="shared" si="11"/>
        <v>0</v>
      </c>
    </row>
    <row r="81" spans="1:36" ht="16" thickBot="1">
      <c r="A81" s="30"/>
      <c r="B81" s="384" t="s">
        <v>253</v>
      </c>
      <c r="C81" s="384" t="s">
        <v>254</v>
      </c>
      <c r="D81" s="498" t="s">
        <v>114</v>
      </c>
      <c r="E81" s="393">
        <v>84</v>
      </c>
      <c r="F81" s="390"/>
      <c r="G81" s="392"/>
      <c r="H81" s="379"/>
      <c r="I81" s="390"/>
      <c r="J81" s="392"/>
      <c r="K81" s="379"/>
      <c r="L81" s="518"/>
      <c r="M81" s="515"/>
      <c r="N81" s="520"/>
      <c r="O81" s="518"/>
      <c r="P81" s="515"/>
      <c r="Q81" s="520"/>
      <c r="R81" s="518"/>
      <c r="S81" s="514"/>
      <c r="T81" s="514"/>
      <c r="U81" s="390"/>
      <c r="V81" s="50"/>
      <c r="W81" s="412"/>
      <c r="X81" s="390"/>
      <c r="Y81" s="50"/>
      <c r="Z81" s="412"/>
      <c r="AA81" s="228">
        <f t="shared" si="8"/>
        <v>0</v>
      </c>
      <c r="AB81" s="441">
        <f t="shared" si="9"/>
        <v>0</v>
      </c>
      <c r="AC81" s="450">
        <f t="shared" si="10"/>
        <v>0</v>
      </c>
      <c r="AD81" s="443">
        <f t="shared" si="11"/>
        <v>0</v>
      </c>
      <c r="AE81" s="25"/>
      <c r="AF81" s="25"/>
      <c r="AG81" s="25"/>
      <c r="AH81" s="25"/>
      <c r="AI81" s="25"/>
      <c r="AJ81" s="25"/>
    </row>
    <row r="82" spans="1:36" ht="16" thickBot="1">
      <c r="A82" s="30"/>
      <c r="B82" s="384" t="s">
        <v>246</v>
      </c>
      <c r="C82" s="384" t="s">
        <v>247</v>
      </c>
      <c r="D82" s="498" t="s">
        <v>114</v>
      </c>
      <c r="E82" s="393">
        <v>12</v>
      </c>
      <c r="F82" s="390"/>
      <c r="G82" s="392"/>
      <c r="H82" s="379"/>
      <c r="I82" s="390"/>
      <c r="J82" s="392"/>
      <c r="K82" s="379"/>
      <c r="L82" s="518"/>
      <c r="M82" s="515"/>
      <c r="N82" s="520"/>
      <c r="O82" s="518"/>
      <c r="P82" s="515"/>
      <c r="Q82" s="520"/>
      <c r="R82" s="518"/>
      <c r="S82" s="514"/>
      <c r="T82" s="514"/>
      <c r="U82" s="24"/>
      <c r="V82" s="20"/>
      <c r="W82" s="59"/>
      <c r="X82" s="24"/>
      <c r="Y82" s="20"/>
      <c r="Z82" s="59"/>
      <c r="AA82" s="99">
        <f t="shared" si="8"/>
        <v>0</v>
      </c>
      <c r="AB82" s="261">
        <f t="shared" si="9"/>
        <v>0</v>
      </c>
      <c r="AC82" s="449">
        <f t="shared" si="10"/>
        <v>0</v>
      </c>
      <c r="AD82" s="443">
        <f t="shared" si="11"/>
        <v>0</v>
      </c>
      <c r="AE82" s="25"/>
      <c r="AF82" s="25"/>
      <c r="AG82" s="25"/>
      <c r="AH82" s="25"/>
      <c r="AI82" s="25"/>
      <c r="AJ82" s="25"/>
    </row>
    <row r="83" spans="1:36" ht="13" thickBot="1">
      <c r="A83" s="30"/>
      <c r="B83" s="509" t="s">
        <v>792</v>
      </c>
      <c r="C83" s="509" t="s">
        <v>412</v>
      </c>
      <c r="D83" s="498" t="s">
        <v>144</v>
      </c>
      <c r="E83" s="520">
        <v>32</v>
      </c>
      <c r="F83" s="518"/>
      <c r="G83" s="515"/>
      <c r="H83" s="520"/>
      <c r="I83" s="518"/>
      <c r="J83" s="515"/>
      <c r="K83" s="520"/>
      <c r="L83" s="518">
        <v>1</v>
      </c>
      <c r="M83" s="515">
        <v>-2</v>
      </c>
      <c r="N83" s="520"/>
      <c r="O83" s="518"/>
      <c r="P83" s="515"/>
      <c r="Q83" s="520"/>
      <c r="R83" s="518"/>
      <c r="S83" s="514"/>
      <c r="T83" s="514"/>
      <c r="U83" s="390"/>
      <c r="V83" s="50"/>
      <c r="W83" s="412"/>
      <c r="X83" s="390"/>
      <c r="Y83" s="50"/>
      <c r="Z83" s="412"/>
      <c r="AA83" s="99">
        <f t="shared" si="8"/>
        <v>1</v>
      </c>
      <c r="AB83" s="261">
        <f t="shared" si="9"/>
        <v>-2</v>
      </c>
      <c r="AC83" s="449">
        <f t="shared" si="10"/>
        <v>0</v>
      </c>
      <c r="AD83" s="443">
        <f t="shared" si="11"/>
        <v>-2</v>
      </c>
    </row>
    <row r="84" spans="1:36" ht="16" thickBot="1">
      <c r="A84" s="30"/>
      <c r="B84" s="77"/>
      <c r="C84" s="77"/>
      <c r="D84" s="546" t="s">
        <v>117</v>
      </c>
      <c r="E84" s="514"/>
      <c r="F84" s="514"/>
      <c r="G84" s="514"/>
      <c r="H84" s="38"/>
      <c r="I84" s="518"/>
      <c r="J84" s="514"/>
      <c r="K84" s="38"/>
      <c r="L84" s="518"/>
      <c r="M84" s="514"/>
      <c r="N84" s="38"/>
      <c r="O84" s="518"/>
      <c r="P84" s="514"/>
      <c r="Q84" s="38"/>
      <c r="R84" s="518"/>
      <c r="S84" s="514"/>
      <c r="T84" s="38"/>
      <c r="U84" s="24"/>
      <c r="V84" s="20"/>
      <c r="W84" s="59"/>
      <c r="X84" s="24"/>
      <c r="Y84" s="50"/>
      <c r="Z84" s="412"/>
      <c r="AA84" s="99">
        <f t="shared" si="8"/>
        <v>0</v>
      </c>
      <c r="AB84" s="261">
        <f t="shared" si="9"/>
        <v>0</v>
      </c>
      <c r="AC84" s="449">
        <f t="shared" si="10"/>
        <v>0</v>
      </c>
      <c r="AD84" s="443">
        <f t="shared" si="11"/>
        <v>0</v>
      </c>
      <c r="AE84" s="25"/>
      <c r="AF84" s="25"/>
      <c r="AG84" s="25"/>
      <c r="AH84" s="25"/>
      <c r="AI84" s="25"/>
      <c r="AJ84" s="25"/>
    </row>
    <row r="85" spans="1:36" ht="16" thickBot="1">
      <c r="A85" s="30"/>
      <c r="B85" s="77"/>
      <c r="C85" s="77"/>
      <c r="D85" s="546" t="s">
        <v>117</v>
      </c>
      <c r="E85" s="514"/>
      <c r="F85" s="514"/>
      <c r="G85" s="514"/>
      <c r="H85" s="38"/>
      <c r="I85" s="518"/>
      <c r="J85" s="514"/>
      <c r="K85" s="38"/>
      <c r="L85" s="518"/>
      <c r="M85" s="514"/>
      <c r="N85" s="38"/>
      <c r="O85" s="518"/>
      <c r="P85" s="514"/>
      <c r="Q85" s="38"/>
      <c r="R85" s="518"/>
      <c r="S85" s="514"/>
      <c r="T85" s="38"/>
      <c r="U85" s="390"/>
      <c r="V85" s="50"/>
      <c r="W85" s="412"/>
      <c r="X85" s="390"/>
      <c r="Y85" s="50"/>
      <c r="Z85" s="412"/>
      <c r="AA85" s="228">
        <f t="shared" si="8"/>
        <v>0</v>
      </c>
      <c r="AB85" s="441">
        <f t="shared" si="9"/>
        <v>0</v>
      </c>
      <c r="AC85" s="450">
        <f t="shared" si="10"/>
        <v>0</v>
      </c>
      <c r="AD85" s="443">
        <f t="shared" si="11"/>
        <v>0</v>
      </c>
      <c r="AE85" s="25"/>
      <c r="AF85" s="25"/>
      <c r="AG85" s="25"/>
      <c r="AH85" s="25"/>
      <c r="AI85" s="25"/>
      <c r="AJ85" s="25"/>
    </row>
    <row r="86" spans="1:36" ht="16" thickBot="1">
      <c r="A86" s="30"/>
      <c r="B86" s="76"/>
      <c r="C86" s="76"/>
      <c r="D86" s="546" t="s">
        <v>117</v>
      </c>
      <c r="E86" s="514"/>
      <c r="F86" s="514"/>
      <c r="G86" s="514"/>
      <c r="H86" s="38"/>
      <c r="I86" s="518"/>
      <c r="J86" s="514"/>
      <c r="K86" s="38"/>
      <c r="L86" s="518"/>
      <c r="M86" s="514"/>
      <c r="N86" s="38"/>
      <c r="O86" s="518"/>
      <c r="P86" s="514"/>
      <c r="Q86" s="38"/>
      <c r="R86" s="518"/>
      <c r="S86" s="514"/>
      <c r="T86" s="38"/>
      <c r="U86" s="390"/>
      <c r="V86" s="50"/>
      <c r="W86" s="412"/>
      <c r="X86" s="390"/>
      <c r="Y86" s="50"/>
      <c r="Z86" s="412"/>
      <c r="AA86" s="228">
        <f t="shared" si="8"/>
        <v>0</v>
      </c>
      <c r="AB86" s="441">
        <f t="shared" si="9"/>
        <v>0</v>
      </c>
      <c r="AC86" s="450">
        <f t="shared" si="10"/>
        <v>0</v>
      </c>
      <c r="AD86" s="443">
        <f t="shared" si="11"/>
        <v>0</v>
      </c>
      <c r="AE86" s="25"/>
      <c r="AF86" s="25"/>
      <c r="AG86" s="25"/>
      <c r="AH86" s="25"/>
      <c r="AI86" s="25"/>
      <c r="AJ86" s="25"/>
    </row>
    <row r="87" spans="1:36" ht="16" thickBot="1">
      <c r="A87" s="30"/>
      <c r="B87" s="19"/>
      <c r="C87" s="19"/>
      <c r="D87" s="498"/>
      <c r="E87" s="514"/>
      <c r="F87" s="514"/>
      <c r="G87" s="514"/>
      <c r="H87" s="38"/>
      <c r="I87" s="518"/>
      <c r="J87" s="514"/>
      <c r="K87" s="38"/>
      <c r="L87" s="518"/>
      <c r="M87" s="514"/>
      <c r="N87" s="38"/>
      <c r="O87" s="518"/>
      <c r="P87" s="514"/>
      <c r="Q87" s="38"/>
      <c r="R87" s="518"/>
      <c r="S87" s="514"/>
      <c r="T87" s="38"/>
      <c r="U87" s="390"/>
      <c r="V87" s="50"/>
      <c r="W87" s="412"/>
      <c r="X87" s="390"/>
      <c r="Y87" s="50"/>
      <c r="Z87" s="412"/>
      <c r="AA87" s="99">
        <f t="shared" si="8"/>
        <v>0</v>
      </c>
      <c r="AB87" s="261">
        <f t="shared" si="9"/>
        <v>0</v>
      </c>
      <c r="AC87" s="449">
        <f t="shared" si="10"/>
        <v>0</v>
      </c>
      <c r="AD87" s="443">
        <f t="shared" si="11"/>
        <v>0</v>
      </c>
      <c r="AE87" s="25"/>
      <c r="AF87" s="25"/>
      <c r="AG87" s="25"/>
      <c r="AH87" s="25"/>
      <c r="AI87" s="25"/>
      <c r="AJ87" s="25"/>
    </row>
    <row r="88" spans="1:36" ht="16" thickBot="1">
      <c r="A88" s="30"/>
      <c r="B88" s="128"/>
      <c r="C88" s="128"/>
      <c r="D88" s="498" t="s">
        <v>152</v>
      </c>
      <c r="E88" s="519"/>
      <c r="F88" s="517"/>
      <c r="G88" s="492"/>
      <c r="H88" s="519"/>
      <c r="I88" s="517"/>
      <c r="J88" s="492"/>
      <c r="K88" s="519"/>
      <c r="L88" s="517"/>
      <c r="M88" s="492"/>
      <c r="N88" s="519"/>
      <c r="O88" s="517"/>
      <c r="P88" s="492"/>
      <c r="Q88" s="519"/>
      <c r="R88" s="518"/>
      <c r="S88" s="514"/>
      <c r="T88" s="38"/>
      <c r="U88" s="390"/>
      <c r="V88" s="50"/>
      <c r="W88" s="412"/>
      <c r="X88" s="445"/>
      <c r="Y88" s="444"/>
      <c r="Z88" s="446"/>
      <c r="AA88" s="228">
        <f t="shared" si="8"/>
        <v>0</v>
      </c>
      <c r="AB88" s="441">
        <f t="shared" si="9"/>
        <v>0</v>
      </c>
      <c r="AC88" s="450">
        <f t="shared" si="10"/>
        <v>0</v>
      </c>
      <c r="AD88" s="443">
        <f t="shared" si="11"/>
        <v>0</v>
      </c>
      <c r="AE88" s="25"/>
      <c r="AF88" s="25"/>
      <c r="AG88" s="25"/>
      <c r="AH88" s="25"/>
      <c r="AI88" s="25"/>
      <c r="AJ88" s="25"/>
    </row>
    <row r="89" spans="1:36" ht="16" thickBot="1">
      <c r="A89" s="30"/>
      <c r="B89" s="561"/>
      <c r="C89" s="562"/>
      <c r="D89" s="19" t="s">
        <v>152</v>
      </c>
      <c r="E89" s="259"/>
      <c r="F89" s="122"/>
      <c r="G89" s="549"/>
      <c r="H89" s="400"/>
      <c r="I89" s="122"/>
      <c r="J89" s="549"/>
      <c r="K89" s="400"/>
      <c r="L89" s="122"/>
      <c r="M89" s="549"/>
      <c r="N89" s="400"/>
      <c r="O89" s="122"/>
      <c r="P89" s="549"/>
      <c r="Q89" s="400"/>
      <c r="R89" s="122"/>
      <c r="S89" s="2"/>
      <c r="T89" s="2"/>
      <c r="U89" s="197"/>
      <c r="V89" s="509"/>
      <c r="W89" s="451"/>
      <c r="X89" s="390"/>
      <c r="Y89" s="50"/>
      <c r="Z89" s="412"/>
      <c r="AA89" s="228">
        <f t="shared" si="8"/>
        <v>0</v>
      </c>
      <c r="AB89" s="441">
        <f t="shared" si="9"/>
        <v>0</v>
      </c>
      <c r="AC89" s="450">
        <f t="shared" si="10"/>
        <v>0</v>
      </c>
      <c r="AD89" s="443">
        <f t="shared" si="11"/>
        <v>0</v>
      </c>
      <c r="AE89" s="25"/>
      <c r="AF89" s="25"/>
      <c r="AG89" s="25"/>
      <c r="AH89" s="25"/>
      <c r="AI89" s="25"/>
      <c r="AJ89" s="25"/>
    </row>
    <row r="90" spans="1:36" ht="16" thickBot="1">
      <c r="A90" s="30"/>
      <c r="B90" s="544"/>
      <c r="C90" s="545"/>
      <c r="D90" s="19" t="s">
        <v>152</v>
      </c>
      <c r="E90" s="548"/>
      <c r="F90" s="302"/>
      <c r="G90" s="304"/>
      <c r="H90" s="298"/>
      <c r="I90" s="302"/>
      <c r="J90" s="304"/>
      <c r="K90" s="298"/>
      <c r="L90" s="302"/>
      <c r="M90" s="304"/>
      <c r="N90" s="298"/>
      <c r="O90" s="302"/>
      <c r="P90" s="304"/>
      <c r="Q90" s="298"/>
      <c r="R90" s="302"/>
      <c r="S90" s="306"/>
      <c r="T90" s="306"/>
      <c r="U90" s="24"/>
      <c r="V90" s="20"/>
      <c r="W90" s="59"/>
      <c r="X90" s="24"/>
      <c r="Y90" s="20"/>
      <c r="Z90" s="59"/>
      <c r="AA90" s="99">
        <f t="shared" si="8"/>
        <v>0</v>
      </c>
      <c r="AB90" s="261">
        <f t="shared" si="9"/>
        <v>0</v>
      </c>
      <c r="AC90" s="449">
        <f t="shared" si="10"/>
        <v>0</v>
      </c>
      <c r="AD90" s="443">
        <f t="shared" si="11"/>
        <v>0</v>
      </c>
      <c r="AE90" s="26"/>
      <c r="AF90" s="26"/>
      <c r="AG90" s="25"/>
      <c r="AH90" s="26"/>
      <c r="AI90" s="26"/>
      <c r="AJ90" s="26"/>
    </row>
    <row r="91" spans="1:36" ht="13" thickBot="1">
      <c r="A91" s="30"/>
      <c r="B91" s="544"/>
      <c r="C91" s="545"/>
      <c r="D91" s="19" t="s">
        <v>152</v>
      </c>
      <c r="E91" s="298"/>
      <c r="F91" s="302"/>
      <c r="G91" s="304"/>
      <c r="H91" s="298"/>
      <c r="I91" s="302"/>
      <c r="J91" s="304"/>
      <c r="K91" s="298"/>
      <c r="L91" s="302"/>
      <c r="M91" s="304"/>
      <c r="N91" s="298"/>
      <c r="O91" s="302"/>
      <c r="P91" s="304"/>
      <c r="Q91" s="298"/>
      <c r="R91" s="302"/>
      <c r="S91" s="306"/>
      <c r="T91" s="306"/>
      <c r="U91" s="24"/>
      <c r="V91" s="20"/>
      <c r="W91" s="59"/>
      <c r="X91" s="24"/>
      <c r="Y91" s="20"/>
      <c r="Z91" s="59"/>
      <c r="AA91" s="99">
        <f t="shared" si="8"/>
        <v>0</v>
      </c>
      <c r="AB91" s="261">
        <f t="shared" si="9"/>
        <v>0</v>
      </c>
      <c r="AC91" s="449">
        <f t="shared" si="10"/>
        <v>0</v>
      </c>
      <c r="AD91" s="443">
        <f t="shared" si="11"/>
        <v>0</v>
      </c>
      <c r="AE91" s="9"/>
      <c r="AF91" s="9"/>
      <c r="AG91" s="9"/>
      <c r="AH91" s="9"/>
      <c r="AI91" s="9"/>
      <c r="AJ91" s="9"/>
    </row>
    <row r="92" spans="1:36" ht="13" thickBot="1">
      <c r="A92" s="30"/>
      <c r="B92" s="292"/>
      <c r="C92" s="292"/>
      <c r="D92" s="563"/>
      <c r="E92" s="298"/>
      <c r="F92" s="302"/>
      <c r="G92" s="304"/>
      <c r="H92" s="298"/>
      <c r="I92" s="302"/>
      <c r="J92" s="304"/>
      <c r="K92" s="298"/>
      <c r="L92" s="302"/>
      <c r="M92" s="304"/>
      <c r="N92" s="298"/>
      <c r="O92" s="302"/>
      <c r="P92" s="304"/>
      <c r="Q92" s="298"/>
      <c r="R92" s="302"/>
      <c r="S92" s="306"/>
      <c r="T92" s="306"/>
      <c r="U92" s="390"/>
      <c r="V92" s="50"/>
      <c r="W92" s="412"/>
      <c r="X92" s="390"/>
      <c r="Y92" s="50"/>
      <c r="Z92" s="412"/>
      <c r="AA92" s="228">
        <f t="shared" si="8"/>
        <v>0</v>
      </c>
      <c r="AB92" s="441">
        <f t="shared" si="9"/>
        <v>0</v>
      </c>
      <c r="AC92" s="450">
        <f t="shared" si="10"/>
        <v>0</v>
      </c>
      <c r="AD92" s="443">
        <f t="shared" si="11"/>
        <v>0</v>
      </c>
      <c r="AE92" s="9"/>
      <c r="AF92" s="9"/>
      <c r="AG92" s="9"/>
      <c r="AH92" s="9"/>
      <c r="AI92" s="9"/>
      <c r="AJ92" s="9"/>
    </row>
    <row r="93" spans="1:36" ht="13" thickBot="1">
      <c r="A93" s="30"/>
      <c r="B93" s="19"/>
      <c r="C93" s="19"/>
      <c r="D93" s="547" t="s">
        <v>113</v>
      </c>
      <c r="E93" s="520"/>
      <c r="F93" s="518"/>
      <c r="G93" s="515"/>
      <c r="H93" s="520"/>
      <c r="I93" s="518"/>
      <c r="J93" s="515"/>
      <c r="K93" s="520"/>
      <c r="L93" s="518"/>
      <c r="M93" s="515"/>
      <c r="N93" s="520"/>
      <c r="O93" s="518"/>
      <c r="P93" s="515"/>
      <c r="Q93" s="520"/>
      <c r="R93" s="518"/>
      <c r="S93" s="514"/>
      <c r="T93" s="514"/>
      <c r="U93" s="390"/>
      <c r="V93" s="50"/>
      <c r="W93" s="412"/>
      <c r="X93" s="390"/>
      <c r="Y93" s="50"/>
      <c r="Z93" s="412"/>
      <c r="AA93" s="228">
        <f t="shared" si="8"/>
        <v>0</v>
      </c>
      <c r="AB93" s="441">
        <f t="shared" si="9"/>
        <v>0</v>
      </c>
      <c r="AC93" s="450">
        <f t="shared" si="10"/>
        <v>0</v>
      </c>
      <c r="AD93" s="443">
        <f t="shared" si="11"/>
        <v>0</v>
      </c>
    </row>
    <row r="94" spans="1:36" ht="13" thickBot="1">
      <c r="A94" s="30"/>
      <c r="B94" s="509"/>
      <c r="C94" s="509"/>
      <c r="D94" s="547" t="s">
        <v>113</v>
      </c>
      <c r="E94" s="520"/>
      <c r="F94" s="518"/>
      <c r="G94" s="515"/>
      <c r="H94" s="520"/>
      <c r="I94" s="518"/>
      <c r="J94" s="515"/>
      <c r="K94" s="520"/>
      <c r="L94" s="518"/>
      <c r="M94" s="515"/>
      <c r="N94" s="520"/>
      <c r="O94" s="518"/>
      <c r="P94" s="515"/>
      <c r="Q94" s="520"/>
      <c r="R94" s="518"/>
      <c r="S94" s="514"/>
      <c r="T94" s="514"/>
      <c r="U94" s="24"/>
      <c r="V94" s="20"/>
      <c r="W94" s="59"/>
      <c r="X94" s="24"/>
      <c r="Y94" s="20"/>
      <c r="Z94" s="59"/>
      <c r="AA94" s="99">
        <f t="shared" si="8"/>
        <v>0</v>
      </c>
      <c r="AB94" s="261">
        <f t="shared" si="9"/>
        <v>0</v>
      </c>
      <c r="AC94" s="449">
        <f t="shared" si="10"/>
        <v>0</v>
      </c>
      <c r="AD94" s="443">
        <f t="shared" si="11"/>
        <v>0</v>
      </c>
    </row>
    <row r="95" spans="1:36" ht="13" thickBot="1">
      <c r="A95" s="30"/>
      <c r="B95" s="509"/>
      <c r="C95" s="509"/>
      <c r="D95" s="547" t="s">
        <v>113</v>
      </c>
      <c r="E95" s="520"/>
      <c r="F95" s="518"/>
      <c r="G95" s="515"/>
      <c r="H95" s="520"/>
      <c r="I95" s="518"/>
      <c r="J95" s="515"/>
      <c r="K95" s="520"/>
      <c r="L95" s="518"/>
      <c r="M95" s="515"/>
      <c r="N95" s="520"/>
      <c r="O95" s="518"/>
      <c r="P95" s="515"/>
      <c r="Q95" s="520"/>
      <c r="R95" s="518"/>
      <c r="S95" s="514"/>
      <c r="T95" s="514"/>
      <c r="U95" s="390"/>
      <c r="V95" s="50"/>
      <c r="W95" s="412"/>
      <c r="X95" s="390"/>
      <c r="Y95" s="50"/>
      <c r="Z95" s="412"/>
      <c r="AA95" s="228">
        <f t="shared" si="8"/>
        <v>0</v>
      </c>
      <c r="AB95" s="441">
        <f t="shared" si="9"/>
        <v>0</v>
      </c>
      <c r="AC95" s="450">
        <f t="shared" si="10"/>
        <v>0</v>
      </c>
      <c r="AD95" s="443">
        <f t="shared" si="11"/>
        <v>0</v>
      </c>
    </row>
    <row r="96" spans="1:36" ht="13" thickBot="1">
      <c r="A96" s="30"/>
      <c r="B96" s="509"/>
      <c r="C96" s="509"/>
      <c r="D96" s="547" t="s">
        <v>113</v>
      </c>
      <c r="E96" s="520"/>
      <c r="F96" s="518"/>
      <c r="G96" s="515"/>
      <c r="H96" s="520"/>
      <c r="I96" s="518"/>
      <c r="J96" s="515"/>
      <c r="K96" s="520"/>
      <c r="L96" s="518"/>
      <c r="M96" s="515"/>
      <c r="N96" s="520"/>
      <c r="O96" s="518"/>
      <c r="P96" s="515"/>
      <c r="Q96" s="520"/>
      <c r="R96" s="518"/>
      <c r="S96" s="514"/>
      <c r="T96" s="514"/>
      <c r="U96" s="390"/>
      <c r="V96" s="50"/>
      <c r="W96" s="412"/>
      <c r="X96" s="390"/>
      <c r="Y96" s="50"/>
      <c r="Z96" s="412"/>
      <c r="AA96" s="228">
        <f t="shared" si="8"/>
        <v>0</v>
      </c>
      <c r="AB96" s="441">
        <f t="shared" si="9"/>
        <v>0</v>
      </c>
      <c r="AC96" s="450">
        <f t="shared" si="10"/>
        <v>0</v>
      </c>
      <c r="AD96" s="443">
        <f t="shared" si="11"/>
        <v>0</v>
      </c>
    </row>
    <row r="97" spans="1:30" ht="13" thickBot="1">
      <c r="A97" s="30"/>
      <c r="B97" s="509"/>
      <c r="C97" s="509"/>
      <c r="D97" s="498"/>
      <c r="E97" s="520"/>
      <c r="F97" s="518"/>
      <c r="G97" s="515"/>
      <c r="H97" s="520"/>
      <c r="I97" s="518"/>
      <c r="J97" s="515"/>
      <c r="K97" s="520"/>
      <c r="L97" s="518"/>
      <c r="M97" s="515"/>
      <c r="N97" s="520"/>
      <c r="O97" s="518"/>
      <c r="P97" s="515"/>
      <c r="Q97" s="520"/>
      <c r="R97" s="518"/>
      <c r="S97" s="514"/>
      <c r="T97" s="514"/>
      <c r="U97" s="24"/>
      <c r="V97" s="20"/>
      <c r="W97" s="59"/>
      <c r="X97" s="24"/>
      <c r="Y97" s="20"/>
      <c r="Z97" s="59"/>
      <c r="AA97" s="99">
        <f t="shared" si="8"/>
        <v>0</v>
      </c>
      <c r="AB97" s="261">
        <f t="shared" si="9"/>
        <v>0</v>
      </c>
      <c r="AC97" s="449">
        <f t="shared" si="10"/>
        <v>0</v>
      </c>
      <c r="AD97" s="443">
        <f t="shared" si="11"/>
        <v>0</v>
      </c>
    </row>
    <row r="98" spans="1:30" ht="14" thickBot="1">
      <c r="A98" s="30"/>
      <c r="B98" s="80"/>
      <c r="C98" s="80"/>
      <c r="D98" s="498"/>
      <c r="E98" s="263"/>
      <c r="F98" s="24"/>
      <c r="G98" s="265"/>
      <c r="H98" s="263"/>
      <c r="I98" s="24"/>
      <c r="J98" s="265"/>
      <c r="K98" s="263"/>
      <c r="L98" s="24"/>
      <c r="M98" s="265"/>
      <c r="N98" s="263"/>
      <c r="O98" s="24"/>
      <c r="P98" s="265"/>
      <c r="Q98" s="263"/>
      <c r="R98" s="24"/>
      <c r="S98" s="20"/>
      <c r="T98" s="59"/>
      <c r="U98" s="390"/>
      <c r="V98" s="50"/>
      <c r="W98" s="412"/>
      <c r="X98" s="390"/>
      <c r="Y98" s="50"/>
      <c r="Z98" s="412"/>
      <c r="AA98" s="228">
        <f t="shared" si="8"/>
        <v>0</v>
      </c>
      <c r="AB98" s="441">
        <f t="shared" si="9"/>
        <v>0</v>
      </c>
      <c r="AC98" s="450">
        <f t="shared" si="10"/>
        <v>0</v>
      </c>
      <c r="AD98" s="443">
        <f t="shared" si="11"/>
        <v>0</v>
      </c>
    </row>
    <row r="99" spans="1:30" ht="13" thickBot="1">
      <c r="A99" s="30"/>
      <c r="B99" s="510"/>
      <c r="C99" s="510"/>
      <c r="D99" s="498"/>
      <c r="E99" s="520"/>
      <c r="F99" s="518"/>
      <c r="G99" s="515"/>
      <c r="H99" s="520"/>
      <c r="I99" s="518"/>
      <c r="J99" s="515"/>
      <c r="K99" s="520"/>
      <c r="L99" s="518"/>
      <c r="M99" s="515"/>
      <c r="N99" s="520"/>
      <c r="O99" s="518"/>
      <c r="P99" s="515"/>
      <c r="Q99" s="520"/>
      <c r="R99" s="518"/>
      <c r="S99" s="514"/>
      <c r="T99" s="38"/>
      <c r="U99" s="390"/>
      <c r="V99" s="50"/>
      <c r="W99" s="412"/>
      <c r="X99" s="390"/>
      <c r="Y99" s="50"/>
      <c r="Z99" s="412"/>
      <c r="AA99" s="228">
        <f t="shared" si="8"/>
        <v>0</v>
      </c>
      <c r="AB99" s="441">
        <f t="shared" si="9"/>
        <v>0</v>
      </c>
      <c r="AC99" s="450">
        <f t="shared" si="10"/>
        <v>0</v>
      </c>
      <c r="AD99" s="443">
        <f t="shared" si="11"/>
        <v>0</v>
      </c>
    </row>
    <row r="100" spans="1:30" ht="16" thickBot="1">
      <c r="A100" s="30"/>
      <c r="B100" s="510"/>
      <c r="C100" s="510"/>
      <c r="D100" s="498" t="s">
        <v>153</v>
      </c>
      <c r="E100" s="520"/>
      <c r="F100" s="16"/>
      <c r="G100" s="266"/>
      <c r="H100" s="266"/>
      <c r="I100" s="16"/>
      <c r="J100" s="266"/>
      <c r="K100" s="266"/>
      <c r="L100" s="16"/>
      <c r="M100" s="266"/>
      <c r="N100" s="266"/>
      <c r="O100" s="16"/>
      <c r="P100" s="13"/>
      <c r="Q100" s="84"/>
      <c r="R100" s="16"/>
      <c r="S100" s="13"/>
      <c r="T100" s="84"/>
      <c r="U100" s="24"/>
      <c r="V100" s="20"/>
      <c r="W100" s="59"/>
      <c r="X100" s="24"/>
      <c r="Y100" s="20"/>
      <c r="Z100" s="59"/>
      <c r="AA100" s="99">
        <f t="shared" si="8"/>
        <v>0</v>
      </c>
      <c r="AB100" s="261">
        <f t="shared" si="9"/>
        <v>0</v>
      </c>
      <c r="AC100" s="449">
        <f t="shared" si="10"/>
        <v>0</v>
      </c>
      <c r="AD100" s="443">
        <f t="shared" si="11"/>
        <v>0</v>
      </c>
    </row>
    <row r="101" spans="1:30" ht="16" thickBot="1">
      <c r="A101" s="30"/>
      <c r="B101" s="510"/>
      <c r="C101" s="510"/>
      <c r="D101" s="19" t="s">
        <v>153</v>
      </c>
      <c r="E101" s="514"/>
      <c r="F101" s="13"/>
      <c r="G101" s="13"/>
      <c r="H101" s="84"/>
      <c r="I101" s="16"/>
      <c r="J101" s="13"/>
      <c r="K101" s="84"/>
      <c r="L101" s="16"/>
      <c r="M101" s="13"/>
      <c r="N101" s="84"/>
      <c r="O101" s="16"/>
      <c r="P101" s="13"/>
      <c r="Q101" s="84"/>
      <c r="R101" s="16"/>
      <c r="S101" s="13"/>
      <c r="T101" s="84"/>
      <c r="U101" s="24"/>
      <c r="V101" s="20"/>
      <c r="W101" s="59"/>
      <c r="X101" s="24"/>
      <c r="Y101" s="20"/>
      <c r="Z101" s="59"/>
      <c r="AA101" s="99">
        <f t="shared" si="8"/>
        <v>0</v>
      </c>
      <c r="AB101" s="261">
        <f t="shared" si="9"/>
        <v>0</v>
      </c>
      <c r="AC101" s="449">
        <f t="shared" si="10"/>
        <v>0</v>
      </c>
      <c r="AD101" s="443">
        <f t="shared" si="11"/>
        <v>0</v>
      </c>
    </row>
    <row r="102" spans="1:30" ht="16" thickBot="1">
      <c r="A102" s="30"/>
      <c r="B102" s="526"/>
      <c r="C102" s="528"/>
      <c r="D102" s="498" t="s">
        <v>153</v>
      </c>
      <c r="E102" s="530"/>
      <c r="F102" s="354"/>
      <c r="G102" s="355"/>
      <c r="H102" s="356"/>
      <c r="I102" s="354"/>
      <c r="J102" s="355"/>
      <c r="K102" s="356"/>
      <c r="L102" s="354"/>
      <c r="M102" s="355"/>
      <c r="N102" s="356"/>
      <c r="O102" s="354"/>
      <c r="P102" s="355"/>
      <c r="Q102" s="356"/>
      <c r="R102" s="354"/>
      <c r="S102" s="570"/>
      <c r="T102" s="570"/>
      <c r="U102" s="24"/>
      <c r="V102" s="20"/>
      <c r="W102" s="59"/>
      <c r="X102" s="24"/>
      <c r="Y102" s="20"/>
      <c r="Z102" s="59"/>
      <c r="AA102" s="99">
        <f t="shared" si="8"/>
        <v>0</v>
      </c>
      <c r="AB102" s="261">
        <f t="shared" si="9"/>
        <v>0</v>
      </c>
      <c r="AC102" s="449">
        <f t="shared" si="10"/>
        <v>0</v>
      </c>
      <c r="AD102" s="443">
        <f t="shared" si="11"/>
        <v>0</v>
      </c>
    </row>
    <row r="103" spans="1:30" ht="16" thickBot="1">
      <c r="A103" s="30"/>
      <c r="B103" s="80"/>
      <c r="C103" s="80"/>
      <c r="D103" s="498" t="s">
        <v>153</v>
      </c>
      <c r="E103" s="566"/>
      <c r="F103" s="16"/>
      <c r="G103" s="266"/>
      <c r="H103" s="190"/>
      <c r="I103" s="16"/>
      <c r="J103" s="266"/>
      <c r="K103" s="190"/>
      <c r="L103" s="16"/>
      <c r="M103" s="266"/>
      <c r="N103" s="190"/>
      <c r="O103" s="16"/>
      <c r="P103" s="266"/>
      <c r="Q103" s="190"/>
      <c r="R103" s="16"/>
      <c r="S103" s="13"/>
      <c r="T103" s="13"/>
      <c r="U103" s="390"/>
      <c r="V103" s="50"/>
      <c r="W103" s="412"/>
      <c r="X103" s="390"/>
      <c r="Y103" s="50"/>
      <c r="Z103" s="412"/>
      <c r="AA103" s="228">
        <f t="shared" si="8"/>
        <v>0</v>
      </c>
      <c r="AB103" s="441">
        <f t="shared" si="9"/>
        <v>0</v>
      </c>
      <c r="AC103" s="450">
        <f t="shared" si="10"/>
        <v>0</v>
      </c>
      <c r="AD103" s="443">
        <f t="shared" si="11"/>
        <v>0</v>
      </c>
    </row>
    <row r="104" spans="1:30" ht="16" thickBot="1">
      <c r="A104" s="30"/>
      <c r="B104" s="19"/>
      <c r="C104" s="19"/>
      <c r="D104" s="498"/>
      <c r="E104" s="520"/>
      <c r="F104" s="518"/>
      <c r="G104" s="515"/>
      <c r="H104" s="520"/>
      <c r="I104" s="518"/>
      <c r="J104" s="515"/>
      <c r="K104" s="520"/>
      <c r="L104" s="518"/>
      <c r="M104" s="515"/>
      <c r="N104" s="520"/>
      <c r="O104" s="518"/>
      <c r="P104" s="515"/>
      <c r="Q104" s="520"/>
      <c r="R104" s="16"/>
      <c r="S104" s="13"/>
      <c r="T104" s="13"/>
      <c r="U104" s="390"/>
      <c r="V104" s="50"/>
      <c r="W104" s="412"/>
      <c r="X104" s="390"/>
      <c r="Y104" s="50"/>
      <c r="Z104" s="412"/>
      <c r="AA104" s="99">
        <f t="shared" ref="AA104:AA110" si="12">SUM(F104+I104+L104+O104+R104+U104+X104)</f>
        <v>0</v>
      </c>
      <c r="AB104" s="261">
        <f t="shared" ref="AB104:AB110" si="13">SUM(G104+J104+M104+P104+S104+V104+Y104)</f>
        <v>0</v>
      </c>
      <c r="AC104" s="449">
        <f t="shared" ref="AC104:AC110" si="14">SUM(H104+K104+N104+Q104+T104+W104+Z104)</f>
        <v>0</v>
      </c>
      <c r="AD104" s="443">
        <f t="shared" ref="AD104:AD110" si="15">IFERROR(AB104/AA104,0)</f>
        <v>0</v>
      </c>
    </row>
    <row r="105" spans="1:30" ht="13" thickBot="1">
      <c r="A105" s="30"/>
      <c r="B105" s="510"/>
      <c r="C105" s="510"/>
      <c r="D105" s="498" t="s">
        <v>122</v>
      </c>
      <c r="E105" s="520"/>
      <c r="F105" s="518"/>
      <c r="G105" s="515"/>
      <c r="H105" s="520"/>
      <c r="I105" s="518"/>
      <c r="J105" s="515"/>
      <c r="K105" s="520"/>
      <c r="L105" s="518"/>
      <c r="M105" s="515"/>
      <c r="N105" s="520"/>
      <c r="O105" s="518"/>
      <c r="P105" s="515"/>
      <c r="Q105" s="520"/>
      <c r="R105" s="24"/>
      <c r="S105" s="20"/>
      <c r="T105" s="20"/>
      <c r="U105" s="24"/>
      <c r="V105" s="20"/>
      <c r="W105" s="59"/>
      <c r="X105" s="390"/>
      <c r="Y105" s="50"/>
      <c r="Z105" s="412"/>
      <c r="AA105" s="228">
        <f t="shared" si="12"/>
        <v>0</v>
      </c>
      <c r="AB105" s="441">
        <f t="shared" si="13"/>
        <v>0</v>
      </c>
      <c r="AC105" s="450">
        <f t="shared" si="14"/>
        <v>0</v>
      </c>
      <c r="AD105" s="443">
        <f t="shared" si="15"/>
        <v>0</v>
      </c>
    </row>
    <row r="106" spans="1:30" ht="13" thickBot="1">
      <c r="A106" s="30"/>
      <c r="B106" s="510"/>
      <c r="C106" s="510"/>
      <c r="D106" s="498" t="s">
        <v>122</v>
      </c>
      <c r="E106" s="520"/>
      <c r="F106" s="518"/>
      <c r="G106" s="515"/>
      <c r="H106" s="520"/>
      <c r="I106" s="518"/>
      <c r="J106" s="515"/>
      <c r="K106" s="520"/>
      <c r="L106" s="518"/>
      <c r="M106" s="515"/>
      <c r="N106" s="520"/>
      <c r="O106" s="518"/>
      <c r="P106" s="515"/>
      <c r="Q106" s="520"/>
      <c r="R106" s="24"/>
      <c r="S106" s="20"/>
      <c r="T106" s="20"/>
      <c r="U106" s="24"/>
      <c r="V106" s="20"/>
      <c r="W106" s="59"/>
      <c r="X106" s="197"/>
      <c r="Y106" s="509"/>
      <c r="Z106" s="451"/>
      <c r="AA106" s="228">
        <f t="shared" si="12"/>
        <v>0</v>
      </c>
      <c r="AB106" s="441">
        <f t="shared" si="13"/>
        <v>0</v>
      </c>
      <c r="AC106" s="450">
        <f t="shared" si="14"/>
        <v>0</v>
      </c>
      <c r="AD106" s="443">
        <f t="shared" si="15"/>
        <v>0</v>
      </c>
    </row>
    <row r="107" spans="1:30" ht="13" thickBot="1">
      <c r="A107" s="30"/>
      <c r="B107" s="510"/>
      <c r="C107" s="510"/>
      <c r="D107" s="498" t="s">
        <v>122</v>
      </c>
      <c r="E107" s="520"/>
      <c r="F107" s="518"/>
      <c r="G107" s="515"/>
      <c r="H107" s="520"/>
      <c r="I107" s="518"/>
      <c r="J107" s="515"/>
      <c r="K107" s="520"/>
      <c r="L107" s="518"/>
      <c r="M107" s="515"/>
      <c r="N107" s="520"/>
      <c r="O107" s="24"/>
      <c r="P107" s="265"/>
      <c r="Q107" s="263"/>
      <c r="R107" s="24"/>
      <c r="S107" s="20"/>
      <c r="T107" s="20"/>
      <c r="U107" s="390"/>
      <c r="V107" s="50"/>
      <c r="W107" s="412"/>
      <c r="X107" s="390"/>
      <c r="Y107" s="50"/>
      <c r="Z107" s="412"/>
      <c r="AA107" s="228">
        <f t="shared" si="12"/>
        <v>0</v>
      </c>
      <c r="AB107" s="441">
        <f t="shared" si="13"/>
        <v>0</v>
      </c>
      <c r="AC107" s="450">
        <f t="shared" si="14"/>
        <v>0</v>
      </c>
      <c r="AD107" s="443">
        <f t="shared" si="15"/>
        <v>0</v>
      </c>
    </row>
    <row r="108" spans="1:30" ht="14" thickBot="1">
      <c r="A108" s="30"/>
      <c r="B108" s="77"/>
      <c r="C108" s="77"/>
      <c r="D108" s="261"/>
      <c r="E108" s="520"/>
      <c r="F108" s="518"/>
      <c r="G108" s="515"/>
      <c r="H108" s="520"/>
      <c r="I108" s="518"/>
      <c r="J108" s="515"/>
      <c r="K108" s="520"/>
      <c r="L108" s="518"/>
      <c r="M108" s="515"/>
      <c r="N108" s="520"/>
      <c r="O108" s="518"/>
      <c r="P108" s="515"/>
      <c r="Q108" s="520"/>
      <c r="R108" s="518"/>
      <c r="S108" s="514"/>
      <c r="T108" s="514"/>
      <c r="U108" s="390"/>
      <c r="V108" s="50"/>
      <c r="W108" s="412"/>
      <c r="X108" s="390"/>
      <c r="Y108" s="50"/>
      <c r="Z108" s="412"/>
      <c r="AA108" s="228">
        <f t="shared" si="12"/>
        <v>0</v>
      </c>
      <c r="AB108" s="441">
        <f t="shared" si="13"/>
        <v>0</v>
      </c>
      <c r="AC108" s="450">
        <f t="shared" si="14"/>
        <v>0</v>
      </c>
      <c r="AD108" s="443">
        <f t="shared" si="15"/>
        <v>0</v>
      </c>
    </row>
    <row r="109" spans="1:30" ht="13" thickBot="1">
      <c r="A109" s="30"/>
      <c r="B109" s="509"/>
      <c r="C109" s="509"/>
      <c r="D109" s="498" t="s">
        <v>124</v>
      </c>
      <c r="E109" s="520"/>
      <c r="F109" s="518"/>
      <c r="G109" s="515"/>
      <c r="H109" s="520"/>
      <c r="I109" s="518"/>
      <c r="J109" s="515"/>
      <c r="K109" s="520"/>
      <c r="L109" s="518"/>
      <c r="M109" s="515"/>
      <c r="N109" s="520"/>
      <c r="O109" s="518"/>
      <c r="P109" s="515"/>
      <c r="Q109" s="520"/>
      <c r="R109" s="518"/>
      <c r="S109" s="514"/>
      <c r="T109" s="514"/>
      <c r="U109" s="24"/>
      <c r="V109" s="20"/>
      <c r="W109" s="59"/>
      <c r="X109" s="24"/>
      <c r="Y109" s="20"/>
      <c r="Z109" s="59"/>
      <c r="AA109" s="99">
        <f t="shared" si="12"/>
        <v>0</v>
      </c>
      <c r="AB109" s="261">
        <f t="shared" si="13"/>
        <v>0</v>
      </c>
      <c r="AC109" s="449">
        <f t="shared" si="14"/>
        <v>0</v>
      </c>
      <c r="AD109" s="443">
        <f t="shared" si="15"/>
        <v>0</v>
      </c>
    </row>
    <row r="110" spans="1:30">
      <c r="A110" s="30"/>
      <c r="B110" s="509"/>
      <c r="C110" s="509"/>
      <c r="D110" s="498" t="s">
        <v>124</v>
      </c>
      <c r="E110" s="520"/>
      <c r="F110" s="518"/>
      <c r="G110" s="515"/>
      <c r="H110" s="520"/>
      <c r="I110" s="518"/>
      <c r="J110" s="515"/>
      <c r="K110" s="520"/>
      <c r="L110" s="518"/>
      <c r="M110" s="515"/>
      <c r="N110" s="520"/>
      <c r="O110" s="518"/>
      <c r="P110" s="515"/>
      <c r="Q110" s="520"/>
      <c r="R110" s="518"/>
      <c r="S110" s="514"/>
      <c r="T110" s="514"/>
      <c r="U110" s="24"/>
      <c r="V110" s="20"/>
      <c r="W110" s="59"/>
      <c r="X110" s="24"/>
      <c r="Y110" s="20"/>
      <c r="Z110" s="59"/>
      <c r="AA110" s="99">
        <f t="shared" si="12"/>
        <v>0</v>
      </c>
      <c r="AB110" s="261">
        <f t="shared" si="13"/>
        <v>0</v>
      </c>
      <c r="AC110" s="449">
        <f t="shared" si="14"/>
        <v>0</v>
      </c>
      <c r="AD110" s="443">
        <f t="shared" si="15"/>
        <v>0</v>
      </c>
    </row>
    <row r="111" spans="1:30" ht="13" thickBot="1"/>
    <row r="112" spans="1:30" ht="13" thickBot="1">
      <c r="A112" s="30"/>
      <c r="B112" s="78"/>
      <c r="C112" s="78"/>
      <c r="D112" s="375"/>
      <c r="E112" s="20"/>
      <c r="F112" s="20"/>
      <c r="G112" s="20"/>
      <c r="H112" s="59"/>
      <c r="I112" s="24"/>
      <c r="J112" s="20"/>
      <c r="K112" s="59"/>
      <c r="L112" s="24"/>
      <c r="M112" s="20"/>
      <c r="N112" s="59"/>
      <c r="O112" s="24"/>
      <c r="P112" s="20"/>
      <c r="Q112" s="59"/>
      <c r="R112" s="24"/>
      <c r="S112" s="20"/>
      <c r="T112" s="59"/>
      <c r="U112" s="24"/>
      <c r="V112" s="20"/>
      <c r="W112" s="59"/>
      <c r="X112" s="24"/>
      <c r="Y112" s="20"/>
      <c r="Z112" s="59"/>
      <c r="AA112" s="99">
        <f t="shared" ref="AA112:AA116" si="16">SUM(F112+I112+L112+O112+R112+U112+X112)</f>
        <v>0</v>
      </c>
      <c r="AB112" s="261">
        <f t="shared" ref="AB112:AB116" si="17">SUM(G112+J112+M112+P112+S112+V112+Y112)</f>
        <v>0</v>
      </c>
      <c r="AC112" s="449">
        <f t="shared" ref="AC112:AC116" si="18">SUM(H112+K112+N112+Q112+T112+W112+Z112)</f>
        <v>0</v>
      </c>
      <c r="AD112" s="443">
        <f t="shared" ref="AD112:AD116" si="19">IFERROR(AB112/AA112,0)</f>
        <v>0</v>
      </c>
    </row>
    <row r="113" spans="1:30" ht="14" thickBot="1">
      <c r="A113" s="30"/>
      <c r="B113" s="77"/>
      <c r="C113" s="77"/>
      <c r="D113" s="338"/>
      <c r="E113" s="514"/>
      <c r="F113" s="514"/>
      <c r="G113" s="514"/>
      <c r="H113" s="38"/>
      <c r="I113" s="518"/>
      <c r="J113" s="514"/>
      <c r="K113" s="38"/>
      <c r="L113" s="518"/>
      <c r="M113" s="514"/>
      <c r="N113" s="38"/>
      <c r="O113" s="518"/>
      <c r="P113" s="514"/>
      <c r="Q113" s="38"/>
      <c r="R113" s="518"/>
      <c r="S113" s="514"/>
      <c r="T113" s="38"/>
      <c r="U113" s="518"/>
      <c r="V113" s="514"/>
      <c r="W113" s="38"/>
      <c r="X113" s="518"/>
      <c r="Y113" s="514"/>
      <c r="Z113" s="38"/>
      <c r="AA113" s="99">
        <f t="shared" si="16"/>
        <v>0</v>
      </c>
      <c r="AB113" s="492">
        <f t="shared" si="17"/>
        <v>0</v>
      </c>
      <c r="AC113" s="321">
        <f t="shared" si="18"/>
        <v>0</v>
      </c>
      <c r="AD113" s="443">
        <f t="shared" si="19"/>
        <v>0</v>
      </c>
    </row>
    <row r="114" spans="1:30" ht="14" thickBot="1">
      <c r="A114" s="30"/>
      <c r="B114" s="77"/>
      <c r="C114" s="77"/>
      <c r="D114" s="338"/>
      <c r="E114" s="37"/>
      <c r="F114" s="37"/>
      <c r="G114" s="37"/>
      <c r="H114" s="38"/>
      <c r="I114" s="36"/>
      <c r="J114" s="37"/>
      <c r="K114" s="38"/>
      <c r="L114" s="36"/>
      <c r="M114" s="37"/>
      <c r="N114" s="38"/>
      <c r="O114" s="36"/>
      <c r="P114" s="37"/>
      <c r="Q114" s="38"/>
      <c r="R114" s="36"/>
      <c r="S114" s="37"/>
      <c r="T114" s="38"/>
      <c r="U114" s="36"/>
      <c r="V114" s="37"/>
      <c r="W114" s="38"/>
      <c r="X114" s="36"/>
      <c r="Y114" s="37"/>
      <c r="Z114" s="38"/>
      <c r="AA114" s="99">
        <f t="shared" si="16"/>
        <v>0</v>
      </c>
      <c r="AB114" s="241">
        <f t="shared" si="17"/>
        <v>0</v>
      </c>
      <c r="AC114" s="321">
        <f t="shared" si="18"/>
        <v>0</v>
      </c>
      <c r="AD114" s="443">
        <f t="shared" si="19"/>
        <v>0</v>
      </c>
    </row>
    <row r="115" spans="1:30" ht="14" thickBot="1">
      <c r="A115" s="30"/>
      <c r="B115" s="77"/>
      <c r="C115" s="77"/>
      <c r="D115" s="338"/>
      <c r="E115" s="37"/>
      <c r="F115" s="37"/>
      <c r="G115" s="37"/>
      <c r="H115" s="38"/>
      <c r="I115" s="36"/>
      <c r="J115" s="37"/>
      <c r="K115" s="38"/>
      <c r="L115" s="36"/>
      <c r="M115" s="37"/>
      <c r="N115" s="38"/>
      <c r="O115" s="36"/>
      <c r="P115" s="37"/>
      <c r="Q115" s="38"/>
      <c r="R115" s="36"/>
      <c r="S115" s="37"/>
      <c r="T115" s="38"/>
      <c r="U115" s="36"/>
      <c r="V115" s="37"/>
      <c r="W115" s="38"/>
      <c r="X115" s="36"/>
      <c r="Y115" s="37"/>
      <c r="Z115" s="38"/>
      <c r="AA115" s="99">
        <f t="shared" si="16"/>
        <v>0</v>
      </c>
      <c r="AB115" s="241">
        <f t="shared" si="17"/>
        <v>0</v>
      </c>
      <c r="AC115" s="321">
        <f t="shared" si="18"/>
        <v>0</v>
      </c>
      <c r="AD115" s="443">
        <f t="shared" si="19"/>
        <v>0</v>
      </c>
    </row>
    <row r="116" spans="1:30" ht="13">
      <c r="A116" s="30"/>
      <c r="B116" s="77"/>
      <c r="C116" s="77"/>
      <c r="D116" s="338"/>
      <c r="E116" s="37"/>
      <c r="F116" s="37"/>
      <c r="G116" s="37"/>
      <c r="H116" s="38"/>
      <c r="I116" s="36"/>
      <c r="J116" s="37"/>
      <c r="K116" s="38"/>
      <c r="L116" s="36"/>
      <c r="M116" s="37"/>
      <c r="N116" s="38"/>
      <c r="O116" s="36"/>
      <c r="P116" s="37"/>
      <c r="Q116" s="38"/>
      <c r="R116" s="36"/>
      <c r="S116" s="37"/>
      <c r="T116" s="38"/>
      <c r="U116" s="36"/>
      <c r="V116" s="37"/>
      <c r="W116" s="38"/>
      <c r="X116" s="36"/>
      <c r="Y116" s="37"/>
      <c r="Z116" s="38"/>
      <c r="AA116" s="99">
        <f t="shared" si="16"/>
        <v>0</v>
      </c>
      <c r="AB116" s="241">
        <f t="shared" si="17"/>
        <v>0</v>
      </c>
      <c r="AC116" s="321">
        <f t="shared" si="18"/>
        <v>0</v>
      </c>
      <c r="AD116" s="443">
        <f t="shared" si="19"/>
        <v>0</v>
      </c>
    </row>
    <row r="117" spans="1:30" ht="13" thickBot="1"/>
    <row r="118" spans="1:30" ht="14" thickBot="1">
      <c r="A118" s="30"/>
      <c r="B118" s="77"/>
      <c r="C118" s="77"/>
      <c r="D118" s="338"/>
      <c r="E118" s="37"/>
      <c r="F118" s="37"/>
      <c r="G118" s="37"/>
      <c r="H118" s="38"/>
      <c r="I118" s="36"/>
      <c r="J118" s="37"/>
      <c r="K118" s="38"/>
      <c r="L118" s="36"/>
      <c r="M118" s="37"/>
      <c r="N118" s="38"/>
      <c r="O118" s="36"/>
      <c r="P118" s="37"/>
      <c r="Q118" s="38"/>
      <c r="R118" s="36"/>
      <c r="S118" s="37"/>
      <c r="T118" s="38"/>
      <c r="U118" s="36"/>
      <c r="V118" s="37"/>
      <c r="W118" s="38"/>
      <c r="X118" s="36"/>
      <c r="Y118" s="37"/>
      <c r="Z118" s="38"/>
      <c r="AA118" s="99">
        <f t="shared" ref="AA118:AA123" si="20">SUM(F118+I118+L118+O118+R118+U118+X118)</f>
        <v>0</v>
      </c>
      <c r="AB118" s="241">
        <f t="shared" ref="AB118:AB123" si="21">SUM(G118+J118+M118+P118+S118+V118+Y118)</f>
        <v>0</v>
      </c>
      <c r="AC118" s="321">
        <f t="shared" ref="AC118:AC123" si="22">SUM(H118+K118+N118+Q118+T118+W118+Z118)</f>
        <v>0</v>
      </c>
      <c r="AD118" s="320" t="e">
        <f t="shared" ref="AD118:AD123" si="23">AB118/AA118</f>
        <v>#DIV/0!</v>
      </c>
    </row>
    <row r="119" spans="1:30" ht="14" thickBot="1">
      <c r="A119" s="30"/>
      <c r="B119" s="77"/>
      <c r="C119" s="77"/>
      <c r="D119" s="338"/>
      <c r="E119" s="37"/>
      <c r="F119" s="37"/>
      <c r="G119" s="37"/>
      <c r="H119" s="38"/>
      <c r="I119" s="36"/>
      <c r="J119" s="37"/>
      <c r="K119" s="38"/>
      <c r="L119" s="36"/>
      <c r="M119" s="37"/>
      <c r="N119" s="38"/>
      <c r="O119" s="36"/>
      <c r="P119" s="37"/>
      <c r="Q119" s="38"/>
      <c r="R119" s="36"/>
      <c r="S119" s="37"/>
      <c r="T119" s="38"/>
      <c r="U119" s="36"/>
      <c r="V119" s="37"/>
      <c r="W119" s="38"/>
      <c r="X119" s="36"/>
      <c r="Y119" s="37"/>
      <c r="Z119" s="38"/>
      <c r="AA119" s="99">
        <f t="shared" si="20"/>
        <v>0</v>
      </c>
      <c r="AB119" s="241">
        <f t="shared" si="21"/>
        <v>0</v>
      </c>
      <c r="AC119" s="321">
        <f t="shared" si="22"/>
        <v>0</v>
      </c>
      <c r="AD119" s="320" t="e">
        <f t="shared" si="23"/>
        <v>#DIV/0!</v>
      </c>
    </row>
    <row r="120" spans="1:30" ht="14" thickBot="1">
      <c r="A120" s="30"/>
      <c r="B120" s="77"/>
      <c r="C120" s="77"/>
      <c r="D120" s="338"/>
      <c r="E120" s="37"/>
      <c r="F120" s="37"/>
      <c r="G120" s="37"/>
      <c r="H120" s="38"/>
      <c r="I120" s="36"/>
      <c r="J120" s="37"/>
      <c r="K120" s="38"/>
      <c r="L120" s="36"/>
      <c r="M120" s="37"/>
      <c r="N120" s="38"/>
      <c r="O120" s="36"/>
      <c r="P120" s="37"/>
      <c r="Q120" s="38"/>
      <c r="R120" s="36"/>
      <c r="S120" s="37"/>
      <c r="T120" s="38"/>
      <c r="U120" s="36"/>
      <c r="V120" s="37"/>
      <c r="W120" s="38"/>
      <c r="X120" s="36"/>
      <c r="Y120" s="37"/>
      <c r="Z120" s="38"/>
      <c r="AA120" s="99">
        <f t="shared" si="20"/>
        <v>0</v>
      </c>
      <c r="AB120" s="241">
        <f t="shared" si="21"/>
        <v>0</v>
      </c>
      <c r="AC120" s="321">
        <f t="shared" si="22"/>
        <v>0</v>
      </c>
      <c r="AD120" s="320" t="e">
        <f t="shared" si="23"/>
        <v>#DIV/0!</v>
      </c>
    </row>
    <row r="121" spans="1:30" ht="14" thickBot="1">
      <c r="A121" s="30"/>
      <c r="B121" s="77"/>
      <c r="C121" s="77"/>
      <c r="D121" s="338"/>
      <c r="E121" s="37"/>
      <c r="F121" s="37"/>
      <c r="G121" s="37"/>
      <c r="H121" s="38"/>
      <c r="I121" s="36"/>
      <c r="J121" s="37"/>
      <c r="K121" s="38"/>
      <c r="L121" s="36"/>
      <c r="M121" s="37"/>
      <c r="N121" s="38"/>
      <c r="O121" s="36"/>
      <c r="P121" s="37"/>
      <c r="Q121" s="38"/>
      <c r="R121" s="36"/>
      <c r="S121" s="37"/>
      <c r="T121" s="38"/>
      <c r="U121" s="36"/>
      <c r="V121" s="37"/>
      <c r="W121" s="38"/>
      <c r="X121" s="36"/>
      <c r="Y121" s="37"/>
      <c r="Z121" s="38"/>
      <c r="AA121" s="99">
        <f t="shared" si="20"/>
        <v>0</v>
      </c>
      <c r="AB121" s="241">
        <f t="shared" si="21"/>
        <v>0</v>
      </c>
      <c r="AC121" s="321">
        <f t="shared" si="22"/>
        <v>0</v>
      </c>
      <c r="AD121" s="320" t="e">
        <f t="shared" si="23"/>
        <v>#DIV/0!</v>
      </c>
    </row>
    <row r="122" spans="1:30" ht="14" thickBot="1">
      <c r="A122" s="30"/>
      <c r="B122" s="77"/>
      <c r="C122" s="77"/>
      <c r="D122" s="338"/>
      <c r="E122" s="37"/>
      <c r="F122" s="37"/>
      <c r="G122" s="37"/>
      <c r="H122" s="38"/>
      <c r="I122" s="36"/>
      <c r="J122" s="37"/>
      <c r="K122" s="38"/>
      <c r="L122" s="36"/>
      <c r="M122" s="37"/>
      <c r="N122" s="38"/>
      <c r="O122" s="36"/>
      <c r="P122" s="37"/>
      <c r="Q122" s="38"/>
      <c r="R122" s="36"/>
      <c r="S122" s="37"/>
      <c r="T122" s="38"/>
      <c r="U122" s="36"/>
      <c r="V122" s="37"/>
      <c r="W122" s="38"/>
      <c r="X122" s="36"/>
      <c r="Y122" s="37"/>
      <c r="Z122" s="38"/>
      <c r="AA122" s="99">
        <f t="shared" si="20"/>
        <v>0</v>
      </c>
      <c r="AB122" s="241">
        <f t="shared" si="21"/>
        <v>0</v>
      </c>
      <c r="AC122" s="321">
        <f t="shared" si="22"/>
        <v>0</v>
      </c>
      <c r="AD122" s="320" t="e">
        <f t="shared" si="23"/>
        <v>#DIV/0!</v>
      </c>
    </row>
    <row r="123" spans="1:30" ht="14" thickBot="1">
      <c r="A123" s="30"/>
      <c r="B123" s="77"/>
      <c r="C123" s="77"/>
      <c r="D123" s="338"/>
      <c r="E123" s="37"/>
      <c r="F123" s="37"/>
      <c r="G123" s="37"/>
      <c r="H123" s="38"/>
      <c r="I123" s="36"/>
      <c r="J123" s="37"/>
      <c r="K123" s="38"/>
      <c r="L123" s="36"/>
      <c r="M123" s="37"/>
      <c r="N123" s="38"/>
      <c r="O123" s="36"/>
      <c r="P123" s="37"/>
      <c r="Q123" s="38"/>
      <c r="R123" s="36"/>
      <c r="S123" s="37"/>
      <c r="T123" s="38"/>
      <c r="U123" s="36"/>
      <c r="V123" s="37"/>
      <c r="W123" s="38"/>
      <c r="X123" s="36"/>
      <c r="Y123" s="37"/>
      <c r="Z123" s="38"/>
      <c r="AA123" s="99">
        <f t="shared" si="20"/>
        <v>0</v>
      </c>
      <c r="AB123" s="241">
        <f t="shared" si="21"/>
        <v>0</v>
      </c>
      <c r="AC123" s="321">
        <f t="shared" si="22"/>
        <v>0</v>
      </c>
      <c r="AD123" s="320" t="e">
        <f t="shared" si="23"/>
        <v>#DIV/0!</v>
      </c>
    </row>
    <row r="124" spans="1:30" ht="14" thickBot="1">
      <c r="A124" s="30"/>
      <c r="B124" s="77"/>
      <c r="C124" s="77"/>
      <c r="D124" s="338"/>
      <c r="E124" s="37"/>
      <c r="F124" s="37"/>
      <c r="G124" s="37"/>
      <c r="H124" s="38"/>
      <c r="I124" s="36"/>
      <c r="J124" s="37"/>
      <c r="K124" s="38"/>
      <c r="L124" s="36"/>
      <c r="M124" s="37"/>
      <c r="N124" s="38"/>
      <c r="O124" s="36"/>
      <c r="P124" s="37"/>
      <c r="Q124" s="38"/>
      <c r="R124" s="36"/>
      <c r="S124" s="37"/>
      <c r="T124" s="38"/>
      <c r="U124" s="36"/>
      <c r="V124" s="37"/>
      <c r="W124" s="38"/>
      <c r="X124" s="36"/>
      <c r="Y124" s="37"/>
      <c r="Z124" s="38"/>
      <c r="AA124" s="99">
        <f t="shared" ref="AA124:AA130" si="24">SUM(F124+I124+L124+O124+R124+U124+X124)</f>
        <v>0</v>
      </c>
      <c r="AB124" s="241">
        <f t="shared" ref="AB124:AB130" si="25">SUM(G124+J124+M124+P124+S124+V124+Y124)</f>
        <v>0</v>
      </c>
      <c r="AC124" s="321">
        <f t="shared" ref="AC124:AC130" si="26">SUM(H124+K124+N124+Q124+T124+W124+Z124)</f>
        <v>0</v>
      </c>
      <c r="AD124" s="320" t="e">
        <f t="shared" ref="AD124:AD130" si="27">AB124/AA124</f>
        <v>#DIV/0!</v>
      </c>
    </row>
    <row r="125" spans="1:30" ht="14" thickBot="1">
      <c r="A125" s="30"/>
      <c r="B125" s="77"/>
      <c r="C125" s="77"/>
      <c r="D125" s="338"/>
      <c r="E125" s="37"/>
      <c r="F125" s="37"/>
      <c r="G125" s="37"/>
      <c r="H125" s="38"/>
      <c r="I125" s="36"/>
      <c r="J125" s="37"/>
      <c r="K125" s="38"/>
      <c r="L125" s="36"/>
      <c r="M125" s="37"/>
      <c r="N125" s="38"/>
      <c r="O125" s="36"/>
      <c r="P125" s="37"/>
      <c r="Q125" s="38"/>
      <c r="R125" s="36"/>
      <c r="S125" s="37"/>
      <c r="T125" s="38"/>
      <c r="U125" s="36"/>
      <c r="V125" s="37"/>
      <c r="W125" s="38"/>
      <c r="X125" s="36"/>
      <c r="Y125" s="37"/>
      <c r="Z125" s="38"/>
      <c r="AA125" s="99">
        <f t="shared" si="24"/>
        <v>0</v>
      </c>
      <c r="AB125" s="241">
        <f t="shared" si="25"/>
        <v>0</v>
      </c>
      <c r="AC125" s="321">
        <f t="shared" si="26"/>
        <v>0</v>
      </c>
      <c r="AD125" s="320" t="e">
        <f t="shared" si="27"/>
        <v>#DIV/0!</v>
      </c>
    </row>
    <row r="126" spans="1:30" ht="14" thickBot="1">
      <c r="A126" s="30"/>
      <c r="B126" s="77"/>
      <c r="C126" s="77"/>
      <c r="D126" s="338"/>
      <c r="E126" s="37"/>
      <c r="F126" s="37"/>
      <c r="G126" s="37"/>
      <c r="H126" s="38"/>
      <c r="I126" s="36"/>
      <c r="J126" s="37"/>
      <c r="K126" s="38"/>
      <c r="L126" s="36"/>
      <c r="M126" s="37"/>
      <c r="N126" s="38"/>
      <c r="O126" s="36"/>
      <c r="P126" s="37"/>
      <c r="Q126" s="38"/>
      <c r="R126" s="36"/>
      <c r="S126" s="37"/>
      <c r="T126" s="38"/>
      <c r="U126" s="36"/>
      <c r="V126" s="37"/>
      <c r="W126" s="38"/>
      <c r="X126" s="36"/>
      <c r="Y126" s="37"/>
      <c r="Z126" s="38"/>
      <c r="AA126" s="99">
        <f t="shared" si="24"/>
        <v>0</v>
      </c>
      <c r="AB126" s="241">
        <f t="shared" si="25"/>
        <v>0</v>
      </c>
      <c r="AC126" s="321">
        <f t="shared" si="26"/>
        <v>0</v>
      </c>
      <c r="AD126" s="320" t="e">
        <f t="shared" si="27"/>
        <v>#DIV/0!</v>
      </c>
    </row>
    <row r="127" spans="1:30" ht="14" thickBot="1">
      <c r="A127" s="30"/>
      <c r="B127" s="77"/>
      <c r="C127" s="77"/>
      <c r="D127" s="338"/>
      <c r="E127" s="37"/>
      <c r="F127" s="37"/>
      <c r="G127" s="37"/>
      <c r="H127" s="38"/>
      <c r="I127" s="36"/>
      <c r="J127" s="37"/>
      <c r="K127" s="38"/>
      <c r="L127" s="36"/>
      <c r="M127" s="37"/>
      <c r="N127" s="38"/>
      <c r="O127" s="36"/>
      <c r="P127" s="37"/>
      <c r="Q127" s="38"/>
      <c r="R127" s="36"/>
      <c r="S127" s="37"/>
      <c r="T127" s="38"/>
      <c r="U127" s="36"/>
      <c r="V127" s="37"/>
      <c r="W127" s="38"/>
      <c r="X127" s="36"/>
      <c r="Y127" s="37"/>
      <c r="Z127" s="38"/>
      <c r="AA127" s="99">
        <f t="shared" si="24"/>
        <v>0</v>
      </c>
      <c r="AB127" s="241">
        <f t="shared" si="25"/>
        <v>0</v>
      </c>
      <c r="AC127" s="321">
        <f t="shared" si="26"/>
        <v>0</v>
      </c>
      <c r="AD127" s="320" t="e">
        <f t="shared" si="27"/>
        <v>#DIV/0!</v>
      </c>
    </row>
    <row r="128" spans="1:30" ht="16" thickBot="1">
      <c r="A128" s="30"/>
      <c r="B128" s="80"/>
      <c r="C128" s="80"/>
      <c r="D128" s="535"/>
      <c r="E128" s="14"/>
      <c r="F128" s="13"/>
      <c r="G128" s="13"/>
      <c r="H128" s="84"/>
      <c r="I128" s="16"/>
      <c r="J128" s="13"/>
      <c r="K128" s="84"/>
      <c r="L128" s="16"/>
      <c r="M128" s="13"/>
      <c r="N128" s="84"/>
      <c r="O128" s="16"/>
      <c r="P128" s="13"/>
      <c r="Q128" s="84"/>
      <c r="R128" s="16"/>
      <c r="S128" s="13"/>
      <c r="T128" s="84"/>
      <c r="U128" s="16"/>
      <c r="V128" s="13"/>
      <c r="W128" s="84"/>
      <c r="X128" s="16"/>
      <c r="Y128" s="13"/>
      <c r="Z128" s="84"/>
      <c r="AA128" s="99">
        <f t="shared" si="24"/>
        <v>0</v>
      </c>
      <c r="AB128" s="241">
        <f t="shared" si="25"/>
        <v>0</v>
      </c>
      <c r="AC128" s="321">
        <f t="shared" si="26"/>
        <v>0</v>
      </c>
      <c r="AD128" s="320" t="e">
        <f t="shared" si="27"/>
        <v>#DIV/0!</v>
      </c>
    </row>
    <row r="129" spans="1:30" ht="16" thickBot="1">
      <c r="A129" s="30"/>
      <c r="B129" s="80"/>
      <c r="C129" s="80"/>
      <c r="D129" s="535"/>
      <c r="E129" s="14"/>
      <c r="F129" s="13"/>
      <c r="G129" s="13"/>
      <c r="H129" s="84"/>
      <c r="I129" s="16"/>
      <c r="J129" s="13"/>
      <c r="K129" s="84"/>
      <c r="L129" s="16"/>
      <c r="M129" s="13"/>
      <c r="N129" s="84"/>
      <c r="O129" s="16"/>
      <c r="P129" s="13"/>
      <c r="Q129" s="84"/>
      <c r="R129" s="16"/>
      <c r="S129" s="13"/>
      <c r="T129" s="84"/>
      <c r="U129" s="16"/>
      <c r="V129" s="13"/>
      <c r="W129" s="84"/>
      <c r="X129" s="16"/>
      <c r="Y129" s="13"/>
      <c r="Z129" s="84"/>
      <c r="AA129" s="99">
        <f t="shared" si="24"/>
        <v>0</v>
      </c>
      <c r="AB129" s="241">
        <f t="shared" si="25"/>
        <v>0</v>
      </c>
      <c r="AC129" s="321">
        <f t="shared" si="26"/>
        <v>0</v>
      </c>
      <c r="AD129" s="320" t="e">
        <f t="shared" si="27"/>
        <v>#DIV/0!</v>
      </c>
    </row>
    <row r="130" spans="1:30" ht="16" thickBot="1">
      <c r="A130" s="30"/>
      <c r="B130" s="80"/>
      <c r="C130" s="80"/>
      <c r="D130" s="535"/>
      <c r="E130" s="14"/>
      <c r="F130" s="13"/>
      <c r="G130" s="13"/>
      <c r="H130" s="84"/>
      <c r="I130" s="16"/>
      <c r="J130" s="13"/>
      <c r="K130" s="84"/>
      <c r="L130" s="16"/>
      <c r="M130" s="13"/>
      <c r="N130" s="84"/>
      <c r="O130" s="16"/>
      <c r="P130" s="13"/>
      <c r="Q130" s="84"/>
      <c r="R130" s="16"/>
      <c r="S130" s="13"/>
      <c r="T130" s="84"/>
      <c r="U130" s="16"/>
      <c r="V130" s="13"/>
      <c r="W130" s="84"/>
      <c r="X130" s="16"/>
      <c r="Y130" s="13"/>
      <c r="Z130" s="84"/>
      <c r="AA130" s="99">
        <f t="shared" si="24"/>
        <v>0</v>
      </c>
      <c r="AB130" s="241">
        <f t="shared" si="25"/>
        <v>0</v>
      </c>
      <c r="AC130" s="321">
        <f t="shared" si="26"/>
        <v>0</v>
      </c>
      <c r="AD130" s="320" t="e">
        <f t="shared" si="27"/>
        <v>#DIV/0!</v>
      </c>
    </row>
    <row r="131" spans="1:30" ht="16" thickBot="1">
      <c r="A131" s="30"/>
      <c r="B131" s="80"/>
      <c r="C131" s="80"/>
      <c r="D131" s="535"/>
      <c r="E131" s="14"/>
      <c r="F131" s="13"/>
      <c r="G131" s="13"/>
      <c r="H131" s="84"/>
      <c r="I131" s="16"/>
      <c r="J131" s="13"/>
      <c r="K131" s="84"/>
      <c r="L131" s="16"/>
      <c r="M131" s="13"/>
      <c r="N131" s="84"/>
      <c r="O131" s="16"/>
      <c r="P131" s="13"/>
      <c r="Q131" s="84"/>
      <c r="R131" s="16"/>
      <c r="S131" s="13"/>
      <c r="T131" s="84"/>
      <c r="U131" s="16"/>
      <c r="V131" s="13"/>
      <c r="W131" s="84"/>
      <c r="X131" s="16"/>
      <c r="Y131" s="13"/>
      <c r="Z131" s="84"/>
      <c r="AA131" s="99">
        <f t="shared" ref="AA131:AA135" si="28">SUM(F131+I131+L131+O131+R131+U131+X131)</f>
        <v>0</v>
      </c>
      <c r="AB131" s="241">
        <f t="shared" ref="AB131:AB135" si="29">SUM(G131+J131+M131+P131+S131+V131+Y131)</f>
        <v>0</v>
      </c>
      <c r="AC131" s="321">
        <f t="shared" ref="AC131:AC135" si="30">SUM(H131+K131+N131+Q131+T131+W131+Z131)</f>
        <v>0</v>
      </c>
      <c r="AD131" s="320" t="e">
        <f t="shared" ref="AD131:AD135" si="31">AB131/AA131</f>
        <v>#DIV/0!</v>
      </c>
    </row>
    <row r="132" spans="1:30" ht="16" thickBot="1">
      <c r="A132" s="30"/>
      <c r="B132" s="80"/>
      <c r="C132" s="80"/>
      <c r="D132" s="535"/>
      <c r="E132" s="14"/>
      <c r="F132" s="13"/>
      <c r="G132" s="13"/>
      <c r="H132" s="84"/>
      <c r="I132" s="16"/>
      <c r="J132" s="13"/>
      <c r="K132" s="84"/>
      <c r="L132" s="16"/>
      <c r="M132" s="13"/>
      <c r="N132" s="84"/>
      <c r="O132" s="16"/>
      <c r="P132" s="13"/>
      <c r="Q132" s="84"/>
      <c r="R132" s="16"/>
      <c r="S132" s="13"/>
      <c r="T132" s="84"/>
      <c r="U132" s="16"/>
      <c r="V132" s="13"/>
      <c r="W132" s="84"/>
      <c r="X132" s="16"/>
      <c r="Y132" s="13"/>
      <c r="Z132" s="84"/>
      <c r="AA132" s="99">
        <f t="shared" si="28"/>
        <v>0</v>
      </c>
      <c r="AB132" s="241">
        <f t="shared" si="29"/>
        <v>0</v>
      </c>
      <c r="AC132" s="321">
        <f t="shared" si="30"/>
        <v>0</v>
      </c>
      <c r="AD132" s="320" t="e">
        <f t="shared" si="31"/>
        <v>#DIV/0!</v>
      </c>
    </row>
    <row r="133" spans="1:30" ht="16" thickBot="1">
      <c r="A133" s="30"/>
      <c r="B133" s="80"/>
      <c r="C133" s="80"/>
      <c r="D133" s="535"/>
      <c r="E133" s="14"/>
      <c r="F133" s="13"/>
      <c r="G133" s="13"/>
      <c r="H133" s="84"/>
      <c r="I133" s="16"/>
      <c r="J133" s="13"/>
      <c r="K133" s="84"/>
      <c r="L133" s="16"/>
      <c r="M133" s="13"/>
      <c r="N133" s="84"/>
      <c r="O133" s="16"/>
      <c r="P133" s="13"/>
      <c r="Q133" s="84"/>
      <c r="R133" s="16"/>
      <c r="S133" s="13"/>
      <c r="T133" s="84"/>
      <c r="U133" s="16"/>
      <c r="V133" s="13"/>
      <c r="W133" s="84"/>
      <c r="X133" s="16"/>
      <c r="Y133" s="13"/>
      <c r="Z133" s="84"/>
      <c r="AA133" s="99">
        <f t="shared" si="28"/>
        <v>0</v>
      </c>
      <c r="AB133" s="241">
        <f t="shared" si="29"/>
        <v>0</v>
      </c>
      <c r="AC133" s="321">
        <f t="shared" si="30"/>
        <v>0</v>
      </c>
      <c r="AD133" s="320" t="e">
        <f t="shared" si="31"/>
        <v>#DIV/0!</v>
      </c>
    </row>
    <row r="134" spans="1:30" ht="16" thickBot="1">
      <c r="A134" s="30"/>
      <c r="B134" s="80"/>
      <c r="C134" s="80"/>
      <c r="D134" s="535"/>
      <c r="E134" s="14"/>
      <c r="F134" s="13"/>
      <c r="G134" s="13"/>
      <c r="H134" s="84"/>
      <c r="I134" s="16"/>
      <c r="J134" s="13"/>
      <c r="K134" s="84"/>
      <c r="L134" s="16"/>
      <c r="M134" s="13"/>
      <c r="N134" s="84"/>
      <c r="O134" s="16"/>
      <c r="P134" s="13"/>
      <c r="Q134" s="84"/>
      <c r="R134" s="16"/>
      <c r="S134" s="13"/>
      <c r="T134" s="84"/>
      <c r="U134" s="16"/>
      <c r="V134" s="13"/>
      <c r="W134" s="84"/>
      <c r="X134" s="16"/>
      <c r="Y134" s="13"/>
      <c r="Z134" s="84"/>
      <c r="AA134" s="99">
        <f t="shared" si="28"/>
        <v>0</v>
      </c>
      <c r="AB134" s="241">
        <f t="shared" si="29"/>
        <v>0</v>
      </c>
      <c r="AC134" s="321">
        <f t="shared" si="30"/>
        <v>0</v>
      </c>
      <c r="AD134" s="320" t="e">
        <f t="shared" si="31"/>
        <v>#DIV/0!</v>
      </c>
    </row>
    <row r="135" spans="1:30" ht="16" thickBot="1">
      <c r="A135" s="30"/>
      <c r="B135" s="80"/>
      <c r="C135" s="80"/>
      <c r="D135" s="535"/>
      <c r="E135" s="14"/>
      <c r="F135" s="13"/>
      <c r="G135" s="13"/>
      <c r="H135" s="84"/>
      <c r="I135" s="16"/>
      <c r="J135" s="13"/>
      <c r="K135" s="84"/>
      <c r="L135" s="16"/>
      <c r="M135" s="13"/>
      <c r="N135" s="84"/>
      <c r="O135" s="16"/>
      <c r="P135" s="13"/>
      <c r="Q135" s="84"/>
      <c r="R135" s="16"/>
      <c r="S135" s="13"/>
      <c r="T135" s="84"/>
      <c r="U135" s="16"/>
      <c r="V135" s="13"/>
      <c r="W135" s="84"/>
      <c r="X135" s="16"/>
      <c r="Y135" s="13"/>
      <c r="Z135" s="84"/>
      <c r="AA135" s="99">
        <f t="shared" si="28"/>
        <v>0</v>
      </c>
      <c r="AB135" s="241">
        <f t="shared" si="29"/>
        <v>0</v>
      </c>
      <c r="AC135" s="321">
        <f t="shared" si="30"/>
        <v>0</v>
      </c>
      <c r="AD135" s="320" t="e">
        <f t="shared" si="31"/>
        <v>#DIV/0!</v>
      </c>
    </row>
    <row r="136" spans="1:30" ht="16" thickBot="1">
      <c r="A136" s="30"/>
      <c r="B136" s="80"/>
      <c r="C136" s="80"/>
      <c r="D136" s="535"/>
      <c r="E136" s="14"/>
      <c r="F136" s="13"/>
      <c r="G136" s="13"/>
      <c r="H136" s="84"/>
      <c r="I136" s="16"/>
      <c r="J136" s="13"/>
      <c r="K136" s="84"/>
      <c r="L136" s="16"/>
      <c r="M136" s="13"/>
      <c r="N136" s="84"/>
      <c r="O136" s="16"/>
      <c r="P136" s="13"/>
      <c r="Q136" s="84"/>
      <c r="R136" s="16"/>
      <c r="S136" s="13"/>
      <c r="T136" s="84"/>
      <c r="U136" s="16"/>
      <c r="V136" s="13"/>
      <c r="W136" s="84"/>
      <c r="X136" s="16"/>
      <c r="Y136" s="13"/>
      <c r="Z136" s="84"/>
      <c r="AA136" s="99">
        <f t="shared" ref="AA136:AA148" si="32">SUM(F136+I136+L136+O136+R136+U136+X136)</f>
        <v>0</v>
      </c>
      <c r="AB136" s="241">
        <f t="shared" ref="AB136:AB148" si="33">SUM(G136+J136+M136+P136+S136+V136+Y136)</f>
        <v>0</v>
      </c>
      <c r="AC136" s="323">
        <f t="shared" ref="AC136:AC148" si="34">SUM(H136+K136+N136+Q136+T136+W136+Z136)</f>
        <v>0</v>
      </c>
      <c r="AD136" s="320" t="e">
        <f t="shared" ref="AD136:AD148" si="35">AB136/AA136</f>
        <v>#DIV/0!</v>
      </c>
    </row>
    <row r="137" spans="1:30" ht="14" thickBot="1">
      <c r="A137" s="30"/>
      <c r="B137" s="77"/>
      <c r="C137" s="77"/>
      <c r="D137" s="338"/>
      <c r="E137" s="37"/>
      <c r="F137" s="37"/>
      <c r="G137" s="37"/>
      <c r="H137" s="38"/>
      <c r="I137" s="36"/>
      <c r="J137" s="37"/>
      <c r="K137" s="38"/>
      <c r="L137" s="36"/>
      <c r="M137" s="37"/>
      <c r="N137" s="38"/>
      <c r="O137" s="36"/>
      <c r="P137" s="37"/>
      <c r="Q137" s="38"/>
      <c r="R137" s="36"/>
      <c r="S137" s="37"/>
      <c r="T137" s="38"/>
      <c r="U137" s="36"/>
      <c r="V137" s="37"/>
      <c r="W137" s="38"/>
      <c r="X137" s="36"/>
      <c r="Y137" s="37"/>
      <c r="Z137" s="38"/>
      <c r="AA137" s="99">
        <f t="shared" si="32"/>
        <v>0</v>
      </c>
      <c r="AB137" s="241">
        <f t="shared" si="33"/>
        <v>0</v>
      </c>
      <c r="AC137" s="312">
        <f t="shared" si="34"/>
        <v>0</v>
      </c>
      <c r="AD137" s="320" t="e">
        <f t="shared" si="35"/>
        <v>#DIV/0!</v>
      </c>
    </row>
    <row r="138" spans="1:30" ht="14" thickBot="1">
      <c r="A138" s="30"/>
      <c r="B138" s="77"/>
      <c r="C138" s="77"/>
      <c r="D138" s="338"/>
      <c r="E138" s="37"/>
      <c r="F138" s="37"/>
      <c r="G138" s="37"/>
      <c r="H138" s="38"/>
      <c r="I138" s="36"/>
      <c r="J138" s="37"/>
      <c r="K138" s="38"/>
      <c r="L138" s="36"/>
      <c r="M138" s="37"/>
      <c r="N138" s="38"/>
      <c r="O138" s="36"/>
      <c r="P138" s="37"/>
      <c r="Q138" s="38"/>
      <c r="R138" s="36"/>
      <c r="S138" s="37"/>
      <c r="T138" s="38"/>
      <c r="U138" s="36"/>
      <c r="V138" s="37"/>
      <c r="W138" s="38"/>
      <c r="X138" s="36"/>
      <c r="Y138" s="37"/>
      <c r="Z138" s="38"/>
      <c r="AA138" s="99">
        <f t="shared" si="32"/>
        <v>0</v>
      </c>
      <c r="AB138" s="241">
        <f t="shared" si="33"/>
        <v>0</v>
      </c>
      <c r="AC138" s="324">
        <f t="shared" si="34"/>
        <v>0</v>
      </c>
      <c r="AD138" s="320" t="e">
        <f t="shared" si="35"/>
        <v>#DIV/0!</v>
      </c>
    </row>
    <row r="139" spans="1:30" ht="14" thickBot="1">
      <c r="A139" s="30"/>
      <c r="B139" s="77"/>
      <c r="C139" s="77"/>
      <c r="D139" s="338"/>
      <c r="E139" s="37"/>
      <c r="F139" s="37"/>
      <c r="G139" s="37"/>
      <c r="H139" s="38"/>
      <c r="I139" s="36"/>
      <c r="J139" s="37"/>
      <c r="K139" s="38"/>
      <c r="L139" s="36"/>
      <c r="M139" s="37"/>
      <c r="N139" s="38"/>
      <c r="O139" s="36"/>
      <c r="P139" s="37"/>
      <c r="Q139" s="38"/>
      <c r="R139" s="36"/>
      <c r="S139" s="37"/>
      <c r="T139" s="38"/>
      <c r="U139" s="36"/>
      <c r="V139" s="37"/>
      <c r="W139" s="38"/>
      <c r="X139" s="36"/>
      <c r="Y139" s="37"/>
      <c r="Z139" s="38"/>
      <c r="AA139" s="99">
        <f t="shared" si="32"/>
        <v>0</v>
      </c>
      <c r="AB139" s="241">
        <f t="shared" si="33"/>
        <v>0</v>
      </c>
      <c r="AC139" s="321">
        <f t="shared" si="34"/>
        <v>0</v>
      </c>
      <c r="AD139" s="320" t="e">
        <f t="shared" si="35"/>
        <v>#DIV/0!</v>
      </c>
    </row>
    <row r="140" spans="1:30" ht="14" thickBot="1">
      <c r="A140" s="30"/>
      <c r="B140" s="77"/>
      <c r="C140" s="77"/>
      <c r="D140" s="338"/>
      <c r="E140" s="37"/>
      <c r="F140" s="37"/>
      <c r="G140" s="37"/>
      <c r="H140" s="38"/>
      <c r="I140" s="36"/>
      <c r="J140" s="37"/>
      <c r="K140" s="38"/>
      <c r="L140" s="36"/>
      <c r="M140" s="37"/>
      <c r="N140" s="38"/>
      <c r="O140" s="36"/>
      <c r="P140" s="37"/>
      <c r="Q140" s="38"/>
      <c r="R140" s="36"/>
      <c r="S140" s="37"/>
      <c r="T140" s="38"/>
      <c r="U140" s="36"/>
      <c r="V140" s="37"/>
      <c r="W140" s="38"/>
      <c r="X140" s="36"/>
      <c r="Y140" s="37"/>
      <c r="Z140" s="38"/>
      <c r="AA140" s="99">
        <f t="shared" si="32"/>
        <v>0</v>
      </c>
      <c r="AB140" s="241">
        <f t="shared" si="33"/>
        <v>0</v>
      </c>
      <c r="AC140" s="321">
        <f t="shared" si="34"/>
        <v>0</v>
      </c>
      <c r="AD140" s="320" t="e">
        <f t="shared" si="35"/>
        <v>#DIV/0!</v>
      </c>
    </row>
    <row r="141" spans="1:30" ht="14" thickBot="1">
      <c r="A141" s="30"/>
      <c r="B141" s="77"/>
      <c r="C141" s="77"/>
      <c r="D141" s="338"/>
      <c r="E141" s="37"/>
      <c r="F141" s="37"/>
      <c r="G141" s="37"/>
      <c r="H141" s="38"/>
      <c r="I141" s="36"/>
      <c r="J141" s="37"/>
      <c r="K141" s="38"/>
      <c r="L141" s="36"/>
      <c r="M141" s="37"/>
      <c r="N141" s="38"/>
      <c r="O141" s="36"/>
      <c r="P141" s="37"/>
      <c r="Q141" s="38"/>
      <c r="R141" s="36"/>
      <c r="S141" s="37"/>
      <c r="T141" s="38"/>
      <c r="U141" s="36"/>
      <c r="V141" s="37"/>
      <c r="W141" s="38"/>
      <c r="X141" s="36"/>
      <c r="Y141" s="37"/>
      <c r="Z141" s="38"/>
      <c r="AA141" s="99">
        <f t="shared" si="32"/>
        <v>0</v>
      </c>
      <c r="AB141" s="241">
        <f t="shared" si="33"/>
        <v>0</v>
      </c>
      <c r="AC141" s="321">
        <f t="shared" si="34"/>
        <v>0</v>
      </c>
      <c r="AD141" s="320" t="e">
        <f t="shared" si="35"/>
        <v>#DIV/0!</v>
      </c>
    </row>
    <row r="142" spans="1:30" ht="14" thickBot="1">
      <c r="A142" s="30"/>
      <c r="B142" s="77"/>
      <c r="C142" s="77"/>
      <c r="D142" s="338"/>
      <c r="E142" s="37"/>
      <c r="F142" s="37"/>
      <c r="G142" s="37"/>
      <c r="H142" s="38"/>
      <c r="I142" s="36"/>
      <c r="J142" s="37"/>
      <c r="K142" s="38"/>
      <c r="L142" s="36"/>
      <c r="M142" s="37"/>
      <c r="N142" s="38"/>
      <c r="O142" s="36"/>
      <c r="P142" s="37"/>
      <c r="Q142" s="38"/>
      <c r="R142" s="36"/>
      <c r="S142" s="37"/>
      <c r="T142" s="38"/>
      <c r="U142" s="36"/>
      <c r="V142" s="37"/>
      <c r="W142" s="38"/>
      <c r="X142" s="36"/>
      <c r="Y142" s="37"/>
      <c r="Z142" s="38"/>
      <c r="AA142" s="99">
        <f t="shared" si="32"/>
        <v>0</v>
      </c>
      <c r="AB142" s="241">
        <f t="shared" si="33"/>
        <v>0</v>
      </c>
      <c r="AC142" s="321">
        <f t="shared" si="34"/>
        <v>0</v>
      </c>
      <c r="AD142" s="320" t="e">
        <f t="shared" si="35"/>
        <v>#DIV/0!</v>
      </c>
    </row>
    <row r="143" spans="1:30" ht="14" thickBot="1">
      <c r="A143" s="30"/>
      <c r="B143" s="77"/>
      <c r="C143" s="77"/>
      <c r="D143" s="338"/>
      <c r="E143" s="37"/>
      <c r="F143" s="37"/>
      <c r="G143" s="37"/>
      <c r="H143" s="38"/>
      <c r="I143" s="36"/>
      <c r="J143" s="37"/>
      <c r="K143" s="38"/>
      <c r="L143" s="36"/>
      <c r="M143" s="37"/>
      <c r="N143" s="38"/>
      <c r="O143" s="36"/>
      <c r="P143" s="37"/>
      <c r="Q143" s="38"/>
      <c r="R143" s="36"/>
      <c r="S143" s="37"/>
      <c r="T143" s="38"/>
      <c r="U143" s="36"/>
      <c r="V143" s="37"/>
      <c r="W143" s="38"/>
      <c r="X143" s="36"/>
      <c r="Y143" s="37"/>
      <c r="Z143" s="38"/>
      <c r="AA143" s="99">
        <f t="shared" si="32"/>
        <v>0</v>
      </c>
      <c r="AB143" s="241">
        <f t="shared" si="33"/>
        <v>0</v>
      </c>
      <c r="AC143" s="321">
        <f t="shared" si="34"/>
        <v>0</v>
      </c>
      <c r="AD143" s="320" t="e">
        <f t="shared" si="35"/>
        <v>#DIV/0!</v>
      </c>
    </row>
    <row r="144" spans="1:30" ht="14" thickBot="1">
      <c r="A144" s="30"/>
      <c r="B144" s="77"/>
      <c r="C144" s="77"/>
      <c r="D144" s="338"/>
      <c r="E144" s="37"/>
      <c r="F144" s="37"/>
      <c r="G144" s="37"/>
      <c r="H144" s="38"/>
      <c r="I144" s="36"/>
      <c r="J144" s="37"/>
      <c r="K144" s="38"/>
      <c r="L144" s="36"/>
      <c r="M144" s="37"/>
      <c r="N144" s="38"/>
      <c r="O144" s="36"/>
      <c r="P144" s="37"/>
      <c r="Q144" s="38"/>
      <c r="R144" s="36"/>
      <c r="S144" s="37"/>
      <c r="T144" s="38"/>
      <c r="U144" s="36"/>
      <c r="V144" s="37"/>
      <c r="W144" s="38"/>
      <c r="X144" s="36"/>
      <c r="Y144" s="37"/>
      <c r="Z144" s="38"/>
      <c r="AA144" s="99">
        <f t="shared" si="32"/>
        <v>0</v>
      </c>
      <c r="AB144" s="241">
        <f t="shared" si="33"/>
        <v>0</v>
      </c>
      <c r="AC144" s="321">
        <f t="shared" si="34"/>
        <v>0</v>
      </c>
      <c r="AD144" s="320" t="e">
        <f t="shared" si="35"/>
        <v>#DIV/0!</v>
      </c>
    </row>
    <row r="145" spans="1:30" ht="14" thickBot="1">
      <c r="A145" s="30"/>
      <c r="B145" s="77"/>
      <c r="C145" s="77"/>
      <c r="D145" s="338"/>
      <c r="E145" s="37"/>
      <c r="F145" s="37"/>
      <c r="G145" s="37"/>
      <c r="H145" s="38"/>
      <c r="I145" s="36"/>
      <c r="J145" s="37"/>
      <c r="K145" s="38"/>
      <c r="L145" s="36"/>
      <c r="M145" s="37"/>
      <c r="N145" s="38"/>
      <c r="O145" s="36"/>
      <c r="P145" s="37"/>
      <c r="Q145" s="38"/>
      <c r="R145" s="36"/>
      <c r="S145" s="37"/>
      <c r="T145" s="38"/>
      <c r="U145" s="36"/>
      <c r="V145" s="37"/>
      <c r="W145" s="38"/>
      <c r="X145" s="36"/>
      <c r="Y145" s="37"/>
      <c r="Z145" s="38"/>
      <c r="AA145" s="99">
        <f t="shared" si="32"/>
        <v>0</v>
      </c>
      <c r="AB145" s="241">
        <f t="shared" si="33"/>
        <v>0</v>
      </c>
      <c r="AC145" s="321">
        <f t="shared" si="34"/>
        <v>0</v>
      </c>
      <c r="AD145" s="320" t="e">
        <f t="shared" si="35"/>
        <v>#DIV/0!</v>
      </c>
    </row>
    <row r="146" spans="1:30" ht="13" thickBot="1">
      <c r="A146" s="30"/>
      <c r="B146" s="79"/>
      <c r="C146" s="79"/>
      <c r="D146" s="375"/>
      <c r="E146" s="20"/>
      <c r="F146" s="20"/>
      <c r="G146" s="20"/>
      <c r="H146" s="59"/>
      <c r="I146" s="24"/>
      <c r="J146" s="20"/>
      <c r="K146" s="59"/>
      <c r="L146" s="24"/>
      <c r="M146" s="20"/>
      <c r="N146" s="59"/>
      <c r="O146" s="24"/>
      <c r="P146" s="20"/>
      <c r="Q146" s="59"/>
      <c r="R146" s="24"/>
      <c r="S146" s="20"/>
      <c r="T146" s="59"/>
      <c r="U146" s="24"/>
      <c r="V146" s="20"/>
      <c r="W146" s="59"/>
      <c r="X146" s="24"/>
      <c r="Y146" s="20"/>
      <c r="Z146" s="59"/>
      <c r="AA146" s="99">
        <f t="shared" si="32"/>
        <v>0</v>
      </c>
      <c r="AB146" s="241">
        <f t="shared" si="33"/>
        <v>0</v>
      </c>
      <c r="AC146" s="321">
        <f t="shared" si="34"/>
        <v>0</v>
      </c>
      <c r="AD146" s="320" t="e">
        <f t="shared" si="35"/>
        <v>#DIV/0!</v>
      </c>
    </row>
    <row r="147" spans="1:30" ht="13" thickBot="1">
      <c r="A147" s="30"/>
      <c r="B147" s="79"/>
      <c r="C147" s="79"/>
      <c r="D147" s="375"/>
      <c r="E147" s="20"/>
      <c r="F147" s="20"/>
      <c r="G147" s="20"/>
      <c r="H147" s="59"/>
      <c r="I147" s="24"/>
      <c r="J147" s="20"/>
      <c r="K147" s="59"/>
      <c r="L147" s="24"/>
      <c r="M147" s="20"/>
      <c r="N147" s="59"/>
      <c r="O147" s="24"/>
      <c r="P147" s="20"/>
      <c r="Q147" s="59"/>
      <c r="R147" s="24"/>
      <c r="S147" s="20"/>
      <c r="T147" s="59"/>
      <c r="U147" s="24"/>
      <c r="V147" s="20"/>
      <c r="W147" s="59"/>
      <c r="X147" s="24"/>
      <c r="Y147" s="20"/>
      <c r="Z147" s="59"/>
      <c r="AA147" s="99">
        <f t="shared" si="32"/>
        <v>0</v>
      </c>
      <c r="AB147" s="241">
        <f t="shared" si="33"/>
        <v>0</v>
      </c>
      <c r="AC147" s="321">
        <f t="shared" si="34"/>
        <v>0</v>
      </c>
      <c r="AD147" s="320" t="e">
        <f t="shared" si="35"/>
        <v>#DIV/0!</v>
      </c>
    </row>
    <row r="148" spans="1:30" ht="13" thickBot="1">
      <c r="A148" s="31"/>
      <c r="B148" s="90"/>
      <c r="C148" s="90"/>
      <c r="D148" s="536"/>
      <c r="E148" s="74"/>
      <c r="F148" s="74"/>
      <c r="G148" s="74"/>
      <c r="H148" s="85"/>
      <c r="I148" s="83"/>
      <c r="J148" s="74"/>
      <c r="K148" s="85"/>
      <c r="L148" s="83"/>
      <c r="M148" s="74"/>
      <c r="N148" s="85"/>
      <c r="O148" s="83"/>
      <c r="P148" s="74"/>
      <c r="Q148" s="85"/>
      <c r="R148" s="83"/>
      <c r="S148" s="74"/>
      <c r="T148" s="85"/>
      <c r="U148" s="83"/>
      <c r="V148" s="74"/>
      <c r="W148" s="85"/>
      <c r="X148" s="83"/>
      <c r="Y148" s="74"/>
      <c r="Z148" s="85"/>
      <c r="AA148" s="99">
        <f t="shared" si="32"/>
        <v>0</v>
      </c>
      <c r="AB148" s="241">
        <f t="shared" si="33"/>
        <v>0</v>
      </c>
      <c r="AC148" s="322">
        <f t="shared" si="34"/>
        <v>0</v>
      </c>
      <c r="AD148" s="320" t="e">
        <f t="shared" si="35"/>
        <v>#DIV/0!</v>
      </c>
    </row>
  </sheetData>
  <sortState ref="B8:AD111">
    <sortCondition descending="1" ref="AB8:AB111"/>
    <sortCondition ref="B8:B111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49"/>
  <sheetViews>
    <sheetView workbookViewId="0">
      <pane xSplit="5" ySplit="7" topLeftCell="Y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baseColWidth="10" defaultColWidth="8.83203125" defaultRowHeight="12" x14ac:dyDescent="0"/>
  <cols>
    <col min="2" max="2" width="11.1640625" customWidth="1"/>
    <col min="6" max="6" width="12" customWidth="1"/>
    <col min="9" max="9" width="12.1640625" customWidth="1"/>
    <col min="12" max="12" width="11.83203125" customWidth="1"/>
    <col min="15" max="15" width="11.83203125" customWidth="1"/>
    <col min="18" max="18" width="11.83203125" customWidth="1"/>
    <col min="21" max="21" width="12.83203125" customWidth="1"/>
    <col min="24" max="24" width="12.5" customWidth="1"/>
    <col min="27" max="27" width="10.83203125" customWidth="1"/>
  </cols>
  <sheetData>
    <row r="2" spans="1:30" ht="13" thickBot="1"/>
    <row r="3" spans="1:30">
      <c r="B3" s="611" t="s">
        <v>65</v>
      </c>
      <c r="C3" s="612"/>
      <c r="D3" s="613"/>
    </row>
    <row r="4" spans="1:30" ht="13" thickBot="1">
      <c r="B4" s="614"/>
      <c r="C4" s="615"/>
      <c r="D4" s="616"/>
    </row>
    <row r="5" spans="1:30" ht="12.75" customHeight="1" thickBot="1"/>
    <row r="6" spans="1:30" ht="13" thickBot="1">
      <c r="F6" s="617" t="s">
        <v>1</v>
      </c>
      <c r="G6" s="618"/>
      <c r="H6" s="618"/>
      <c r="I6" s="617" t="s">
        <v>2</v>
      </c>
      <c r="J6" s="618"/>
      <c r="K6" s="618"/>
      <c r="L6" s="617" t="s">
        <v>3</v>
      </c>
      <c r="M6" s="618"/>
      <c r="N6" s="618"/>
      <c r="O6" s="617" t="s">
        <v>4</v>
      </c>
      <c r="P6" s="618"/>
      <c r="Q6" s="618"/>
      <c r="R6" s="617" t="s">
        <v>5</v>
      </c>
      <c r="S6" s="618"/>
      <c r="T6" s="618"/>
      <c r="U6" s="617" t="s">
        <v>6</v>
      </c>
      <c r="V6" s="618"/>
      <c r="W6" s="618"/>
      <c r="X6" s="617" t="s">
        <v>7</v>
      </c>
      <c r="Y6" s="618"/>
      <c r="Z6" s="618"/>
      <c r="AA6" s="609" t="s">
        <v>66</v>
      </c>
      <c r="AB6" s="609" t="s">
        <v>9</v>
      </c>
      <c r="AC6" s="620" t="s">
        <v>67</v>
      </c>
      <c r="AD6" s="609" t="s">
        <v>68</v>
      </c>
    </row>
    <row r="7" spans="1:30" ht="13" thickBot="1">
      <c r="A7" s="73" t="s">
        <v>101</v>
      </c>
      <c r="B7" s="51" t="s">
        <v>12</v>
      </c>
      <c r="C7" s="8" t="s">
        <v>13</v>
      </c>
      <c r="D7" s="8" t="s">
        <v>14</v>
      </c>
      <c r="E7" s="8" t="s">
        <v>15</v>
      </c>
      <c r="F7" s="27" t="s">
        <v>69</v>
      </c>
      <c r="G7" s="27" t="s">
        <v>17</v>
      </c>
      <c r="H7" s="27" t="s">
        <v>18</v>
      </c>
      <c r="I7" s="28" t="s">
        <v>70</v>
      </c>
      <c r="J7" s="27" t="s">
        <v>20</v>
      </c>
      <c r="K7" s="27" t="s">
        <v>21</v>
      </c>
      <c r="L7" s="28" t="s">
        <v>71</v>
      </c>
      <c r="M7" s="27" t="s">
        <v>23</v>
      </c>
      <c r="N7" s="27" t="s">
        <v>24</v>
      </c>
      <c r="O7" s="28" t="s">
        <v>72</v>
      </c>
      <c r="P7" s="27" t="s">
        <v>26</v>
      </c>
      <c r="Q7" s="27" t="s">
        <v>27</v>
      </c>
      <c r="R7" s="28" t="s">
        <v>73</v>
      </c>
      <c r="S7" s="27" t="s">
        <v>29</v>
      </c>
      <c r="T7" s="27" t="s">
        <v>30</v>
      </c>
      <c r="U7" s="28" t="s">
        <v>74</v>
      </c>
      <c r="V7" s="27" t="s">
        <v>32</v>
      </c>
      <c r="W7" s="27" t="s">
        <v>33</v>
      </c>
      <c r="X7" s="28" t="s">
        <v>75</v>
      </c>
      <c r="Y7" s="27" t="s">
        <v>35</v>
      </c>
      <c r="Z7" s="27" t="s">
        <v>36</v>
      </c>
      <c r="AA7" s="619"/>
      <c r="AB7" s="610"/>
      <c r="AC7" s="610"/>
      <c r="AD7" s="610"/>
    </row>
    <row r="8" spans="1:30" ht="13" thickBot="1">
      <c r="A8" s="29"/>
      <c r="B8" s="521" t="s">
        <v>293</v>
      </c>
      <c r="C8" s="508" t="s">
        <v>294</v>
      </c>
      <c r="D8" s="498" t="s">
        <v>120</v>
      </c>
      <c r="E8" s="519">
        <v>7</v>
      </c>
      <c r="F8" s="517">
        <v>6</v>
      </c>
      <c r="G8" s="492">
        <v>144</v>
      </c>
      <c r="H8" s="519">
        <v>1</v>
      </c>
      <c r="I8" s="517">
        <v>7</v>
      </c>
      <c r="J8" s="492">
        <v>61</v>
      </c>
      <c r="K8" s="519">
        <v>1</v>
      </c>
      <c r="L8" s="517">
        <v>9</v>
      </c>
      <c r="M8" s="492">
        <v>165</v>
      </c>
      <c r="N8" s="519"/>
      <c r="O8" s="517">
        <v>4</v>
      </c>
      <c r="P8" s="492">
        <v>88</v>
      </c>
      <c r="Q8" s="519">
        <v>1</v>
      </c>
      <c r="R8" s="517"/>
      <c r="S8" s="513"/>
      <c r="T8" s="513"/>
      <c r="U8" s="513"/>
      <c r="V8" s="492"/>
      <c r="W8" s="519"/>
      <c r="X8" s="517"/>
      <c r="Y8" s="492"/>
      <c r="Z8" s="519"/>
      <c r="AA8" s="231">
        <f t="shared" ref="AA8:AA39" si="0">SUM(F8+I8+L8+O8+R8+U8+X8)</f>
        <v>26</v>
      </c>
      <c r="AB8" s="229">
        <f t="shared" ref="AB8:AB39" si="1">SUM(G8+J8+M8+P8+S8+V8+Y8)</f>
        <v>458</v>
      </c>
      <c r="AC8" s="229">
        <f t="shared" ref="AC8:AC39" si="2">SUM(H8+K8+N8+Q8+T8+W8+Z8)</f>
        <v>3</v>
      </c>
      <c r="AD8" s="216">
        <f t="shared" ref="AD8:AD39" si="3">IFERROR(AB8/AA8,0)</f>
        <v>17.615384615384617</v>
      </c>
    </row>
    <row r="9" spans="1:30" ht="13" thickBot="1">
      <c r="A9" s="30"/>
      <c r="B9" s="509" t="s">
        <v>377</v>
      </c>
      <c r="C9" s="19" t="s">
        <v>378</v>
      </c>
      <c r="D9" s="498" t="s">
        <v>370</v>
      </c>
      <c r="E9" s="520">
        <v>13</v>
      </c>
      <c r="F9" s="518">
        <v>4</v>
      </c>
      <c r="G9" s="515">
        <v>58</v>
      </c>
      <c r="H9" s="520">
        <v>1</v>
      </c>
      <c r="I9" s="518">
        <v>8</v>
      </c>
      <c r="J9" s="515">
        <v>150</v>
      </c>
      <c r="K9" s="520">
        <v>2</v>
      </c>
      <c r="L9" s="518">
        <v>4</v>
      </c>
      <c r="M9" s="515">
        <v>161</v>
      </c>
      <c r="N9" s="520">
        <v>2</v>
      </c>
      <c r="O9" s="518">
        <v>5</v>
      </c>
      <c r="P9" s="515">
        <v>74</v>
      </c>
      <c r="Q9" s="520">
        <v>1</v>
      </c>
      <c r="R9" s="24"/>
      <c r="S9" s="20"/>
      <c r="T9" s="20"/>
      <c r="U9" s="346"/>
      <c r="V9" s="348"/>
      <c r="W9" s="352"/>
      <c r="X9" s="24"/>
      <c r="Y9" s="265"/>
      <c r="Z9" s="263"/>
      <c r="AA9" s="231">
        <f t="shared" si="0"/>
        <v>21</v>
      </c>
      <c r="AB9" s="229">
        <f t="shared" si="1"/>
        <v>443</v>
      </c>
      <c r="AC9" s="229">
        <f t="shared" si="2"/>
        <v>6</v>
      </c>
      <c r="AD9" s="216">
        <f t="shared" si="3"/>
        <v>21.095238095238095</v>
      </c>
    </row>
    <row r="10" spans="1:30" ht="13" thickBot="1">
      <c r="A10" s="30"/>
      <c r="B10" s="509" t="s">
        <v>577</v>
      </c>
      <c r="C10" s="19" t="s">
        <v>219</v>
      </c>
      <c r="D10" s="498" t="s">
        <v>121</v>
      </c>
      <c r="E10" s="520">
        <v>10</v>
      </c>
      <c r="F10" s="518">
        <v>14</v>
      </c>
      <c r="G10" s="515">
        <v>145</v>
      </c>
      <c r="H10" s="520"/>
      <c r="I10" s="518">
        <v>6</v>
      </c>
      <c r="J10" s="515">
        <v>129</v>
      </c>
      <c r="K10" s="520">
        <v>2</v>
      </c>
      <c r="L10" s="518">
        <v>5</v>
      </c>
      <c r="M10" s="515">
        <v>79</v>
      </c>
      <c r="N10" s="520">
        <v>1</v>
      </c>
      <c r="O10" s="518">
        <v>4</v>
      </c>
      <c r="P10" s="515">
        <v>60</v>
      </c>
      <c r="Q10" s="520"/>
      <c r="R10" s="24"/>
      <c r="S10" s="20"/>
      <c r="T10" s="20"/>
      <c r="U10" s="346"/>
      <c r="V10" s="348"/>
      <c r="W10" s="352"/>
      <c r="X10" s="350"/>
      <c r="Y10" s="348"/>
      <c r="Z10" s="352"/>
      <c r="AA10" s="231">
        <f t="shared" si="0"/>
        <v>29</v>
      </c>
      <c r="AB10" s="229">
        <f t="shared" si="1"/>
        <v>413</v>
      </c>
      <c r="AC10" s="229">
        <f t="shared" si="2"/>
        <v>3</v>
      </c>
      <c r="AD10" s="216">
        <f t="shared" si="3"/>
        <v>14.241379310344827</v>
      </c>
    </row>
    <row r="11" spans="1:30" ht="13" thickBot="1">
      <c r="A11" s="30"/>
      <c r="B11" s="509" t="s">
        <v>259</v>
      </c>
      <c r="C11" s="509" t="s">
        <v>165</v>
      </c>
      <c r="D11" s="498" t="s">
        <v>120</v>
      </c>
      <c r="E11" s="520">
        <v>81</v>
      </c>
      <c r="F11" s="518">
        <v>5</v>
      </c>
      <c r="G11" s="515">
        <v>111</v>
      </c>
      <c r="H11" s="520">
        <v>1</v>
      </c>
      <c r="I11" s="518">
        <v>3</v>
      </c>
      <c r="J11" s="515">
        <v>79</v>
      </c>
      <c r="K11" s="520"/>
      <c r="L11" s="518">
        <v>5</v>
      </c>
      <c r="M11" s="515">
        <v>53</v>
      </c>
      <c r="N11" s="520">
        <v>1</v>
      </c>
      <c r="O11" s="518">
        <v>8</v>
      </c>
      <c r="P11" s="515">
        <v>165</v>
      </c>
      <c r="Q11" s="520">
        <v>1</v>
      </c>
      <c r="R11" s="514"/>
      <c r="S11" s="514"/>
      <c r="T11" s="514"/>
      <c r="U11" s="346"/>
      <c r="V11" s="348"/>
      <c r="W11" s="352"/>
      <c r="X11" s="495"/>
      <c r="Y11" s="493"/>
      <c r="Z11" s="497"/>
      <c r="AA11" s="231">
        <f t="shared" si="0"/>
        <v>21</v>
      </c>
      <c r="AB11" s="229">
        <f t="shared" si="1"/>
        <v>408</v>
      </c>
      <c r="AC11" s="229">
        <f t="shared" si="2"/>
        <v>3</v>
      </c>
      <c r="AD11" s="216">
        <f t="shared" si="3"/>
        <v>19.428571428571427</v>
      </c>
    </row>
    <row r="12" spans="1:30" ht="16" thickBot="1">
      <c r="A12" s="30"/>
      <c r="B12" s="509" t="s">
        <v>351</v>
      </c>
      <c r="C12" s="509" t="s">
        <v>352</v>
      </c>
      <c r="D12" s="498" t="s">
        <v>118</v>
      </c>
      <c r="E12" s="520">
        <v>10</v>
      </c>
      <c r="F12" s="518">
        <v>2</v>
      </c>
      <c r="G12" s="515">
        <v>27</v>
      </c>
      <c r="H12" s="520">
        <v>1</v>
      </c>
      <c r="I12" s="518">
        <v>8</v>
      </c>
      <c r="J12" s="515">
        <v>139</v>
      </c>
      <c r="K12" s="520">
        <v>2</v>
      </c>
      <c r="L12" s="518">
        <v>8</v>
      </c>
      <c r="M12" s="515">
        <v>100</v>
      </c>
      <c r="N12" s="520">
        <v>0</v>
      </c>
      <c r="O12" s="518">
        <v>8</v>
      </c>
      <c r="P12" s="515">
        <v>92</v>
      </c>
      <c r="Q12" s="520">
        <v>0</v>
      </c>
      <c r="R12" s="13"/>
      <c r="S12" s="13"/>
      <c r="T12" s="13"/>
      <c r="U12" s="346"/>
      <c r="V12" s="348"/>
      <c r="W12" s="352"/>
      <c r="X12" s="518"/>
      <c r="Y12" s="515"/>
      <c r="Z12" s="520"/>
      <c r="AA12" s="231">
        <f t="shared" si="0"/>
        <v>26</v>
      </c>
      <c r="AB12" s="229">
        <f t="shared" si="1"/>
        <v>358</v>
      </c>
      <c r="AC12" s="229">
        <f t="shared" si="2"/>
        <v>3</v>
      </c>
      <c r="AD12" s="216">
        <f t="shared" si="3"/>
        <v>13.76923076923077</v>
      </c>
    </row>
    <row r="13" spans="1:30" ht="13" thickBot="1">
      <c r="A13" s="30"/>
      <c r="B13" s="509" t="s">
        <v>399</v>
      </c>
      <c r="C13" s="509" t="s">
        <v>165</v>
      </c>
      <c r="D13" s="498" t="s">
        <v>370</v>
      </c>
      <c r="E13" s="520">
        <v>16</v>
      </c>
      <c r="F13" s="518">
        <v>2</v>
      </c>
      <c r="G13" s="515">
        <v>59</v>
      </c>
      <c r="H13" s="520">
        <v>1</v>
      </c>
      <c r="I13" s="518">
        <v>3</v>
      </c>
      <c r="J13" s="515">
        <v>71</v>
      </c>
      <c r="K13" s="520">
        <v>1</v>
      </c>
      <c r="L13" s="518">
        <v>1</v>
      </c>
      <c r="M13" s="515">
        <v>17</v>
      </c>
      <c r="N13" s="520">
        <v>1</v>
      </c>
      <c r="O13" s="518">
        <v>3</v>
      </c>
      <c r="P13" s="515">
        <v>81</v>
      </c>
      <c r="Q13" s="520"/>
      <c r="R13" s="20"/>
      <c r="S13" s="20"/>
      <c r="T13" s="20"/>
      <c r="U13" s="346"/>
      <c r="V13" s="514"/>
      <c r="W13" s="514"/>
      <c r="X13" s="514"/>
      <c r="Y13" s="514"/>
      <c r="Z13" s="514"/>
      <c r="AA13" s="517">
        <f t="shared" si="0"/>
        <v>9</v>
      </c>
      <c r="AB13" s="513">
        <f t="shared" si="1"/>
        <v>228</v>
      </c>
      <c r="AC13" s="513">
        <f t="shared" si="2"/>
        <v>3</v>
      </c>
      <c r="AD13" s="216">
        <f t="shared" si="3"/>
        <v>25.333333333333332</v>
      </c>
    </row>
    <row r="14" spans="1:30" ht="13" thickBot="1">
      <c r="A14" s="30"/>
      <c r="B14" s="509" t="s">
        <v>635</v>
      </c>
      <c r="C14" s="509" t="s">
        <v>636</v>
      </c>
      <c r="D14" s="498" t="s">
        <v>115</v>
      </c>
      <c r="E14" s="520">
        <v>8</v>
      </c>
      <c r="F14" s="518">
        <v>3</v>
      </c>
      <c r="G14" s="515">
        <v>73</v>
      </c>
      <c r="H14" s="520"/>
      <c r="I14" s="518"/>
      <c r="J14" s="515"/>
      <c r="K14" s="520"/>
      <c r="L14" s="518">
        <v>4</v>
      </c>
      <c r="M14" s="515">
        <v>64</v>
      </c>
      <c r="N14" s="520">
        <v>1</v>
      </c>
      <c r="O14" s="518">
        <v>3</v>
      </c>
      <c r="P14" s="515">
        <v>60</v>
      </c>
      <c r="Q14" s="520">
        <v>2</v>
      </c>
      <c r="R14" s="350"/>
      <c r="S14" s="346"/>
      <c r="T14" s="38"/>
      <c r="U14" s="346"/>
      <c r="V14" s="514"/>
      <c r="W14" s="514"/>
      <c r="X14" s="514"/>
      <c r="Y14" s="514"/>
      <c r="Z14" s="514"/>
      <c r="AA14" s="231">
        <f t="shared" si="0"/>
        <v>10</v>
      </c>
      <c r="AB14" s="229">
        <f t="shared" si="1"/>
        <v>197</v>
      </c>
      <c r="AC14" s="229">
        <f t="shared" si="2"/>
        <v>3</v>
      </c>
      <c r="AD14" s="216">
        <f t="shared" si="3"/>
        <v>19.7</v>
      </c>
    </row>
    <row r="15" spans="1:30" ht="13" thickBot="1">
      <c r="A15" s="30"/>
      <c r="B15" s="509" t="s">
        <v>578</v>
      </c>
      <c r="C15" s="509" t="s">
        <v>579</v>
      </c>
      <c r="D15" s="498" t="s">
        <v>121</v>
      </c>
      <c r="E15" s="520">
        <v>16</v>
      </c>
      <c r="F15" s="518">
        <v>3</v>
      </c>
      <c r="G15" s="515">
        <v>20</v>
      </c>
      <c r="H15" s="520">
        <v>1</v>
      </c>
      <c r="I15" s="518">
        <v>4</v>
      </c>
      <c r="J15" s="515">
        <v>33</v>
      </c>
      <c r="K15" s="520"/>
      <c r="L15" s="518">
        <v>2</v>
      </c>
      <c r="M15" s="515">
        <v>123</v>
      </c>
      <c r="N15" s="520">
        <v>2</v>
      </c>
      <c r="O15" s="518">
        <v>4</v>
      </c>
      <c r="P15" s="515">
        <v>14</v>
      </c>
      <c r="Q15" s="520">
        <v>1</v>
      </c>
      <c r="R15" s="24"/>
      <c r="S15" s="20"/>
      <c r="T15" s="59"/>
      <c r="U15" s="518"/>
      <c r="V15" s="514"/>
      <c r="W15" s="38"/>
      <c r="X15" s="495"/>
      <c r="Y15" s="514"/>
      <c r="Z15" s="38"/>
      <c r="AA15" s="231">
        <f t="shared" si="0"/>
        <v>13</v>
      </c>
      <c r="AB15" s="229">
        <f t="shared" si="1"/>
        <v>190</v>
      </c>
      <c r="AC15" s="229">
        <f t="shared" si="2"/>
        <v>4</v>
      </c>
      <c r="AD15" s="216">
        <f t="shared" si="3"/>
        <v>14.615384615384615</v>
      </c>
    </row>
    <row r="16" spans="1:30" ht="13" thickBot="1">
      <c r="A16" s="30"/>
      <c r="B16" s="509" t="s">
        <v>320</v>
      </c>
      <c r="C16" s="509" t="s">
        <v>598</v>
      </c>
      <c r="D16" s="498" t="s">
        <v>121</v>
      </c>
      <c r="E16" s="520">
        <v>5</v>
      </c>
      <c r="F16" s="518">
        <v>2</v>
      </c>
      <c r="G16" s="515">
        <v>52</v>
      </c>
      <c r="H16" s="520"/>
      <c r="I16" s="518">
        <v>5</v>
      </c>
      <c r="J16" s="515">
        <v>65</v>
      </c>
      <c r="K16" s="520"/>
      <c r="L16" s="518"/>
      <c r="M16" s="515"/>
      <c r="N16" s="520"/>
      <c r="O16" s="518">
        <v>2</v>
      </c>
      <c r="P16" s="515">
        <v>43</v>
      </c>
      <c r="Q16" s="520"/>
      <c r="R16" s="518"/>
      <c r="S16" s="514"/>
      <c r="T16" s="38"/>
      <c r="U16" s="518"/>
      <c r="V16" s="514"/>
      <c r="W16" s="38"/>
      <c r="X16" s="350"/>
      <c r="Y16" s="514"/>
      <c r="Z16" s="38"/>
      <c r="AA16" s="231">
        <f t="shared" si="0"/>
        <v>9</v>
      </c>
      <c r="AB16" s="229">
        <f t="shared" si="1"/>
        <v>160</v>
      </c>
      <c r="AC16" s="229">
        <f t="shared" si="2"/>
        <v>0</v>
      </c>
      <c r="AD16" s="216">
        <f t="shared" si="3"/>
        <v>17.777777777777779</v>
      </c>
    </row>
    <row r="17" spans="1:30" ht="16" thickBot="1">
      <c r="A17" s="30"/>
      <c r="B17" s="509" t="s">
        <v>608</v>
      </c>
      <c r="C17" s="509" t="s">
        <v>609</v>
      </c>
      <c r="D17" s="498" t="s">
        <v>115</v>
      </c>
      <c r="E17" s="514">
        <v>2</v>
      </c>
      <c r="F17" s="514">
        <v>1</v>
      </c>
      <c r="G17" s="514">
        <v>7</v>
      </c>
      <c r="H17" s="38"/>
      <c r="I17" s="518">
        <v>2</v>
      </c>
      <c r="J17" s="514">
        <v>24</v>
      </c>
      <c r="K17" s="38"/>
      <c r="L17" s="518">
        <v>3</v>
      </c>
      <c r="M17" s="514">
        <v>41</v>
      </c>
      <c r="N17" s="38">
        <v>1</v>
      </c>
      <c r="O17" s="518">
        <v>4</v>
      </c>
      <c r="P17" s="514">
        <v>87</v>
      </c>
      <c r="Q17" s="38"/>
      <c r="R17" s="16"/>
      <c r="S17" s="13"/>
      <c r="T17" s="84"/>
      <c r="U17" s="16"/>
      <c r="V17" s="13"/>
      <c r="W17" s="84"/>
      <c r="X17" s="16"/>
      <c r="Y17" s="13"/>
      <c r="Z17" s="84"/>
      <c r="AA17" s="517">
        <f t="shared" si="0"/>
        <v>10</v>
      </c>
      <c r="AB17" s="513">
        <f t="shared" si="1"/>
        <v>159</v>
      </c>
      <c r="AC17" s="513">
        <f t="shared" si="2"/>
        <v>1</v>
      </c>
      <c r="AD17" s="216">
        <f t="shared" si="3"/>
        <v>15.9</v>
      </c>
    </row>
    <row r="18" spans="1:30" ht="13" thickBot="1">
      <c r="A18" s="30"/>
      <c r="B18" s="128" t="s">
        <v>586</v>
      </c>
      <c r="C18" s="128" t="s">
        <v>388</v>
      </c>
      <c r="D18" s="498" t="s">
        <v>121</v>
      </c>
      <c r="E18" s="519">
        <v>8</v>
      </c>
      <c r="F18" s="517">
        <v>3</v>
      </c>
      <c r="G18" s="492">
        <v>47</v>
      </c>
      <c r="H18" s="519"/>
      <c r="I18" s="517">
        <v>2</v>
      </c>
      <c r="J18" s="492">
        <v>23</v>
      </c>
      <c r="K18" s="519"/>
      <c r="L18" s="517"/>
      <c r="M18" s="492"/>
      <c r="N18" s="519"/>
      <c r="O18" s="517">
        <v>3</v>
      </c>
      <c r="P18" s="492">
        <v>77</v>
      </c>
      <c r="Q18" s="519"/>
      <c r="R18" s="518"/>
      <c r="S18" s="514"/>
      <c r="T18" s="38"/>
      <c r="U18" s="513"/>
      <c r="V18" s="492"/>
      <c r="W18" s="519"/>
      <c r="X18" s="517"/>
      <c r="Y18" s="492"/>
      <c r="Z18" s="519"/>
      <c r="AA18" s="231">
        <f t="shared" si="0"/>
        <v>8</v>
      </c>
      <c r="AB18" s="229">
        <f t="shared" si="1"/>
        <v>147</v>
      </c>
      <c r="AC18" s="229">
        <f t="shared" si="2"/>
        <v>0</v>
      </c>
      <c r="AD18" s="216">
        <f t="shared" si="3"/>
        <v>18.375</v>
      </c>
    </row>
    <row r="19" spans="1:30" ht="13" thickBot="1">
      <c r="A19" s="30"/>
      <c r="B19" s="509" t="s">
        <v>629</v>
      </c>
      <c r="C19" s="19" t="s">
        <v>630</v>
      </c>
      <c r="D19" s="498" t="s">
        <v>115</v>
      </c>
      <c r="E19" s="520">
        <v>10</v>
      </c>
      <c r="F19" s="518">
        <v>2</v>
      </c>
      <c r="G19" s="515">
        <v>35</v>
      </c>
      <c r="H19" s="520"/>
      <c r="I19" s="518">
        <v>2</v>
      </c>
      <c r="J19" s="515">
        <v>16</v>
      </c>
      <c r="K19" s="520"/>
      <c r="L19" s="518">
        <v>4</v>
      </c>
      <c r="M19" s="515">
        <v>46</v>
      </c>
      <c r="N19" s="520">
        <v>1</v>
      </c>
      <c r="O19" s="518">
        <v>2</v>
      </c>
      <c r="P19" s="515">
        <v>17</v>
      </c>
      <c r="Q19" s="520"/>
      <c r="R19" s="518"/>
      <c r="S19" s="514"/>
      <c r="T19" s="38"/>
      <c r="U19" s="514"/>
      <c r="V19" s="515"/>
      <c r="W19" s="520"/>
      <c r="X19" s="518"/>
      <c r="Y19" s="515"/>
      <c r="Z19" s="520"/>
      <c r="AA19" s="231">
        <f t="shared" si="0"/>
        <v>10</v>
      </c>
      <c r="AB19" s="229">
        <f t="shared" si="1"/>
        <v>114</v>
      </c>
      <c r="AC19" s="229">
        <f t="shared" si="2"/>
        <v>1</v>
      </c>
      <c r="AD19" s="216">
        <f t="shared" si="3"/>
        <v>11.4</v>
      </c>
    </row>
    <row r="20" spans="1:30" ht="13" thickBot="1">
      <c r="A20" s="30"/>
      <c r="B20" s="509" t="s">
        <v>364</v>
      </c>
      <c r="C20" s="509" t="s">
        <v>365</v>
      </c>
      <c r="D20" s="498" t="s">
        <v>118</v>
      </c>
      <c r="E20" s="520">
        <v>83</v>
      </c>
      <c r="F20" s="518">
        <v>1</v>
      </c>
      <c r="G20" s="515">
        <v>15</v>
      </c>
      <c r="H20" s="520">
        <v>0</v>
      </c>
      <c r="I20" s="518"/>
      <c r="J20" s="515"/>
      <c r="K20" s="520"/>
      <c r="L20" s="518"/>
      <c r="M20" s="515"/>
      <c r="N20" s="520"/>
      <c r="O20" s="518">
        <v>6</v>
      </c>
      <c r="P20" s="515">
        <v>88</v>
      </c>
      <c r="Q20" s="520">
        <v>0</v>
      </c>
      <c r="R20" s="518"/>
      <c r="S20" s="346"/>
      <c r="T20" s="38"/>
      <c r="U20" s="346"/>
      <c r="V20" s="515"/>
      <c r="W20" s="520"/>
      <c r="X20" s="24"/>
      <c r="Y20" s="265"/>
      <c r="Z20" s="263"/>
      <c r="AA20" s="231">
        <f t="shared" si="0"/>
        <v>7</v>
      </c>
      <c r="AB20" s="229">
        <f t="shared" si="1"/>
        <v>103</v>
      </c>
      <c r="AC20" s="229">
        <f t="shared" si="2"/>
        <v>0</v>
      </c>
      <c r="AD20" s="216">
        <f t="shared" si="3"/>
        <v>14.714285714285714</v>
      </c>
    </row>
    <row r="21" spans="1:30" ht="13" thickBot="1">
      <c r="A21" s="30"/>
      <c r="B21" s="521" t="s">
        <v>538</v>
      </c>
      <c r="C21" s="508" t="s">
        <v>539</v>
      </c>
      <c r="D21" s="498" t="s">
        <v>116</v>
      </c>
      <c r="E21" s="519">
        <v>5</v>
      </c>
      <c r="F21" s="517">
        <v>3</v>
      </c>
      <c r="G21" s="492">
        <v>41</v>
      </c>
      <c r="H21" s="519">
        <v>1</v>
      </c>
      <c r="I21" s="517"/>
      <c r="J21" s="492"/>
      <c r="K21" s="519"/>
      <c r="L21" s="517">
        <v>1</v>
      </c>
      <c r="M21" s="492">
        <v>24</v>
      </c>
      <c r="N21" s="519"/>
      <c r="O21" s="517">
        <v>1</v>
      </c>
      <c r="P21" s="492">
        <v>30</v>
      </c>
      <c r="Q21" s="519"/>
      <c r="R21" s="518"/>
      <c r="S21" s="514"/>
      <c r="T21" s="38"/>
      <c r="U21" s="346"/>
      <c r="V21" s="515"/>
      <c r="W21" s="520"/>
      <c r="X21" s="518"/>
      <c r="Y21" s="515"/>
      <c r="Z21" s="520"/>
      <c r="AA21" s="231">
        <f t="shared" si="0"/>
        <v>5</v>
      </c>
      <c r="AB21" s="229">
        <f t="shared" si="1"/>
        <v>95</v>
      </c>
      <c r="AC21" s="229">
        <f t="shared" si="2"/>
        <v>1</v>
      </c>
      <c r="AD21" s="216">
        <f t="shared" si="3"/>
        <v>19</v>
      </c>
    </row>
    <row r="22" spans="1:30" ht="13" thickBot="1">
      <c r="A22" s="30"/>
      <c r="B22" s="509" t="s">
        <v>794</v>
      </c>
      <c r="C22" s="509" t="s">
        <v>270</v>
      </c>
      <c r="D22" s="498" t="s">
        <v>370</v>
      </c>
      <c r="E22" s="520">
        <v>10</v>
      </c>
      <c r="F22" s="518"/>
      <c r="G22" s="515"/>
      <c r="H22" s="520"/>
      <c r="I22" s="518"/>
      <c r="J22" s="515"/>
      <c r="K22" s="520"/>
      <c r="L22" s="518">
        <v>2</v>
      </c>
      <c r="M22" s="515">
        <v>84</v>
      </c>
      <c r="N22" s="520"/>
      <c r="O22" s="518">
        <v>1</v>
      </c>
      <c r="P22" s="515">
        <v>5</v>
      </c>
      <c r="Q22" s="520"/>
      <c r="R22" s="350"/>
      <c r="S22" s="346"/>
      <c r="T22" s="38"/>
      <c r="U22" s="346"/>
      <c r="V22" s="348"/>
      <c r="W22" s="352"/>
      <c r="X22" s="350"/>
      <c r="Y22" s="348"/>
      <c r="Z22" s="352"/>
      <c r="AA22" s="231">
        <f t="shared" si="0"/>
        <v>3</v>
      </c>
      <c r="AB22" s="229">
        <f t="shared" si="1"/>
        <v>89</v>
      </c>
      <c r="AC22" s="229">
        <f t="shared" si="2"/>
        <v>0</v>
      </c>
      <c r="AD22" s="216">
        <f t="shared" si="3"/>
        <v>29.666666666666668</v>
      </c>
    </row>
    <row r="23" spans="1:30" ht="13" thickBot="1">
      <c r="A23" s="30"/>
      <c r="B23" s="509" t="s">
        <v>389</v>
      </c>
      <c r="C23" s="509" t="s">
        <v>390</v>
      </c>
      <c r="D23" s="498" t="s">
        <v>370</v>
      </c>
      <c r="E23" s="520">
        <v>9</v>
      </c>
      <c r="F23" s="518"/>
      <c r="G23" s="515"/>
      <c r="H23" s="520"/>
      <c r="I23" s="518">
        <v>1</v>
      </c>
      <c r="J23" s="515">
        <v>22</v>
      </c>
      <c r="K23" s="520"/>
      <c r="L23" s="518"/>
      <c r="M23" s="515"/>
      <c r="N23" s="520"/>
      <c r="O23" s="518">
        <v>4</v>
      </c>
      <c r="P23" s="515">
        <v>63</v>
      </c>
      <c r="Q23" s="520"/>
      <c r="R23" s="518"/>
      <c r="S23" s="514"/>
      <c r="T23" s="38"/>
      <c r="U23" s="346"/>
      <c r="V23" s="348"/>
      <c r="W23" s="352"/>
      <c r="X23" s="518"/>
      <c r="Y23" s="515"/>
      <c r="Z23" s="520"/>
      <c r="AA23" s="231">
        <f t="shared" si="0"/>
        <v>5</v>
      </c>
      <c r="AB23" s="229">
        <f t="shared" si="1"/>
        <v>85</v>
      </c>
      <c r="AC23" s="229">
        <f t="shared" si="2"/>
        <v>0</v>
      </c>
      <c r="AD23" s="216">
        <f t="shared" si="3"/>
        <v>17</v>
      </c>
    </row>
    <row r="24" spans="1:30" ht="16" thickBot="1">
      <c r="A24" s="30"/>
      <c r="B24" s="509" t="s">
        <v>786</v>
      </c>
      <c r="C24" s="509"/>
      <c r="D24" s="498" t="s">
        <v>115</v>
      </c>
      <c r="E24" s="520">
        <v>3</v>
      </c>
      <c r="F24" s="518">
        <v>3</v>
      </c>
      <c r="G24" s="515">
        <v>48</v>
      </c>
      <c r="H24" s="520"/>
      <c r="I24" s="518"/>
      <c r="J24" s="515"/>
      <c r="K24" s="520"/>
      <c r="L24" s="518">
        <v>2</v>
      </c>
      <c r="M24" s="515">
        <v>14</v>
      </c>
      <c r="N24" s="520"/>
      <c r="O24" s="518">
        <v>3</v>
      </c>
      <c r="P24" s="515">
        <v>22</v>
      </c>
      <c r="Q24" s="520">
        <v>1</v>
      </c>
      <c r="R24" s="16"/>
      <c r="S24" s="13"/>
      <c r="T24" s="84"/>
      <c r="U24" s="13"/>
      <c r="V24" s="266"/>
      <c r="W24" s="190"/>
      <c r="X24" s="16"/>
      <c r="Y24" s="266"/>
      <c r="Z24" s="190"/>
      <c r="AA24" s="231">
        <f t="shared" si="0"/>
        <v>8</v>
      </c>
      <c r="AB24" s="229">
        <f t="shared" si="1"/>
        <v>84</v>
      </c>
      <c r="AC24" s="229">
        <f t="shared" si="2"/>
        <v>1</v>
      </c>
      <c r="AD24" s="216">
        <f t="shared" si="3"/>
        <v>10.5</v>
      </c>
    </row>
    <row r="25" spans="1:30" ht="13" thickBot="1">
      <c r="A25" s="30"/>
      <c r="B25" s="509" t="s">
        <v>115</v>
      </c>
      <c r="C25" s="19" t="s">
        <v>350</v>
      </c>
      <c r="D25" s="498" t="s">
        <v>118</v>
      </c>
      <c r="E25" s="520">
        <v>8</v>
      </c>
      <c r="F25" s="518">
        <v>1</v>
      </c>
      <c r="G25" s="515">
        <v>31</v>
      </c>
      <c r="H25" s="520">
        <v>1</v>
      </c>
      <c r="I25" s="518">
        <v>2</v>
      </c>
      <c r="J25" s="515">
        <v>43</v>
      </c>
      <c r="K25" s="520">
        <v>0</v>
      </c>
      <c r="L25" s="518">
        <v>1</v>
      </c>
      <c r="M25" s="515">
        <v>7</v>
      </c>
      <c r="N25" s="520">
        <v>0</v>
      </c>
      <c r="O25" s="518">
        <v>1</v>
      </c>
      <c r="P25" s="515">
        <v>1</v>
      </c>
      <c r="Q25" s="520">
        <v>0</v>
      </c>
      <c r="R25" s="518"/>
      <c r="S25" s="514"/>
      <c r="T25" s="38"/>
      <c r="U25" s="514"/>
      <c r="V25" s="515"/>
      <c r="W25" s="520"/>
      <c r="X25" s="518"/>
      <c r="Y25" s="515"/>
      <c r="Z25" s="520"/>
      <c r="AA25" s="231">
        <f t="shared" si="0"/>
        <v>5</v>
      </c>
      <c r="AB25" s="229">
        <f t="shared" si="1"/>
        <v>82</v>
      </c>
      <c r="AC25" s="229">
        <f t="shared" si="2"/>
        <v>1</v>
      </c>
      <c r="AD25" s="216">
        <f t="shared" si="3"/>
        <v>16.399999999999999</v>
      </c>
    </row>
    <row r="26" spans="1:30" ht="13" thickBot="1">
      <c r="A26" s="30"/>
      <c r="B26" s="509" t="s">
        <v>725</v>
      </c>
      <c r="C26" s="509" t="s">
        <v>726</v>
      </c>
      <c r="D26" s="498" t="s">
        <v>120</v>
      </c>
      <c r="E26" s="520">
        <v>14</v>
      </c>
      <c r="F26" s="518"/>
      <c r="G26" s="515"/>
      <c r="H26" s="520"/>
      <c r="I26" s="518">
        <v>2</v>
      </c>
      <c r="J26" s="515">
        <v>20</v>
      </c>
      <c r="K26" s="520"/>
      <c r="L26" s="518">
        <v>1</v>
      </c>
      <c r="M26" s="515">
        <v>16</v>
      </c>
      <c r="N26" s="520"/>
      <c r="O26" s="518">
        <v>3</v>
      </c>
      <c r="P26" s="515">
        <v>41</v>
      </c>
      <c r="Q26" s="520"/>
      <c r="R26" s="518"/>
      <c r="S26" s="514"/>
      <c r="T26" s="38"/>
      <c r="U26" s="514"/>
      <c r="V26" s="515"/>
      <c r="W26" s="520"/>
      <c r="X26" s="518"/>
      <c r="Y26" s="515"/>
      <c r="Z26" s="520"/>
      <c r="AA26" s="231">
        <f t="shared" si="0"/>
        <v>6</v>
      </c>
      <c r="AB26" s="229">
        <f t="shared" si="1"/>
        <v>77</v>
      </c>
      <c r="AC26" s="229">
        <f t="shared" si="2"/>
        <v>0</v>
      </c>
      <c r="AD26" s="216">
        <f t="shared" si="3"/>
        <v>12.833333333333334</v>
      </c>
    </row>
    <row r="27" spans="1:30" ht="13" thickBot="1">
      <c r="A27" s="30"/>
      <c r="B27" s="509" t="s">
        <v>348</v>
      </c>
      <c r="C27" s="509" t="s">
        <v>349</v>
      </c>
      <c r="D27" s="498" t="s">
        <v>118</v>
      </c>
      <c r="E27" s="520">
        <v>80</v>
      </c>
      <c r="F27" s="518">
        <v>3</v>
      </c>
      <c r="G27" s="515">
        <v>26</v>
      </c>
      <c r="H27" s="520">
        <v>0</v>
      </c>
      <c r="I27" s="518">
        <v>4</v>
      </c>
      <c r="J27" s="515">
        <v>35</v>
      </c>
      <c r="K27" s="520">
        <v>0</v>
      </c>
      <c r="L27" s="518">
        <v>1</v>
      </c>
      <c r="M27" s="515">
        <v>5</v>
      </c>
      <c r="N27" s="520">
        <v>0</v>
      </c>
      <c r="O27" s="518">
        <v>1</v>
      </c>
      <c r="P27" s="515">
        <v>2</v>
      </c>
      <c r="Q27" s="520">
        <v>0</v>
      </c>
      <c r="R27" s="518"/>
      <c r="S27" s="488"/>
      <c r="T27" s="38"/>
      <c r="U27" s="346"/>
      <c r="V27" s="348"/>
      <c r="W27" s="352"/>
      <c r="X27" s="350"/>
      <c r="Y27" s="348"/>
      <c r="Z27" s="352"/>
      <c r="AA27" s="231">
        <f t="shared" si="0"/>
        <v>9</v>
      </c>
      <c r="AB27" s="229">
        <f t="shared" si="1"/>
        <v>68</v>
      </c>
      <c r="AC27" s="229">
        <f t="shared" si="2"/>
        <v>0</v>
      </c>
      <c r="AD27" s="216">
        <f t="shared" si="3"/>
        <v>7.5555555555555554</v>
      </c>
    </row>
    <row r="28" spans="1:30" ht="13" thickBot="1">
      <c r="A28" s="30"/>
      <c r="B28" s="509" t="s">
        <v>353</v>
      </c>
      <c r="C28" s="509" t="s">
        <v>354</v>
      </c>
      <c r="D28" s="498" t="s">
        <v>118</v>
      </c>
      <c r="E28" s="520">
        <v>24</v>
      </c>
      <c r="F28" s="518">
        <v>1</v>
      </c>
      <c r="G28" s="515">
        <v>15</v>
      </c>
      <c r="H28" s="520">
        <v>0</v>
      </c>
      <c r="I28" s="518"/>
      <c r="J28" s="515"/>
      <c r="K28" s="520"/>
      <c r="L28" s="518">
        <v>2</v>
      </c>
      <c r="M28" s="515">
        <v>52</v>
      </c>
      <c r="N28" s="520">
        <v>0</v>
      </c>
      <c r="O28" s="518"/>
      <c r="P28" s="515"/>
      <c r="Q28" s="520"/>
      <c r="R28" s="518"/>
      <c r="S28" s="514"/>
      <c r="T28" s="38"/>
      <c r="U28" s="346"/>
      <c r="V28" s="348"/>
      <c r="W28" s="352"/>
      <c r="X28" s="518"/>
      <c r="Y28" s="515"/>
      <c r="Z28" s="520"/>
      <c r="AA28" s="231">
        <f t="shared" si="0"/>
        <v>3</v>
      </c>
      <c r="AB28" s="229">
        <f t="shared" si="1"/>
        <v>67</v>
      </c>
      <c r="AC28" s="229">
        <f t="shared" si="2"/>
        <v>0</v>
      </c>
      <c r="AD28" s="216">
        <f t="shared" si="3"/>
        <v>22.333333333333332</v>
      </c>
    </row>
    <row r="29" spans="1:30" ht="13" thickBot="1">
      <c r="A29" s="30"/>
      <c r="B29" s="509" t="s">
        <v>395</v>
      </c>
      <c r="C29" s="509" t="s">
        <v>396</v>
      </c>
      <c r="D29" s="498" t="s">
        <v>370</v>
      </c>
      <c r="E29" s="520">
        <v>27</v>
      </c>
      <c r="F29" s="518">
        <v>2</v>
      </c>
      <c r="G29" s="515">
        <v>18</v>
      </c>
      <c r="H29" s="520">
        <v>1</v>
      </c>
      <c r="I29" s="518">
        <v>2</v>
      </c>
      <c r="J29" s="515">
        <v>27</v>
      </c>
      <c r="K29" s="520"/>
      <c r="L29" s="518">
        <v>2</v>
      </c>
      <c r="M29" s="515">
        <v>18</v>
      </c>
      <c r="N29" s="520">
        <v>1</v>
      </c>
      <c r="O29" s="518"/>
      <c r="P29" s="515"/>
      <c r="Q29" s="520"/>
      <c r="R29" s="350"/>
      <c r="S29" s="346"/>
      <c r="T29" s="38"/>
      <c r="U29" s="346"/>
      <c r="V29" s="348"/>
      <c r="W29" s="352"/>
      <c r="X29" s="24"/>
      <c r="Y29" s="20"/>
      <c r="Z29" s="59"/>
      <c r="AA29" s="231">
        <f t="shared" si="0"/>
        <v>6</v>
      </c>
      <c r="AB29" s="229">
        <f t="shared" si="1"/>
        <v>63</v>
      </c>
      <c r="AC29" s="229">
        <f t="shared" si="2"/>
        <v>2</v>
      </c>
      <c r="AD29" s="216">
        <f t="shared" si="3"/>
        <v>10.5</v>
      </c>
    </row>
    <row r="30" spans="1:30" ht="13" thickBot="1">
      <c r="A30" s="30"/>
      <c r="B30" s="146" t="s">
        <v>633</v>
      </c>
      <c r="C30" s="521" t="s">
        <v>634</v>
      </c>
      <c r="D30" s="498" t="s">
        <v>115</v>
      </c>
      <c r="E30" s="337">
        <v>77</v>
      </c>
      <c r="F30" s="517">
        <v>1</v>
      </c>
      <c r="G30" s="492">
        <v>12</v>
      </c>
      <c r="H30" s="519"/>
      <c r="I30" s="517"/>
      <c r="J30" s="492"/>
      <c r="K30" s="519"/>
      <c r="L30" s="517">
        <v>4</v>
      </c>
      <c r="M30" s="492">
        <v>47</v>
      </c>
      <c r="N30" s="519">
        <v>1</v>
      </c>
      <c r="O30" s="517"/>
      <c r="P30" s="492"/>
      <c r="Q30" s="519"/>
      <c r="R30" s="518"/>
      <c r="S30" s="514"/>
      <c r="T30" s="38"/>
      <c r="U30" s="346"/>
      <c r="V30" s="348"/>
      <c r="W30" s="352"/>
      <c r="X30" s="350"/>
      <c r="Y30" s="514"/>
      <c r="Z30" s="38"/>
      <c r="AA30" s="231">
        <f t="shared" si="0"/>
        <v>5</v>
      </c>
      <c r="AB30" s="229">
        <f t="shared" si="1"/>
        <v>59</v>
      </c>
      <c r="AC30" s="229">
        <f t="shared" si="2"/>
        <v>1</v>
      </c>
      <c r="AD30" s="216">
        <f t="shared" si="3"/>
        <v>11.8</v>
      </c>
    </row>
    <row r="31" spans="1:30" ht="13" thickBot="1">
      <c r="A31" s="30"/>
      <c r="B31" s="334" t="s">
        <v>255</v>
      </c>
      <c r="C31" s="334" t="s">
        <v>256</v>
      </c>
      <c r="D31" s="498" t="s">
        <v>120</v>
      </c>
      <c r="E31" s="313">
        <v>2</v>
      </c>
      <c r="F31" s="518">
        <v>3</v>
      </c>
      <c r="G31" s="515">
        <v>58</v>
      </c>
      <c r="H31" s="520"/>
      <c r="I31" s="518"/>
      <c r="J31" s="515"/>
      <c r="K31" s="520"/>
      <c r="L31" s="518"/>
      <c r="M31" s="515"/>
      <c r="N31" s="520"/>
      <c r="O31" s="518"/>
      <c r="P31" s="515"/>
      <c r="Q31" s="520"/>
      <c r="R31" s="518"/>
      <c r="S31" s="514"/>
      <c r="T31" s="38"/>
      <c r="U31" s="518"/>
      <c r="V31" s="514"/>
      <c r="W31" s="38"/>
      <c r="X31" s="518"/>
      <c r="Y31" s="514"/>
      <c r="Z31" s="38"/>
      <c r="AA31" s="231">
        <f t="shared" si="0"/>
        <v>3</v>
      </c>
      <c r="AB31" s="229">
        <f t="shared" si="1"/>
        <v>58</v>
      </c>
      <c r="AC31" s="229">
        <f t="shared" si="2"/>
        <v>0</v>
      </c>
      <c r="AD31" s="216">
        <f t="shared" si="3"/>
        <v>19.333333333333332</v>
      </c>
    </row>
    <row r="32" spans="1:30" ht="13" thickBot="1">
      <c r="A32" s="30"/>
      <c r="B32" s="509" t="s">
        <v>281</v>
      </c>
      <c r="C32" s="509" t="s">
        <v>282</v>
      </c>
      <c r="D32" s="498" t="s">
        <v>120</v>
      </c>
      <c r="E32" s="514">
        <v>32</v>
      </c>
      <c r="F32" s="518">
        <v>1</v>
      </c>
      <c r="G32" s="515">
        <v>7</v>
      </c>
      <c r="H32" s="520">
        <v>1</v>
      </c>
      <c r="I32" s="518">
        <v>1</v>
      </c>
      <c r="J32" s="515">
        <v>15</v>
      </c>
      <c r="K32" s="520"/>
      <c r="L32" s="518">
        <v>1</v>
      </c>
      <c r="M32" s="515">
        <v>13</v>
      </c>
      <c r="N32" s="520"/>
      <c r="O32" s="518">
        <v>1</v>
      </c>
      <c r="P32" s="515">
        <v>23</v>
      </c>
      <c r="Q32" s="520"/>
      <c r="R32" s="517"/>
      <c r="S32" s="513"/>
      <c r="T32" s="513"/>
      <c r="U32" s="513"/>
      <c r="V32" s="492"/>
      <c r="W32" s="519"/>
      <c r="X32" s="517"/>
      <c r="Y32" s="492"/>
      <c r="Z32" s="519"/>
      <c r="AA32" s="231">
        <f t="shared" si="0"/>
        <v>4</v>
      </c>
      <c r="AB32" s="229">
        <f t="shared" si="1"/>
        <v>58</v>
      </c>
      <c r="AC32" s="229">
        <f t="shared" si="2"/>
        <v>1</v>
      </c>
      <c r="AD32" s="216">
        <f t="shared" si="3"/>
        <v>14.5</v>
      </c>
    </row>
    <row r="33" spans="1:30" ht="13" thickBot="1">
      <c r="A33" s="30"/>
      <c r="B33" s="521" t="s">
        <v>751</v>
      </c>
      <c r="C33" s="521" t="s">
        <v>201</v>
      </c>
      <c r="D33" s="315" t="s">
        <v>121</v>
      </c>
      <c r="E33" s="316">
        <v>86</v>
      </c>
      <c r="F33" s="518"/>
      <c r="G33" s="515"/>
      <c r="H33" s="520"/>
      <c r="I33" s="518">
        <v>2</v>
      </c>
      <c r="J33" s="515">
        <v>34</v>
      </c>
      <c r="K33" s="520"/>
      <c r="L33" s="518">
        <v>1</v>
      </c>
      <c r="M33" s="515">
        <v>0</v>
      </c>
      <c r="N33" s="520"/>
      <c r="O33" s="518">
        <v>1</v>
      </c>
      <c r="P33" s="515">
        <v>20</v>
      </c>
      <c r="Q33" s="520"/>
      <c r="R33" s="350"/>
      <c r="S33" s="346"/>
      <c r="T33" s="514"/>
      <c r="U33" s="514"/>
      <c r="V33" s="515"/>
      <c r="W33" s="520"/>
      <c r="X33" s="350"/>
      <c r="Y33" s="515"/>
      <c r="Z33" s="520"/>
      <c r="AA33" s="231">
        <f t="shared" si="0"/>
        <v>4</v>
      </c>
      <c r="AB33" s="229">
        <f t="shared" si="1"/>
        <v>54</v>
      </c>
      <c r="AC33" s="229">
        <f t="shared" si="2"/>
        <v>0</v>
      </c>
      <c r="AD33" s="216">
        <f t="shared" si="3"/>
        <v>13.5</v>
      </c>
    </row>
    <row r="34" spans="1:30" ht="16" thickBot="1">
      <c r="A34" s="30"/>
      <c r="B34" s="521" t="s">
        <v>263</v>
      </c>
      <c r="C34" s="128" t="s">
        <v>265</v>
      </c>
      <c r="D34" s="498" t="s">
        <v>120</v>
      </c>
      <c r="E34" s="519">
        <v>82</v>
      </c>
      <c r="F34" s="517">
        <v>1</v>
      </c>
      <c r="G34" s="492">
        <v>18</v>
      </c>
      <c r="H34" s="519"/>
      <c r="I34" s="517">
        <v>1</v>
      </c>
      <c r="J34" s="492">
        <v>20</v>
      </c>
      <c r="K34" s="519"/>
      <c r="L34" s="517"/>
      <c r="M34" s="492"/>
      <c r="N34" s="519"/>
      <c r="O34" s="517">
        <v>1</v>
      </c>
      <c r="P34" s="492">
        <v>8</v>
      </c>
      <c r="Q34" s="519"/>
      <c r="R34" s="16"/>
      <c r="S34" s="13"/>
      <c r="T34" s="13"/>
      <c r="U34" s="13"/>
      <c r="V34" s="266"/>
      <c r="W34" s="190"/>
      <c r="X34" s="16"/>
      <c r="Y34" s="266"/>
      <c r="Z34" s="190"/>
      <c r="AA34" s="231">
        <f t="shared" si="0"/>
        <v>3</v>
      </c>
      <c r="AB34" s="229">
        <f t="shared" si="1"/>
        <v>46</v>
      </c>
      <c r="AC34" s="229">
        <f t="shared" si="2"/>
        <v>0</v>
      </c>
      <c r="AD34" s="216">
        <f t="shared" si="3"/>
        <v>15.333333333333334</v>
      </c>
    </row>
    <row r="35" spans="1:30" ht="16" thickBot="1">
      <c r="A35" s="30"/>
      <c r="B35" s="509" t="s">
        <v>346</v>
      </c>
      <c r="C35" s="509" t="s">
        <v>347</v>
      </c>
      <c r="D35" s="498" t="s">
        <v>118</v>
      </c>
      <c r="E35" s="520">
        <v>70</v>
      </c>
      <c r="F35" s="518">
        <v>1</v>
      </c>
      <c r="G35" s="515">
        <v>10</v>
      </c>
      <c r="H35" s="520">
        <v>0</v>
      </c>
      <c r="I35" s="518"/>
      <c r="J35" s="515"/>
      <c r="K35" s="520"/>
      <c r="L35" s="518">
        <v>3</v>
      </c>
      <c r="M35" s="515">
        <v>28</v>
      </c>
      <c r="N35" s="520">
        <v>1</v>
      </c>
      <c r="O35" s="518"/>
      <c r="P35" s="515"/>
      <c r="Q35" s="520"/>
      <c r="R35" s="16"/>
      <c r="S35" s="13"/>
      <c r="T35" s="13"/>
      <c r="U35" s="346"/>
      <c r="V35" s="348"/>
      <c r="W35" s="352"/>
      <c r="X35" s="350"/>
      <c r="Y35" s="348"/>
      <c r="Z35" s="352"/>
      <c r="AA35" s="231">
        <f t="shared" si="0"/>
        <v>4</v>
      </c>
      <c r="AB35" s="229">
        <f t="shared" si="1"/>
        <v>38</v>
      </c>
      <c r="AC35" s="229">
        <f t="shared" si="2"/>
        <v>1</v>
      </c>
      <c r="AD35" s="216">
        <f t="shared" si="3"/>
        <v>9.5</v>
      </c>
    </row>
    <row r="36" spans="1:30" ht="13" thickBot="1">
      <c r="A36" s="30"/>
      <c r="B36" s="509" t="s">
        <v>552</v>
      </c>
      <c r="C36" s="509" t="s">
        <v>393</v>
      </c>
      <c r="D36" s="498" t="s">
        <v>116</v>
      </c>
      <c r="E36" s="520">
        <v>25</v>
      </c>
      <c r="F36" s="518"/>
      <c r="G36" s="515"/>
      <c r="H36" s="520"/>
      <c r="I36" s="518">
        <v>2</v>
      </c>
      <c r="J36" s="515">
        <v>19</v>
      </c>
      <c r="K36" s="520"/>
      <c r="L36" s="518"/>
      <c r="M36" s="515"/>
      <c r="N36" s="520"/>
      <c r="O36" s="518">
        <v>1</v>
      </c>
      <c r="P36" s="515">
        <v>15</v>
      </c>
      <c r="Q36" s="520"/>
      <c r="R36" s="495"/>
      <c r="S36" s="488"/>
      <c r="T36" s="488"/>
      <c r="U36" s="346"/>
      <c r="V36" s="515"/>
      <c r="W36" s="520"/>
      <c r="X36" s="518"/>
      <c r="Y36" s="515"/>
      <c r="Z36" s="520"/>
      <c r="AA36" s="231">
        <f t="shared" si="0"/>
        <v>3</v>
      </c>
      <c r="AB36" s="229">
        <f t="shared" si="1"/>
        <v>34</v>
      </c>
      <c r="AC36" s="229">
        <f t="shared" si="2"/>
        <v>0</v>
      </c>
      <c r="AD36" s="216">
        <f t="shared" si="3"/>
        <v>11.333333333333334</v>
      </c>
    </row>
    <row r="37" spans="1:30" ht="13" thickBot="1">
      <c r="A37" s="30"/>
      <c r="B37" s="509" t="s">
        <v>356</v>
      </c>
      <c r="C37" s="509" t="s">
        <v>357</v>
      </c>
      <c r="D37" s="498" t="s">
        <v>118</v>
      </c>
      <c r="E37" s="520">
        <v>89</v>
      </c>
      <c r="F37" s="518">
        <v>1</v>
      </c>
      <c r="G37" s="515">
        <v>19</v>
      </c>
      <c r="H37" s="520">
        <v>0</v>
      </c>
      <c r="I37" s="518"/>
      <c r="J37" s="515"/>
      <c r="K37" s="520"/>
      <c r="L37" s="518">
        <v>2</v>
      </c>
      <c r="M37" s="515">
        <v>12</v>
      </c>
      <c r="N37" s="520">
        <v>0</v>
      </c>
      <c r="O37" s="518">
        <v>2</v>
      </c>
      <c r="P37" s="515">
        <v>0</v>
      </c>
      <c r="Q37" s="520">
        <v>0</v>
      </c>
      <c r="R37" s="24"/>
      <c r="S37" s="20"/>
      <c r="T37" s="20"/>
      <c r="U37" s="514"/>
      <c r="V37" s="515"/>
      <c r="W37" s="520"/>
      <c r="X37" s="518"/>
      <c r="Y37" s="515"/>
      <c r="Z37" s="520"/>
      <c r="AA37" s="231">
        <f t="shared" si="0"/>
        <v>5</v>
      </c>
      <c r="AB37" s="229">
        <f t="shared" si="1"/>
        <v>31</v>
      </c>
      <c r="AC37" s="229">
        <f t="shared" si="2"/>
        <v>0</v>
      </c>
      <c r="AD37" s="216">
        <f t="shared" si="3"/>
        <v>6.2</v>
      </c>
    </row>
    <row r="38" spans="1:30" ht="13" thickBot="1">
      <c r="A38" s="30"/>
      <c r="B38" s="509" t="s">
        <v>261</v>
      </c>
      <c r="C38" s="509" t="s">
        <v>262</v>
      </c>
      <c r="D38" s="498" t="s">
        <v>120</v>
      </c>
      <c r="E38" s="520">
        <v>26</v>
      </c>
      <c r="F38" s="518">
        <v>1</v>
      </c>
      <c r="G38" s="515">
        <v>14</v>
      </c>
      <c r="H38" s="520"/>
      <c r="I38" s="518">
        <v>2</v>
      </c>
      <c r="J38" s="515">
        <v>14</v>
      </c>
      <c r="K38" s="520"/>
      <c r="L38" s="518"/>
      <c r="M38" s="515"/>
      <c r="N38" s="520"/>
      <c r="O38" s="518"/>
      <c r="P38" s="515"/>
      <c r="Q38" s="520"/>
      <c r="R38" s="350"/>
      <c r="S38" s="346"/>
      <c r="T38" s="514"/>
      <c r="U38" s="346"/>
      <c r="V38" s="348"/>
      <c r="W38" s="352"/>
      <c r="X38" s="24"/>
      <c r="Y38" s="265"/>
      <c r="Z38" s="263"/>
      <c r="AA38" s="231">
        <f t="shared" si="0"/>
        <v>3</v>
      </c>
      <c r="AB38" s="229">
        <f t="shared" si="1"/>
        <v>28</v>
      </c>
      <c r="AC38" s="229">
        <f t="shared" si="2"/>
        <v>0</v>
      </c>
      <c r="AD38" s="216">
        <f t="shared" si="3"/>
        <v>9.3333333333333339</v>
      </c>
    </row>
    <row r="39" spans="1:30" ht="13" thickBot="1">
      <c r="A39" s="30"/>
      <c r="B39" s="509" t="s">
        <v>297</v>
      </c>
      <c r="C39" s="509" t="s">
        <v>298</v>
      </c>
      <c r="D39" s="498" t="s">
        <v>120</v>
      </c>
      <c r="E39" s="520">
        <v>18</v>
      </c>
      <c r="F39" s="518">
        <v>1</v>
      </c>
      <c r="G39" s="515">
        <v>2</v>
      </c>
      <c r="H39" s="520"/>
      <c r="I39" s="518"/>
      <c r="J39" s="515"/>
      <c r="K39" s="520"/>
      <c r="L39" s="518">
        <v>2</v>
      </c>
      <c r="M39" s="515">
        <v>25</v>
      </c>
      <c r="N39" s="520"/>
      <c r="O39" s="518"/>
      <c r="P39" s="515"/>
      <c r="Q39" s="520"/>
      <c r="R39" s="350"/>
      <c r="S39" s="346"/>
      <c r="T39" s="346"/>
      <c r="U39" s="346"/>
      <c r="V39" s="348"/>
      <c r="W39" s="352"/>
      <c r="X39" s="350"/>
      <c r="Y39" s="515"/>
      <c r="Z39" s="520"/>
      <c r="AA39" s="231">
        <f t="shared" si="0"/>
        <v>3</v>
      </c>
      <c r="AB39" s="229">
        <f t="shared" si="1"/>
        <v>27</v>
      </c>
      <c r="AC39" s="229">
        <f t="shared" si="2"/>
        <v>0</v>
      </c>
      <c r="AD39" s="216">
        <f t="shared" si="3"/>
        <v>9</v>
      </c>
    </row>
    <row r="40" spans="1:30" ht="13" thickBot="1">
      <c r="A40" s="30"/>
      <c r="B40" s="509" t="s">
        <v>543</v>
      </c>
      <c r="C40" s="509" t="s">
        <v>544</v>
      </c>
      <c r="D40" s="498" t="s">
        <v>116</v>
      </c>
      <c r="E40" s="520">
        <v>12</v>
      </c>
      <c r="F40" s="518">
        <v>1</v>
      </c>
      <c r="G40" s="515">
        <v>8</v>
      </c>
      <c r="H40" s="520"/>
      <c r="I40" s="518"/>
      <c r="J40" s="515"/>
      <c r="K40" s="520"/>
      <c r="L40" s="518">
        <v>3</v>
      </c>
      <c r="M40" s="515">
        <v>12</v>
      </c>
      <c r="N40" s="520"/>
      <c r="O40" s="518">
        <v>1</v>
      </c>
      <c r="P40" s="515">
        <v>6</v>
      </c>
      <c r="Q40" s="520"/>
      <c r="R40" s="518"/>
      <c r="S40" s="514"/>
      <c r="T40" s="514"/>
      <c r="U40" s="346"/>
      <c r="V40" s="515"/>
      <c r="W40" s="520"/>
      <c r="X40" s="350"/>
      <c r="Y40" s="348"/>
      <c r="Z40" s="352"/>
      <c r="AA40" s="231">
        <f t="shared" ref="AA40:AA71" si="4">SUM(F40+I40+L40+O40+R40+U40+X40)</f>
        <v>5</v>
      </c>
      <c r="AB40" s="229">
        <f t="shared" ref="AB40:AB71" si="5">SUM(G40+J40+M40+P40+S40+V40+Y40)</f>
        <v>26</v>
      </c>
      <c r="AC40" s="229">
        <f t="shared" ref="AC40:AC71" si="6">SUM(H40+K40+N40+Q40+T40+W40+Z40)</f>
        <v>0</v>
      </c>
      <c r="AD40" s="216">
        <f t="shared" ref="AD40:AD71" si="7">IFERROR(AB40/AA40,0)</f>
        <v>5.2</v>
      </c>
    </row>
    <row r="41" spans="1:30" ht="13" thickBot="1">
      <c r="A41" s="30"/>
      <c r="B41" s="509" t="s">
        <v>568</v>
      </c>
      <c r="C41" s="509" t="s">
        <v>569</v>
      </c>
      <c r="D41" s="498" t="s">
        <v>116</v>
      </c>
      <c r="E41" s="520">
        <v>3</v>
      </c>
      <c r="F41" s="518"/>
      <c r="G41" s="515"/>
      <c r="H41" s="520"/>
      <c r="I41" s="518"/>
      <c r="J41" s="515"/>
      <c r="K41" s="520"/>
      <c r="L41" s="518"/>
      <c r="M41" s="515"/>
      <c r="N41" s="520"/>
      <c r="O41" s="518">
        <v>2</v>
      </c>
      <c r="P41" s="515">
        <v>22</v>
      </c>
      <c r="Q41" s="520"/>
      <c r="R41" s="24"/>
      <c r="S41" s="20"/>
      <c r="T41" s="20"/>
      <c r="U41" s="346"/>
      <c r="V41" s="515"/>
      <c r="W41" s="520"/>
      <c r="X41" s="518"/>
      <c r="Y41" s="515"/>
      <c r="Z41" s="520"/>
      <c r="AA41" s="231">
        <f t="shared" si="4"/>
        <v>2</v>
      </c>
      <c r="AB41" s="229">
        <f t="shared" si="5"/>
        <v>22</v>
      </c>
      <c r="AC41" s="229">
        <f t="shared" si="6"/>
        <v>0</v>
      </c>
      <c r="AD41" s="216">
        <f t="shared" si="7"/>
        <v>11</v>
      </c>
    </row>
    <row r="42" spans="1:30" ht="13" thickBot="1">
      <c r="A42" s="30"/>
      <c r="B42" s="509" t="s">
        <v>808</v>
      </c>
      <c r="C42" s="509" t="s">
        <v>585</v>
      </c>
      <c r="D42" s="498" t="s">
        <v>121</v>
      </c>
      <c r="E42" s="520">
        <v>80</v>
      </c>
      <c r="F42" s="518"/>
      <c r="G42" s="515"/>
      <c r="H42" s="520"/>
      <c r="I42" s="518"/>
      <c r="J42" s="515"/>
      <c r="K42" s="520"/>
      <c r="L42" s="518">
        <v>2</v>
      </c>
      <c r="M42" s="515">
        <v>22</v>
      </c>
      <c r="N42" s="520"/>
      <c r="O42" s="518"/>
      <c r="P42" s="515"/>
      <c r="Q42" s="520"/>
      <c r="R42" s="495"/>
      <c r="S42" s="488"/>
      <c r="T42" s="488"/>
      <c r="U42" s="346"/>
      <c r="V42" s="515"/>
      <c r="W42" s="520"/>
      <c r="X42" s="518"/>
      <c r="Y42" s="515"/>
      <c r="Z42" s="520"/>
      <c r="AA42" s="231">
        <f t="shared" si="4"/>
        <v>2</v>
      </c>
      <c r="AB42" s="229">
        <f t="shared" si="5"/>
        <v>22</v>
      </c>
      <c r="AC42" s="229">
        <f t="shared" si="6"/>
        <v>0</v>
      </c>
      <c r="AD42" s="216">
        <f t="shared" si="7"/>
        <v>11</v>
      </c>
    </row>
    <row r="43" spans="1:30" ht="13" thickBot="1">
      <c r="A43" s="30"/>
      <c r="B43" s="509" t="s">
        <v>753</v>
      </c>
      <c r="C43" s="509" t="s">
        <v>750</v>
      </c>
      <c r="D43" s="498" t="s">
        <v>121</v>
      </c>
      <c r="E43" s="520">
        <v>6</v>
      </c>
      <c r="F43" s="518"/>
      <c r="G43" s="515"/>
      <c r="H43" s="520"/>
      <c r="I43" s="518"/>
      <c r="J43" s="515"/>
      <c r="K43" s="520"/>
      <c r="L43" s="518">
        <v>1</v>
      </c>
      <c r="M43" s="515">
        <v>20</v>
      </c>
      <c r="N43" s="520"/>
      <c r="O43" s="518"/>
      <c r="P43" s="515"/>
      <c r="Q43" s="520"/>
      <c r="R43" s="330"/>
      <c r="S43" s="208"/>
      <c r="T43" s="331"/>
      <c r="U43" s="330"/>
      <c r="V43" s="331"/>
      <c r="W43" s="331"/>
      <c r="X43" s="330"/>
      <c r="Y43" s="208"/>
      <c r="Z43" s="331"/>
      <c r="AA43" s="231">
        <f t="shared" si="4"/>
        <v>1</v>
      </c>
      <c r="AB43" s="229">
        <f t="shared" si="5"/>
        <v>20</v>
      </c>
      <c r="AC43" s="229">
        <f t="shared" si="6"/>
        <v>0</v>
      </c>
      <c r="AD43" s="216">
        <f t="shared" si="7"/>
        <v>20</v>
      </c>
    </row>
    <row r="44" spans="1:30" ht="13" thickBot="1">
      <c r="A44" s="30"/>
      <c r="B44" s="509" t="s">
        <v>376</v>
      </c>
      <c r="C44" s="509" t="s">
        <v>180</v>
      </c>
      <c r="D44" s="498" t="s">
        <v>370</v>
      </c>
      <c r="E44" s="520">
        <v>20</v>
      </c>
      <c r="F44" s="518"/>
      <c r="G44" s="515"/>
      <c r="H44" s="520"/>
      <c r="I44" s="518"/>
      <c r="J44" s="515"/>
      <c r="K44" s="520"/>
      <c r="L44" s="518"/>
      <c r="M44" s="515"/>
      <c r="N44" s="520"/>
      <c r="O44" s="518">
        <v>1</v>
      </c>
      <c r="P44" s="515">
        <v>20</v>
      </c>
      <c r="Q44" s="520"/>
      <c r="R44" s="517"/>
      <c r="S44" s="513"/>
      <c r="T44" s="513"/>
      <c r="U44" s="513"/>
      <c r="V44" s="492"/>
      <c r="W44" s="519"/>
      <c r="X44" s="517"/>
      <c r="Y44" s="492"/>
      <c r="Z44" s="519"/>
      <c r="AA44" s="231">
        <f t="shared" si="4"/>
        <v>1</v>
      </c>
      <c r="AB44" s="229">
        <f t="shared" si="5"/>
        <v>20</v>
      </c>
      <c r="AC44" s="229">
        <f t="shared" si="6"/>
        <v>0</v>
      </c>
      <c r="AD44" s="216">
        <f t="shared" si="7"/>
        <v>20</v>
      </c>
    </row>
    <row r="45" spans="1:30" ht="13" thickBot="1">
      <c r="A45" s="30"/>
      <c r="B45" s="509" t="s">
        <v>397</v>
      </c>
      <c r="C45" s="509" t="s">
        <v>398</v>
      </c>
      <c r="D45" s="498" t="s">
        <v>370</v>
      </c>
      <c r="E45" s="520">
        <v>88</v>
      </c>
      <c r="F45" s="518">
        <v>2</v>
      </c>
      <c r="G45" s="515">
        <v>19</v>
      </c>
      <c r="H45" s="520">
        <v>1</v>
      </c>
      <c r="I45" s="518"/>
      <c r="J45" s="515"/>
      <c r="K45" s="520"/>
      <c r="L45" s="518"/>
      <c r="M45" s="515"/>
      <c r="N45" s="520"/>
      <c r="O45" s="518"/>
      <c r="P45" s="515"/>
      <c r="Q45" s="520"/>
      <c r="R45" s="518"/>
      <c r="S45" s="514"/>
      <c r="T45" s="514"/>
      <c r="U45" s="346"/>
      <c r="V45" s="493"/>
      <c r="W45" s="497"/>
      <c r="X45" s="350"/>
      <c r="Y45" s="348"/>
      <c r="Z45" s="352"/>
      <c r="AA45" s="231">
        <f t="shared" si="4"/>
        <v>2</v>
      </c>
      <c r="AB45" s="229">
        <f t="shared" si="5"/>
        <v>19</v>
      </c>
      <c r="AC45" s="229">
        <f t="shared" si="6"/>
        <v>1</v>
      </c>
      <c r="AD45" s="216">
        <f t="shared" si="7"/>
        <v>9.5</v>
      </c>
    </row>
    <row r="46" spans="1:30" ht="13" thickBot="1">
      <c r="A46" s="30"/>
      <c r="B46" s="509" t="s">
        <v>263</v>
      </c>
      <c r="C46" s="509" t="s">
        <v>264</v>
      </c>
      <c r="D46" s="498" t="s">
        <v>120</v>
      </c>
      <c r="E46" s="520">
        <v>29</v>
      </c>
      <c r="F46" s="518">
        <v>1</v>
      </c>
      <c r="G46" s="515">
        <v>15</v>
      </c>
      <c r="H46" s="520"/>
      <c r="I46" s="518"/>
      <c r="J46" s="515"/>
      <c r="K46" s="520"/>
      <c r="L46" s="518"/>
      <c r="M46" s="515"/>
      <c r="N46" s="520"/>
      <c r="O46" s="518"/>
      <c r="P46" s="515"/>
      <c r="Q46" s="520"/>
      <c r="R46" s="518"/>
      <c r="S46" s="514"/>
      <c r="T46" s="514"/>
      <c r="U46" s="346"/>
      <c r="V46" s="348"/>
      <c r="W46" s="352"/>
      <c r="X46" s="350"/>
      <c r="Y46" s="348"/>
      <c r="Z46" s="352"/>
      <c r="AA46" s="231">
        <f t="shared" si="4"/>
        <v>1</v>
      </c>
      <c r="AB46" s="229">
        <f t="shared" si="5"/>
        <v>15</v>
      </c>
      <c r="AC46" s="229">
        <f t="shared" si="6"/>
        <v>0</v>
      </c>
      <c r="AD46" s="216">
        <f t="shared" si="7"/>
        <v>15</v>
      </c>
    </row>
    <row r="47" spans="1:30" ht="13" thickBot="1">
      <c r="A47" s="30"/>
      <c r="B47" s="521" t="s">
        <v>295</v>
      </c>
      <c r="C47" s="128" t="s">
        <v>296</v>
      </c>
      <c r="D47" s="498" t="s">
        <v>120</v>
      </c>
      <c r="E47" s="519">
        <v>30</v>
      </c>
      <c r="F47" s="517">
        <v>1</v>
      </c>
      <c r="G47" s="492">
        <v>7</v>
      </c>
      <c r="H47" s="519"/>
      <c r="I47" s="517"/>
      <c r="J47" s="492"/>
      <c r="K47" s="519"/>
      <c r="L47" s="517">
        <v>2</v>
      </c>
      <c r="M47" s="492">
        <v>0</v>
      </c>
      <c r="N47" s="519"/>
      <c r="O47" s="517">
        <v>1</v>
      </c>
      <c r="P47" s="492">
        <v>8</v>
      </c>
      <c r="Q47" s="519"/>
      <c r="R47" s="24"/>
      <c r="S47" s="20"/>
      <c r="T47" s="20"/>
      <c r="U47" s="346"/>
      <c r="V47" s="348"/>
      <c r="W47" s="352"/>
      <c r="X47" s="350"/>
      <c r="Y47" s="348"/>
      <c r="Z47" s="352"/>
      <c r="AA47" s="231">
        <f t="shared" si="4"/>
        <v>4</v>
      </c>
      <c r="AB47" s="229">
        <f t="shared" si="5"/>
        <v>15</v>
      </c>
      <c r="AC47" s="229">
        <f t="shared" si="6"/>
        <v>0</v>
      </c>
      <c r="AD47" s="216">
        <f t="shared" si="7"/>
        <v>3.75</v>
      </c>
    </row>
    <row r="48" spans="1:30" ht="13" thickBot="1">
      <c r="A48" s="30"/>
      <c r="B48" s="509" t="s">
        <v>798</v>
      </c>
      <c r="C48" s="509" t="s">
        <v>799</v>
      </c>
      <c r="D48" s="498" t="s">
        <v>115</v>
      </c>
      <c r="E48" s="520">
        <v>23</v>
      </c>
      <c r="F48" s="518"/>
      <c r="G48" s="515"/>
      <c r="H48" s="520"/>
      <c r="I48" s="518"/>
      <c r="J48" s="515"/>
      <c r="K48" s="520"/>
      <c r="L48" s="518">
        <v>1</v>
      </c>
      <c r="M48" s="515">
        <v>14</v>
      </c>
      <c r="N48" s="520"/>
      <c r="O48" s="518"/>
      <c r="P48" s="515"/>
      <c r="Q48" s="520"/>
      <c r="R48" s="350"/>
      <c r="S48" s="346"/>
      <c r="T48" s="514"/>
      <c r="U48" s="488"/>
      <c r="V48" s="515"/>
      <c r="W48" s="520"/>
      <c r="X48" s="518"/>
      <c r="Y48" s="515"/>
      <c r="Z48" s="520"/>
      <c r="AA48" s="231">
        <f t="shared" si="4"/>
        <v>1</v>
      </c>
      <c r="AB48" s="229">
        <f t="shared" si="5"/>
        <v>14</v>
      </c>
      <c r="AC48" s="229">
        <f t="shared" si="6"/>
        <v>0</v>
      </c>
      <c r="AD48" s="216">
        <f t="shared" si="7"/>
        <v>14</v>
      </c>
    </row>
    <row r="49" spans="1:36" ht="13" thickBot="1">
      <c r="A49" s="30"/>
      <c r="B49" s="509" t="s">
        <v>829</v>
      </c>
      <c r="C49" s="509" t="s">
        <v>830</v>
      </c>
      <c r="D49" s="498" t="s">
        <v>116</v>
      </c>
      <c r="E49" s="520">
        <v>7</v>
      </c>
      <c r="F49" s="518"/>
      <c r="G49" s="515"/>
      <c r="H49" s="520"/>
      <c r="I49" s="518"/>
      <c r="J49" s="515"/>
      <c r="K49" s="520"/>
      <c r="L49" s="518"/>
      <c r="M49" s="515"/>
      <c r="N49" s="520"/>
      <c r="O49" s="518">
        <v>1</v>
      </c>
      <c r="P49" s="515">
        <v>13</v>
      </c>
      <c r="Q49" s="520"/>
      <c r="R49" s="518"/>
      <c r="S49" s="514"/>
      <c r="T49" s="514"/>
      <c r="U49" s="514"/>
      <c r="V49" s="515"/>
      <c r="W49" s="520"/>
      <c r="X49" s="518"/>
      <c r="Y49" s="515"/>
      <c r="Z49" s="520"/>
      <c r="AA49" s="231">
        <f t="shared" si="4"/>
        <v>1</v>
      </c>
      <c r="AB49" s="229">
        <f t="shared" si="5"/>
        <v>13</v>
      </c>
      <c r="AC49" s="229">
        <f t="shared" si="6"/>
        <v>0</v>
      </c>
      <c r="AD49" s="216">
        <f t="shared" si="7"/>
        <v>13</v>
      </c>
    </row>
    <row r="50" spans="1:36" ht="13" thickBot="1">
      <c r="A50" s="30"/>
      <c r="B50" s="509" t="s">
        <v>391</v>
      </c>
      <c r="C50" s="509" t="s">
        <v>265</v>
      </c>
      <c r="D50" s="498" t="s">
        <v>370</v>
      </c>
      <c r="E50" s="520">
        <v>34</v>
      </c>
      <c r="F50" s="518">
        <v>1</v>
      </c>
      <c r="G50" s="515">
        <v>8</v>
      </c>
      <c r="H50" s="520"/>
      <c r="I50" s="518">
        <v>1</v>
      </c>
      <c r="J50" s="515">
        <v>5</v>
      </c>
      <c r="K50" s="520"/>
      <c r="L50" s="518"/>
      <c r="M50" s="515"/>
      <c r="N50" s="520"/>
      <c r="O50" s="518"/>
      <c r="P50" s="515"/>
      <c r="Q50" s="520"/>
      <c r="R50" s="350"/>
      <c r="S50" s="346"/>
      <c r="T50" s="514"/>
      <c r="U50" s="488"/>
      <c r="V50" s="493"/>
      <c r="W50" s="497"/>
      <c r="X50" s="495"/>
      <c r="Y50" s="493"/>
      <c r="Z50" s="497"/>
      <c r="AA50" s="231">
        <f t="shared" si="4"/>
        <v>2</v>
      </c>
      <c r="AB50" s="229">
        <f t="shared" si="5"/>
        <v>13</v>
      </c>
      <c r="AC50" s="229">
        <f t="shared" si="6"/>
        <v>0</v>
      </c>
      <c r="AD50" s="216">
        <f t="shared" si="7"/>
        <v>6.5</v>
      </c>
    </row>
    <row r="51" spans="1:36" ht="16" thickBot="1">
      <c r="A51" s="30"/>
      <c r="B51" s="509" t="s">
        <v>384</v>
      </c>
      <c r="C51" s="509" t="s">
        <v>385</v>
      </c>
      <c r="D51" s="498" t="s">
        <v>370</v>
      </c>
      <c r="E51" s="520">
        <v>25</v>
      </c>
      <c r="F51" s="518"/>
      <c r="G51" s="515"/>
      <c r="H51" s="520"/>
      <c r="I51" s="518">
        <v>1</v>
      </c>
      <c r="J51" s="515">
        <v>1</v>
      </c>
      <c r="K51" s="520"/>
      <c r="L51" s="518">
        <v>1</v>
      </c>
      <c r="M51" s="515">
        <v>7</v>
      </c>
      <c r="N51" s="520"/>
      <c r="O51" s="518">
        <v>1</v>
      </c>
      <c r="P51" s="515">
        <v>3</v>
      </c>
      <c r="Q51" s="520"/>
      <c r="R51" s="16"/>
      <c r="S51" s="13"/>
      <c r="T51" s="13"/>
      <c r="U51" s="514"/>
      <c r="V51" s="515"/>
      <c r="W51" s="520"/>
      <c r="X51" s="518"/>
      <c r="Y51" s="515"/>
      <c r="Z51" s="520"/>
      <c r="AA51" s="517">
        <f t="shared" si="4"/>
        <v>3</v>
      </c>
      <c r="AB51" s="513">
        <f t="shared" si="5"/>
        <v>11</v>
      </c>
      <c r="AC51" s="513">
        <f t="shared" si="6"/>
        <v>0</v>
      </c>
      <c r="AD51" s="216">
        <f t="shared" si="7"/>
        <v>3.6666666666666665</v>
      </c>
    </row>
    <row r="52" spans="1:36" ht="13" thickBot="1">
      <c r="A52" s="30"/>
      <c r="B52" s="509" t="s">
        <v>610</v>
      </c>
      <c r="C52" s="509" t="s">
        <v>787</v>
      </c>
      <c r="D52" s="498" t="s">
        <v>115</v>
      </c>
      <c r="E52" s="520">
        <v>32</v>
      </c>
      <c r="F52" s="518"/>
      <c r="G52" s="515"/>
      <c r="H52" s="520"/>
      <c r="I52" s="518">
        <v>2</v>
      </c>
      <c r="J52" s="515">
        <v>10</v>
      </c>
      <c r="K52" s="520"/>
      <c r="L52" s="518"/>
      <c r="M52" s="515"/>
      <c r="N52" s="520"/>
      <c r="O52" s="518"/>
      <c r="P52" s="515"/>
      <c r="Q52" s="520"/>
      <c r="R52" s="350"/>
      <c r="S52" s="346"/>
      <c r="T52" s="488"/>
      <c r="U52" s="346"/>
      <c r="V52" s="515"/>
      <c r="W52" s="520"/>
      <c r="X52" s="350"/>
      <c r="Y52" s="348"/>
      <c r="Z52" s="352"/>
      <c r="AA52" s="231">
        <f t="shared" si="4"/>
        <v>2</v>
      </c>
      <c r="AB52" s="229">
        <f t="shared" si="5"/>
        <v>10</v>
      </c>
      <c r="AC52" s="229">
        <f t="shared" si="6"/>
        <v>0</v>
      </c>
      <c r="AD52" s="216">
        <f t="shared" si="7"/>
        <v>5</v>
      </c>
    </row>
    <row r="53" spans="1:36" ht="13" thickBot="1">
      <c r="A53" s="30"/>
      <c r="B53" s="509" t="s">
        <v>366</v>
      </c>
      <c r="C53" s="509" t="s">
        <v>367</v>
      </c>
      <c r="D53" s="498" t="s">
        <v>118</v>
      </c>
      <c r="E53" s="520">
        <v>84</v>
      </c>
      <c r="F53" s="518">
        <v>1</v>
      </c>
      <c r="G53" s="515">
        <v>9</v>
      </c>
      <c r="H53" s="520">
        <v>0</v>
      </c>
      <c r="I53" s="518"/>
      <c r="J53" s="515"/>
      <c r="K53" s="520"/>
      <c r="L53" s="518"/>
      <c r="M53" s="515"/>
      <c r="N53" s="520"/>
      <c r="O53" s="518"/>
      <c r="P53" s="515"/>
      <c r="Q53" s="520"/>
      <c r="R53" s="518"/>
      <c r="S53" s="514"/>
      <c r="T53" s="514"/>
      <c r="U53" s="514"/>
      <c r="V53" s="515"/>
      <c r="W53" s="520"/>
      <c r="X53" s="518"/>
      <c r="Y53" s="515"/>
      <c r="Z53" s="520"/>
      <c r="AA53" s="231">
        <f t="shared" si="4"/>
        <v>1</v>
      </c>
      <c r="AB53" s="229">
        <f t="shared" si="5"/>
        <v>9</v>
      </c>
      <c r="AC53" s="229">
        <f t="shared" si="6"/>
        <v>0</v>
      </c>
      <c r="AD53" s="216">
        <f t="shared" si="7"/>
        <v>9</v>
      </c>
    </row>
    <row r="54" spans="1:36" ht="13" thickBot="1">
      <c r="A54" s="30"/>
      <c r="B54" s="509" t="s">
        <v>807</v>
      </c>
      <c r="C54" s="509" t="s">
        <v>752</v>
      </c>
      <c r="D54" s="498" t="s">
        <v>121</v>
      </c>
      <c r="E54" s="514">
        <v>88</v>
      </c>
      <c r="F54" s="514"/>
      <c r="G54" s="514"/>
      <c r="H54" s="514"/>
      <c r="I54" s="514"/>
      <c r="J54" s="514"/>
      <c r="K54" s="514"/>
      <c r="L54" s="514">
        <v>1</v>
      </c>
      <c r="M54" s="514">
        <v>7</v>
      </c>
      <c r="N54" s="514"/>
      <c r="O54" s="585"/>
      <c r="P54" s="586"/>
      <c r="Q54" s="587"/>
      <c r="R54" s="518"/>
      <c r="S54" s="514"/>
      <c r="T54" s="38"/>
      <c r="U54" s="518"/>
      <c r="V54" s="514"/>
      <c r="W54" s="38"/>
      <c r="X54" s="350"/>
      <c r="Y54" s="346"/>
      <c r="Z54" s="38"/>
      <c r="AA54" s="231">
        <f t="shared" si="4"/>
        <v>1</v>
      </c>
      <c r="AB54" s="229">
        <f t="shared" si="5"/>
        <v>7</v>
      </c>
      <c r="AC54" s="229">
        <f t="shared" si="6"/>
        <v>0</v>
      </c>
      <c r="AD54" s="216">
        <f t="shared" si="7"/>
        <v>7</v>
      </c>
    </row>
    <row r="55" spans="1:36" ht="13" thickBot="1">
      <c r="A55" s="30"/>
      <c r="B55" s="509" t="s">
        <v>547</v>
      </c>
      <c r="C55" s="509" t="s">
        <v>357</v>
      </c>
      <c r="D55" s="498" t="s">
        <v>116</v>
      </c>
      <c r="E55" s="514">
        <v>17</v>
      </c>
      <c r="F55" s="514"/>
      <c r="G55" s="514"/>
      <c r="H55" s="514"/>
      <c r="I55" s="514">
        <v>1</v>
      </c>
      <c r="J55" s="514">
        <v>4</v>
      </c>
      <c r="K55" s="514">
        <v>1</v>
      </c>
      <c r="L55" s="514"/>
      <c r="M55" s="514"/>
      <c r="N55" s="514"/>
      <c r="O55" s="585"/>
      <c r="P55" s="586"/>
      <c r="Q55" s="587"/>
      <c r="R55" s="517"/>
      <c r="S55" s="513"/>
      <c r="T55" s="513"/>
      <c r="U55" s="518"/>
      <c r="V55" s="514"/>
      <c r="W55" s="38"/>
      <c r="X55" s="517"/>
      <c r="Y55" s="492"/>
      <c r="Z55" s="519"/>
      <c r="AA55" s="231">
        <f t="shared" si="4"/>
        <v>1</v>
      </c>
      <c r="AB55" s="229">
        <f t="shared" si="5"/>
        <v>4</v>
      </c>
      <c r="AC55" s="229">
        <f t="shared" si="6"/>
        <v>1</v>
      </c>
      <c r="AD55" s="216">
        <f t="shared" si="7"/>
        <v>4</v>
      </c>
    </row>
    <row r="56" spans="1:36" ht="16" thickBot="1">
      <c r="A56" s="30"/>
      <c r="B56" s="509" t="s">
        <v>570</v>
      </c>
      <c r="C56" s="509" t="s">
        <v>308</v>
      </c>
      <c r="D56" s="498" t="s">
        <v>116</v>
      </c>
      <c r="E56" s="514">
        <v>9</v>
      </c>
      <c r="F56" s="514"/>
      <c r="G56" s="514"/>
      <c r="H56" s="514"/>
      <c r="I56" s="514"/>
      <c r="J56" s="514"/>
      <c r="K56" s="514"/>
      <c r="L56" s="514"/>
      <c r="M56" s="514"/>
      <c r="N56" s="514"/>
      <c r="O56" s="585">
        <v>1</v>
      </c>
      <c r="P56" s="586">
        <v>2</v>
      </c>
      <c r="Q56" s="587"/>
      <c r="R56" s="518"/>
      <c r="S56" s="514"/>
      <c r="T56" s="514"/>
      <c r="U56" s="513"/>
      <c r="V56" s="513"/>
      <c r="W56" s="513"/>
      <c r="X56" s="518"/>
      <c r="Y56" s="515"/>
      <c r="Z56" s="520"/>
      <c r="AA56" s="231">
        <f t="shared" si="4"/>
        <v>1</v>
      </c>
      <c r="AB56" s="229">
        <f t="shared" si="5"/>
        <v>2</v>
      </c>
      <c r="AC56" s="229">
        <f t="shared" si="6"/>
        <v>0</v>
      </c>
      <c r="AD56" s="216">
        <f t="shared" si="7"/>
        <v>2</v>
      </c>
      <c r="AE56" s="25"/>
      <c r="AF56" s="25"/>
      <c r="AG56" s="25"/>
      <c r="AH56" s="25"/>
      <c r="AI56" s="25"/>
      <c r="AJ56" s="25"/>
    </row>
    <row r="57" spans="1:36" ht="13" thickBot="1">
      <c r="A57" s="30"/>
      <c r="B57" s="509" t="s">
        <v>355</v>
      </c>
      <c r="C57" s="509" t="s">
        <v>143</v>
      </c>
      <c r="D57" s="498" t="s">
        <v>118</v>
      </c>
      <c r="E57" s="514">
        <v>87</v>
      </c>
      <c r="F57" s="514"/>
      <c r="G57" s="514"/>
      <c r="H57" s="514"/>
      <c r="I57" s="514"/>
      <c r="J57" s="514"/>
      <c r="K57" s="514"/>
      <c r="L57" s="514"/>
      <c r="M57" s="514"/>
      <c r="N57" s="514"/>
      <c r="O57" s="585"/>
      <c r="P57" s="586"/>
      <c r="Q57" s="587"/>
      <c r="R57" s="518"/>
      <c r="S57" s="514"/>
      <c r="T57" s="514"/>
      <c r="U57" s="514"/>
      <c r="V57" s="514"/>
      <c r="W57" s="514"/>
      <c r="X57" s="495"/>
      <c r="Y57" s="515"/>
      <c r="Z57" s="520"/>
      <c r="AA57" s="517">
        <f t="shared" si="4"/>
        <v>0</v>
      </c>
      <c r="AB57" s="513">
        <f t="shared" si="5"/>
        <v>0</v>
      </c>
      <c r="AC57" s="513">
        <f t="shared" si="6"/>
        <v>0</v>
      </c>
      <c r="AD57" s="216">
        <f t="shared" si="7"/>
        <v>0</v>
      </c>
    </row>
    <row r="58" spans="1:36" ht="14" thickBot="1">
      <c r="A58" s="30"/>
      <c r="B58" s="77"/>
      <c r="C58" s="77"/>
      <c r="D58" s="498" t="s">
        <v>118</v>
      </c>
      <c r="E58" s="514"/>
      <c r="F58" s="514"/>
      <c r="G58" s="514"/>
      <c r="H58" s="514"/>
      <c r="I58" s="514"/>
      <c r="J58" s="514"/>
      <c r="K58" s="514"/>
      <c r="L58" s="514"/>
      <c r="M58" s="514"/>
      <c r="N58" s="514"/>
      <c r="O58" s="585"/>
      <c r="P58" s="586"/>
      <c r="Q58" s="587"/>
      <c r="R58" s="350"/>
      <c r="S58" s="346"/>
      <c r="T58" s="514"/>
      <c r="U58" s="514"/>
      <c r="V58" s="514"/>
      <c r="W58" s="514"/>
      <c r="X58" s="350"/>
      <c r="Y58" s="515"/>
      <c r="Z58" s="520"/>
      <c r="AA58" s="231">
        <f t="shared" si="4"/>
        <v>0</v>
      </c>
      <c r="AB58" s="229">
        <f t="shared" si="5"/>
        <v>0</v>
      </c>
      <c r="AC58" s="229">
        <f t="shared" si="6"/>
        <v>0</v>
      </c>
      <c r="AD58" s="216">
        <f t="shared" si="7"/>
        <v>0</v>
      </c>
    </row>
    <row r="59" spans="1:36" ht="13" thickBot="1">
      <c r="A59" s="30"/>
      <c r="B59" s="19"/>
      <c r="C59" s="19"/>
      <c r="D59" s="508" t="s">
        <v>118</v>
      </c>
      <c r="E59" s="514"/>
      <c r="F59" s="514"/>
      <c r="G59" s="514"/>
      <c r="H59" s="514"/>
      <c r="I59" s="514"/>
      <c r="J59" s="514"/>
      <c r="K59" s="514"/>
      <c r="L59" s="514"/>
      <c r="M59" s="514"/>
      <c r="N59" s="514"/>
      <c r="O59" s="585"/>
      <c r="P59" s="586"/>
      <c r="Q59" s="587"/>
      <c r="R59" s="24"/>
      <c r="S59" s="20"/>
      <c r="T59" s="20"/>
      <c r="U59" s="514"/>
      <c r="V59" s="514"/>
      <c r="W59" s="514"/>
      <c r="X59" s="24"/>
      <c r="Y59" s="265"/>
      <c r="Z59" s="263"/>
      <c r="AA59" s="231">
        <f t="shared" si="4"/>
        <v>0</v>
      </c>
      <c r="AB59" s="229">
        <f t="shared" si="5"/>
        <v>0</v>
      </c>
      <c r="AC59" s="229">
        <f t="shared" si="6"/>
        <v>0</v>
      </c>
      <c r="AD59" s="216">
        <f t="shared" si="7"/>
        <v>0</v>
      </c>
    </row>
    <row r="60" spans="1:36" ht="13" thickBot="1">
      <c r="A60" s="30"/>
      <c r="B60" s="509"/>
      <c r="C60" s="509"/>
      <c r="D60" s="508" t="s">
        <v>118</v>
      </c>
      <c r="E60" s="514"/>
      <c r="F60" s="514"/>
      <c r="G60" s="514"/>
      <c r="H60" s="514"/>
      <c r="I60" s="514"/>
      <c r="J60" s="514"/>
      <c r="K60" s="514"/>
      <c r="L60" s="514"/>
      <c r="M60" s="514"/>
      <c r="N60" s="514"/>
      <c r="O60" s="585"/>
      <c r="P60" s="586"/>
      <c r="Q60" s="587"/>
      <c r="R60" s="350"/>
      <c r="S60" s="346"/>
      <c r="T60" s="514"/>
      <c r="U60" s="514"/>
      <c r="V60" s="514"/>
      <c r="W60" s="514"/>
      <c r="X60" s="350"/>
      <c r="Y60" s="515"/>
      <c r="Z60" s="520"/>
      <c r="AA60" s="231">
        <f t="shared" si="4"/>
        <v>0</v>
      </c>
      <c r="AB60" s="229">
        <f t="shared" si="5"/>
        <v>0</v>
      </c>
      <c r="AC60" s="229">
        <f t="shared" si="6"/>
        <v>0</v>
      </c>
      <c r="AD60" s="216">
        <f t="shared" si="7"/>
        <v>0</v>
      </c>
    </row>
    <row r="61" spans="1:36" ht="13" thickBot="1">
      <c r="A61" s="30"/>
      <c r="B61" s="521"/>
      <c r="C61" s="128"/>
      <c r="D61" s="498"/>
      <c r="E61" s="519"/>
      <c r="F61" s="517"/>
      <c r="G61" s="492"/>
      <c r="H61" s="519"/>
      <c r="I61" s="517"/>
      <c r="J61" s="492"/>
      <c r="K61" s="519"/>
      <c r="L61" s="517"/>
      <c r="M61" s="492"/>
      <c r="N61" s="519"/>
      <c r="O61" s="517"/>
      <c r="P61" s="492"/>
      <c r="Q61" s="519"/>
      <c r="R61" s="518"/>
      <c r="S61" s="514"/>
      <c r="T61" s="514"/>
      <c r="U61" s="514"/>
      <c r="V61" s="514"/>
      <c r="W61" s="514"/>
      <c r="X61" s="24"/>
      <c r="Y61" s="265"/>
      <c r="Z61" s="263"/>
      <c r="AA61" s="231">
        <f t="shared" si="4"/>
        <v>0</v>
      </c>
      <c r="AB61" s="229">
        <f t="shared" si="5"/>
        <v>0</v>
      </c>
      <c r="AC61" s="229">
        <f t="shared" si="6"/>
        <v>0</v>
      </c>
      <c r="AD61" s="216">
        <f t="shared" si="7"/>
        <v>0</v>
      </c>
    </row>
    <row r="62" spans="1:36" ht="13" thickBot="1">
      <c r="A62" s="30"/>
      <c r="B62" s="510"/>
      <c r="C62" s="510"/>
      <c r="D62" s="498" t="s">
        <v>119</v>
      </c>
      <c r="E62" s="520"/>
      <c r="F62" s="518"/>
      <c r="G62" s="515"/>
      <c r="H62" s="520"/>
      <c r="I62" s="518"/>
      <c r="J62" s="515"/>
      <c r="K62" s="520"/>
      <c r="L62" s="518"/>
      <c r="M62" s="515"/>
      <c r="N62" s="520"/>
      <c r="O62" s="518"/>
      <c r="P62" s="515"/>
      <c r="Q62" s="520"/>
      <c r="R62" s="518"/>
      <c r="S62" s="514"/>
      <c r="T62" s="514"/>
      <c r="U62" s="346"/>
      <c r="V62" s="514"/>
      <c r="W62" s="514"/>
      <c r="X62" s="495"/>
      <c r="Y62" s="515"/>
      <c r="Z62" s="520"/>
      <c r="AA62" s="231">
        <f t="shared" si="4"/>
        <v>0</v>
      </c>
      <c r="AB62" s="229">
        <f t="shared" si="5"/>
        <v>0</v>
      </c>
      <c r="AC62" s="229">
        <f t="shared" si="6"/>
        <v>0</v>
      </c>
      <c r="AD62" s="216">
        <f t="shared" si="7"/>
        <v>0</v>
      </c>
    </row>
    <row r="63" spans="1:36" ht="13" thickBot="1">
      <c r="A63" s="30"/>
      <c r="B63" s="509"/>
      <c r="C63" s="509"/>
      <c r="D63" s="498" t="s">
        <v>119</v>
      </c>
      <c r="E63" s="520"/>
      <c r="F63" s="518"/>
      <c r="G63" s="515"/>
      <c r="H63" s="520"/>
      <c r="I63" s="518"/>
      <c r="J63" s="515"/>
      <c r="K63" s="520"/>
      <c r="L63" s="518"/>
      <c r="M63" s="515"/>
      <c r="N63" s="520"/>
      <c r="O63" s="518"/>
      <c r="P63" s="515"/>
      <c r="Q63" s="520"/>
      <c r="R63" s="518"/>
      <c r="S63" s="514"/>
      <c r="T63" s="514"/>
      <c r="U63" s="514"/>
      <c r="V63" s="514"/>
      <c r="W63" s="514"/>
      <c r="X63" s="24"/>
      <c r="Y63" s="265"/>
      <c r="Z63" s="263"/>
      <c r="AA63" s="231">
        <f t="shared" si="4"/>
        <v>0</v>
      </c>
      <c r="AB63" s="229">
        <f t="shared" si="5"/>
        <v>0</v>
      </c>
      <c r="AC63" s="229">
        <f t="shared" si="6"/>
        <v>0</v>
      </c>
      <c r="AD63" s="216">
        <f t="shared" si="7"/>
        <v>0</v>
      </c>
    </row>
    <row r="64" spans="1:36" ht="16" thickBot="1">
      <c r="A64" s="30"/>
      <c r="B64" s="509"/>
      <c r="C64" s="509"/>
      <c r="D64" s="498" t="s">
        <v>119</v>
      </c>
      <c r="E64" s="520"/>
      <c r="F64" s="518"/>
      <c r="G64" s="515"/>
      <c r="H64" s="520"/>
      <c r="I64" s="518"/>
      <c r="J64" s="515"/>
      <c r="K64" s="520"/>
      <c r="L64" s="518"/>
      <c r="M64" s="515"/>
      <c r="N64" s="520"/>
      <c r="O64" s="518"/>
      <c r="P64" s="515"/>
      <c r="Q64" s="520"/>
      <c r="R64" s="518"/>
      <c r="S64" s="514"/>
      <c r="T64" s="514"/>
      <c r="U64" s="514"/>
      <c r="V64" s="514"/>
      <c r="W64" s="514"/>
      <c r="X64" s="24"/>
      <c r="Y64" s="265"/>
      <c r="Z64" s="263"/>
      <c r="AA64" s="231">
        <f t="shared" si="4"/>
        <v>0</v>
      </c>
      <c r="AB64" s="229">
        <f t="shared" si="5"/>
        <v>0</v>
      </c>
      <c r="AC64" s="229">
        <f t="shared" si="6"/>
        <v>0</v>
      </c>
      <c r="AD64" s="216">
        <f t="shared" si="7"/>
        <v>0</v>
      </c>
      <c r="AE64" s="25"/>
      <c r="AF64" s="25"/>
      <c r="AG64" s="25"/>
      <c r="AH64" s="25"/>
      <c r="AI64" s="25"/>
      <c r="AJ64" s="25"/>
    </row>
    <row r="65" spans="1:36" ht="16" thickBot="1">
      <c r="A65" s="30"/>
      <c r="B65" s="19"/>
      <c r="C65" s="19"/>
      <c r="D65" s="498"/>
      <c r="E65" s="520"/>
      <c r="F65" s="518"/>
      <c r="G65" s="515"/>
      <c r="H65" s="520"/>
      <c r="I65" s="518"/>
      <c r="J65" s="515"/>
      <c r="K65" s="520"/>
      <c r="L65" s="518"/>
      <c r="M65" s="515"/>
      <c r="N65" s="520"/>
      <c r="O65" s="518"/>
      <c r="P65" s="515"/>
      <c r="Q65" s="520"/>
      <c r="R65" s="514"/>
      <c r="S65" s="514"/>
      <c r="T65" s="514"/>
      <c r="U65" s="488"/>
      <c r="V65" s="514"/>
      <c r="W65" s="514"/>
      <c r="X65" s="350"/>
      <c r="Y65" s="348"/>
      <c r="Z65" s="352"/>
      <c r="AA65" s="231">
        <f t="shared" si="4"/>
        <v>0</v>
      </c>
      <c r="AB65" s="229">
        <f t="shared" si="5"/>
        <v>0</v>
      </c>
      <c r="AC65" s="229">
        <f t="shared" si="6"/>
        <v>0</v>
      </c>
      <c r="AD65" s="216">
        <f t="shared" si="7"/>
        <v>0</v>
      </c>
      <c r="AE65" s="25"/>
      <c r="AF65" s="25"/>
      <c r="AG65" s="25"/>
      <c r="AH65" s="25"/>
      <c r="AI65" s="25"/>
      <c r="AJ65" s="25"/>
    </row>
    <row r="66" spans="1:36" ht="16" thickBot="1">
      <c r="A66" s="30"/>
      <c r="B66" s="509"/>
      <c r="C66" s="509"/>
      <c r="D66" s="498" t="s">
        <v>120</v>
      </c>
      <c r="E66" s="520"/>
      <c r="F66" s="518"/>
      <c r="G66" s="515"/>
      <c r="H66" s="520"/>
      <c r="I66" s="518"/>
      <c r="J66" s="515"/>
      <c r="K66" s="520"/>
      <c r="L66" s="518"/>
      <c r="M66" s="515"/>
      <c r="N66" s="520"/>
      <c r="O66" s="518"/>
      <c r="P66" s="515"/>
      <c r="Q66" s="520"/>
      <c r="R66" s="518"/>
      <c r="S66" s="514"/>
      <c r="T66" s="38"/>
      <c r="U66" s="518"/>
      <c r="V66" s="514"/>
      <c r="W66" s="38"/>
      <c r="X66" s="24"/>
      <c r="Y66" s="20"/>
      <c r="Z66" s="59"/>
      <c r="AA66" s="231">
        <f t="shared" si="4"/>
        <v>0</v>
      </c>
      <c r="AB66" s="229">
        <f t="shared" si="5"/>
        <v>0</v>
      </c>
      <c r="AC66" s="229">
        <f t="shared" si="6"/>
        <v>0</v>
      </c>
      <c r="AD66" s="216">
        <f t="shared" si="7"/>
        <v>0</v>
      </c>
      <c r="AE66" s="25"/>
      <c r="AF66" s="25"/>
      <c r="AG66" s="25"/>
      <c r="AH66" s="25"/>
      <c r="AI66" s="25"/>
      <c r="AJ66" s="25"/>
    </row>
    <row r="67" spans="1:36" ht="16" thickBot="1">
      <c r="A67" s="30"/>
      <c r="B67" s="509"/>
      <c r="C67" s="509"/>
      <c r="D67" s="498" t="s">
        <v>120</v>
      </c>
      <c r="E67" s="520"/>
      <c r="F67" s="518"/>
      <c r="G67" s="515"/>
      <c r="H67" s="520"/>
      <c r="I67" s="518"/>
      <c r="J67" s="515"/>
      <c r="K67" s="520"/>
      <c r="L67" s="518"/>
      <c r="M67" s="515"/>
      <c r="N67" s="520"/>
      <c r="O67" s="518"/>
      <c r="P67" s="515"/>
      <c r="Q67" s="520"/>
      <c r="R67" s="264"/>
      <c r="S67" s="33"/>
      <c r="T67" s="33"/>
      <c r="U67" s="513"/>
      <c r="V67" s="492"/>
      <c r="W67" s="519"/>
      <c r="X67" s="517"/>
      <c r="Y67" s="492"/>
      <c r="Z67" s="519"/>
      <c r="AA67" s="231">
        <f t="shared" si="4"/>
        <v>0</v>
      </c>
      <c r="AB67" s="229">
        <f t="shared" si="5"/>
        <v>0</v>
      </c>
      <c r="AC67" s="229">
        <f t="shared" si="6"/>
        <v>0</v>
      </c>
      <c r="AD67" s="216">
        <f t="shared" si="7"/>
        <v>0</v>
      </c>
      <c r="AE67" s="25"/>
      <c r="AF67" s="25"/>
      <c r="AG67" s="25"/>
      <c r="AH67" s="25"/>
      <c r="AI67" s="25"/>
      <c r="AJ67" s="25"/>
    </row>
    <row r="68" spans="1:36" ht="16" thickBot="1">
      <c r="A68" s="30"/>
      <c r="B68" s="509"/>
      <c r="C68" s="509"/>
      <c r="D68" s="508"/>
      <c r="E68" s="514"/>
      <c r="F68" s="514"/>
      <c r="G68" s="514"/>
      <c r="H68" s="514"/>
      <c r="I68" s="514"/>
      <c r="J68" s="514"/>
      <c r="K68" s="514"/>
      <c r="L68" s="514"/>
      <c r="M68" s="514"/>
      <c r="N68" s="514"/>
      <c r="O68" s="585"/>
      <c r="P68" s="586"/>
      <c r="Q68" s="587"/>
      <c r="R68" s="350"/>
      <c r="S68" s="346"/>
      <c r="T68" s="346"/>
      <c r="U68" s="514"/>
      <c r="V68" s="515"/>
      <c r="W68" s="520"/>
      <c r="X68" s="350"/>
      <c r="Y68" s="348"/>
      <c r="Z68" s="352"/>
      <c r="AA68" s="231">
        <f t="shared" si="4"/>
        <v>0</v>
      </c>
      <c r="AB68" s="229">
        <f t="shared" si="5"/>
        <v>0</v>
      </c>
      <c r="AC68" s="229">
        <f t="shared" si="6"/>
        <v>0</v>
      </c>
      <c r="AD68" s="216">
        <f t="shared" si="7"/>
        <v>0</v>
      </c>
      <c r="AE68" s="25"/>
      <c r="AF68" s="25"/>
      <c r="AG68" s="25"/>
      <c r="AH68" s="25"/>
      <c r="AI68" s="25"/>
      <c r="AJ68" s="25"/>
    </row>
    <row r="69" spans="1:36" ht="16" thickBot="1">
      <c r="A69" s="30"/>
      <c r="B69" s="510"/>
      <c r="C69" s="510"/>
      <c r="D69" s="508" t="s">
        <v>115</v>
      </c>
      <c r="E69" s="514"/>
      <c r="F69" s="514"/>
      <c r="G69" s="514"/>
      <c r="H69" s="514"/>
      <c r="I69" s="514"/>
      <c r="J69" s="514"/>
      <c r="K69" s="514"/>
      <c r="L69" s="514"/>
      <c r="M69" s="514"/>
      <c r="N69" s="514"/>
      <c r="O69" s="364"/>
      <c r="P69" s="365"/>
      <c r="Q69" s="366"/>
      <c r="R69" s="518"/>
      <c r="S69" s="514"/>
      <c r="T69" s="514"/>
      <c r="U69" s="514"/>
      <c r="V69" s="515"/>
      <c r="W69" s="520"/>
      <c r="X69" s="495"/>
      <c r="Y69" s="515"/>
      <c r="Z69" s="520"/>
      <c r="AA69" s="231">
        <f t="shared" si="4"/>
        <v>0</v>
      </c>
      <c r="AB69" s="229">
        <f t="shared" si="5"/>
        <v>0</v>
      </c>
      <c r="AC69" s="229">
        <f t="shared" si="6"/>
        <v>0</v>
      </c>
      <c r="AD69" s="216">
        <f t="shared" si="7"/>
        <v>0</v>
      </c>
      <c r="AE69" s="25"/>
      <c r="AF69" s="25"/>
      <c r="AG69" s="25"/>
      <c r="AH69" s="25"/>
      <c r="AI69" s="25"/>
      <c r="AJ69" s="25"/>
    </row>
    <row r="70" spans="1:36" ht="16" thickBot="1">
      <c r="A70" s="30"/>
      <c r="B70" s="510"/>
      <c r="C70" s="510"/>
      <c r="D70" s="508" t="s">
        <v>115</v>
      </c>
      <c r="E70" s="514"/>
      <c r="F70" s="514"/>
      <c r="G70" s="514"/>
      <c r="H70" s="514"/>
      <c r="I70" s="514"/>
      <c r="J70" s="514"/>
      <c r="K70" s="514"/>
      <c r="L70" s="514"/>
      <c r="M70" s="514"/>
      <c r="N70" s="514"/>
      <c r="O70" s="364"/>
      <c r="P70" s="365"/>
      <c r="Q70" s="366"/>
      <c r="R70" s="518"/>
      <c r="S70" s="514"/>
      <c r="T70" s="514"/>
      <c r="U70" s="514"/>
      <c r="V70" s="515"/>
      <c r="W70" s="520"/>
      <c r="X70" s="518"/>
      <c r="Y70" s="515"/>
      <c r="Z70" s="520"/>
      <c r="AA70" s="231">
        <f t="shared" si="4"/>
        <v>0</v>
      </c>
      <c r="AB70" s="229">
        <f t="shared" si="5"/>
        <v>0</v>
      </c>
      <c r="AC70" s="229">
        <f t="shared" si="6"/>
        <v>0</v>
      </c>
      <c r="AD70" s="216">
        <f t="shared" si="7"/>
        <v>0</v>
      </c>
      <c r="AE70" s="25"/>
      <c r="AF70" s="25"/>
      <c r="AG70" s="25"/>
      <c r="AH70" s="25"/>
      <c r="AI70" s="25"/>
      <c r="AJ70" s="25"/>
    </row>
    <row r="71" spans="1:36" ht="16" thickBot="1">
      <c r="A71" s="30"/>
      <c r="B71" s="510"/>
      <c r="C71" s="510"/>
      <c r="D71" s="508" t="s">
        <v>115</v>
      </c>
      <c r="E71" s="514"/>
      <c r="F71" s="514"/>
      <c r="G71" s="514"/>
      <c r="H71" s="514"/>
      <c r="I71" s="514"/>
      <c r="J71" s="514"/>
      <c r="K71" s="514"/>
      <c r="L71" s="514"/>
      <c r="M71" s="514"/>
      <c r="N71" s="514"/>
      <c r="O71" s="364"/>
      <c r="P71" s="365"/>
      <c r="Q71" s="366"/>
      <c r="R71" s="495"/>
      <c r="S71" s="488"/>
      <c r="T71" s="488"/>
      <c r="U71" s="514"/>
      <c r="V71" s="515"/>
      <c r="W71" s="520"/>
      <c r="X71" s="495"/>
      <c r="Y71" s="493"/>
      <c r="Z71" s="497"/>
      <c r="AA71" s="231">
        <f t="shared" si="4"/>
        <v>0</v>
      </c>
      <c r="AB71" s="229">
        <f t="shared" si="5"/>
        <v>0</v>
      </c>
      <c r="AC71" s="229">
        <f t="shared" si="6"/>
        <v>0</v>
      </c>
      <c r="AD71" s="216">
        <f t="shared" si="7"/>
        <v>0</v>
      </c>
      <c r="AE71" s="25"/>
      <c r="AF71" s="25"/>
      <c r="AG71" s="25"/>
      <c r="AH71" s="25"/>
      <c r="AI71" s="25"/>
      <c r="AJ71" s="25"/>
    </row>
    <row r="72" spans="1:36" ht="16" thickBot="1">
      <c r="A72" s="30"/>
      <c r="B72" s="510"/>
      <c r="C72" s="510"/>
      <c r="D72" s="508" t="s">
        <v>115</v>
      </c>
      <c r="E72" s="514"/>
      <c r="F72" s="514"/>
      <c r="G72" s="514"/>
      <c r="H72" s="514"/>
      <c r="I72" s="514"/>
      <c r="J72" s="514"/>
      <c r="K72" s="514"/>
      <c r="L72" s="514"/>
      <c r="M72" s="514"/>
      <c r="N72" s="514"/>
      <c r="O72" s="364"/>
      <c r="P72" s="365"/>
      <c r="Q72" s="366"/>
      <c r="R72" s="495"/>
      <c r="S72" s="488"/>
      <c r="T72" s="488"/>
      <c r="U72" s="488"/>
      <c r="V72" s="515"/>
      <c r="W72" s="520"/>
      <c r="X72" s="495"/>
      <c r="Y72" s="493"/>
      <c r="Z72" s="497"/>
      <c r="AA72" s="231">
        <f t="shared" ref="AA72:AA102" si="8">SUM(F72+I72+L72+O72+R72+U72+X72)</f>
        <v>0</v>
      </c>
      <c r="AB72" s="229">
        <f t="shared" ref="AB72:AB102" si="9">SUM(G72+J72+M72+P72+S72+V72+Y72)</f>
        <v>0</v>
      </c>
      <c r="AC72" s="229">
        <f t="shared" ref="AC72:AC102" si="10">SUM(H72+K72+N72+Q72+T72+W72+Z72)</f>
        <v>0</v>
      </c>
      <c r="AD72" s="216">
        <f t="shared" ref="AD72:AD84" si="11">IFERROR(AB72/AA72,0)</f>
        <v>0</v>
      </c>
      <c r="AE72" s="25"/>
      <c r="AF72" s="25"/>
      <c r="AG72" s="25"/>
      <c r="AH72" s="25"/>
      <c r="AI72" s="25"/>
      <c r="AJ72" s="25"/>
    </row>
    <row r="73" spans="1:36" ht="16" thickBot="1">
      <c r="A73" s="30"/>
      <c r="B73" s="259"/>
      <c r="C73" s="2"/>
      <c r="D73" s="498" t="s">
        <v>115</v>
      </c>
      <c r="E73" s="519"/>
      <c r="F73" s="517"/>
      <c r="G73" s="492"/>
      <c r="H73" s="519"/>
      <c r="I73" s="517"/>
      <c r="J73" s="492"/>
      <c r="K73" s="519"/>
      <c r="L73" s="517"/>
      <c r="M73" s="492"/>
      <c r="N73" s="519"/>
      <c r="O73" s="264"/>
      <c r="P73" s="260"/>
      <c r="Q73" s="262"/>
      <c r="R73" s="518"/>
      <c r="S73" s="514"/>
      <c r="T73" s="514"/>
      <c r="U73" s="346"/>
      <c r="V73" s="515"/>
      <c r="W73" s="520"/>
      <c r="X73" s="350"/>
      <c r="Y73" s="348"/>
      <c r="Z73" s="352"/>
      <c r="AA73" s="231">
        <f t="shared" si="8"/>
        <v>0</v>
      </c>
      <c r="AB73" s="229">
        <f t="shared" si="9"/>
        <v>0</v>
      </c>
      <c r="AC73" s="229">
        <f t="shared" si="10"/>
        <v>0</v>
      </c>
      <c r="AD73" s="216">
        <f t="shared" si="11"/>
        <v>0</v>
      </c>
      <c r="AE73" s="25"/>
      <c r="AF73" s="25"/>
      <c r="AG73" s="25"/>
      <c r="AH73" s="25"/>
      <c r="AI73" s="25"/>
      <c r="AJ73" s="25"/>
    </row>
    <row r="74" spans="1:36" ht="16" thickBot="1">
      <c r="A74" s="30"/>
      <c r="B74" s="510"/>
      <c r="C74" s="510"/>
      <c r="D74" s="498"/>
      <c r="E74" s="520"/>
      <c r="F74" s="518"/>
      <c r="G74" s="515"/>
      <c r="H74" s="520"/>
      <c r="I74" s="518"/>
      <c r="J74" s="515"/>
      <c r="K74" s="520"/>
      <c r="L74" s="518"/>
      <c r="M74" s="515"/>
      <c r="N74" s="520"/>
      <c r="O74" s="24"/>
      <c r="P74" s="265"/>
      <c r="Q74" s="263"/>
      <c r="R74" s="24"/>
      <c r="S74" s="20"/>
      <c r="T74" s="20"/>
      <c r="U74" s="514"/>
      <c r="V74" s="515"/>
      <c r="W74" s="520"/>
      <c r="X74" s="518"/>
      <c r="Y74" s="515"/>
      <c r="Z74" s="520"/>
      <c r="AA74" s="231">
        <f t="shared" si="8"/>
        <v>0</v>
      </c>
      <c r="AB74" s="229">
        <f t="shared" si="9"/>
        <v>0</v>
      </c>
      <c r="AC74" s="229">
        <f t="shared" si="10"/>
        <v>0</v>
      </c>
      <c r="AD74" s="216">
        <f t="shared" si="11"/>
        <v>0</v>
      </c>
      <c r="AE74" s="25"/>
      <c r="AF74" s="25"/>
      <c r="AG74" s="25"/>
      <c r="AH74" s="25"/>
      <c r="AI74" s="25"/>
      <c r="AJ74" s="25"/>
    </row>
    <row r="75" spans="1:36" ht="16" thickBot="1">
      <c r="A75" s="30"/>
      <c r="B75" s="510"/>
      <c r="C75" s="510"/>
      <c r="D75" s="498"/>
      <c r="E75" s="520"/>
      <c r="F75" s="518"/>
      <c r="G75" s="515"/>
      <c r="H75" s="520"/>
      <c r="I75" s="518"/>
      <c r="J75" s="515"/>
      <c r="K75" s="520"/>
      <c r="L75" s="518"/>
      <c r="M75" s="515"/>
      <c r="N75" s="520"/>
      <c r="O75" s="24"/>
      <c r="P75" s="265"/>
      <c r="Q75" s="263"/>
      <c r="R75" s="518"/>
      <c r="S75" s="514"/>
      <c r="T75" s="514"/>
      <c r="U75" s="514"/>
      <c r="V75" s="515"/>
      <c r="W75" s="520"/>
      <c r="X75" s="518"/>
      <c r="Y75" s="515"/>
      <c r="Z75" s="520"/>
      <c r="AA75" s="231">
        <f t="shared" si="8"/>
        <v>0</v>
      </c>
      <c r="AB75" s="229">
        <f t="shared" si="9"/>
        <v>0</v>
      </c>
      <c r="AC75" s="229">
        <f t="shared" si="10"/>
        <v>0</v>
      </c>
      <c r="AD75" s="216">
        <f t="shared" si="11"/>
        <v>0</v>
      </c>
      <c r="AE75" s="25"/>
      <c r="AF75" s="25"/>
      <c r="AG75" s="25"/>
      <c r="AH75" s="25"/>
      <c r="AI75" s="25"/>
      <c r="AJ75" s="25"/>
    </row>
    <row r="76" spans="1:36" ht="16" thickBot="1">
      <c r="A76" s="30"/>
      <c r="B76" s="510"/>
      <c r="C76" s="510"/>
      <c r="D76" s="498" t="s">
        <v>116</v>
      </c>
      <c r="E76" s="520"/>
      <c r="F76" s="518"/>
      <c r="G76" s="515"/>
      <c r="H76" s="520"/>
      <c r="I76" s="518"/>
      <c r="J76" s="515"/>
      <c r="K76" s="520"/>
      <c r="L76" s="518"/>
      <c r="M76" s="515"/>
      <c r="N76" s="520"/>
      <c r="O76" s="24"/>
      <c r="P76" s="265"/>
      <c r="Q76" s="263"/>
      <c r="R76" s="518"/>
      <c r="S76" s="514"/>
      <c r="T76" s="514"/>
      <c r="U76" s="346"/>
      <c r="V76" s="348"/>
      <c r="W76" s="352"/>
      <c r="X76" s="518"/>
      <c r="Y76" s="515"/>
      <c r="Z76" s="520"/>
      <c r="AA76" s="231">
        <f t="shared" si="8"/>
        <v>0</v>
      </c>
      <c r="AB76" s="229">
        <f t="shared" si="9"/>
        <v>0</v>
      </c>
      <c r="AC76" s="229">
        <f t="shared" si="10"/>
        <v>0</v>
      </c>
      <c r="AD76" s="216">
        <f t="shared" si="11"/>
        <v>0</v>
      </c>
      <c r="AE76" s="25"/>
      <c r="AF76" s="25"/>
      <c r="AG76" s="25"/>
      <c r="AH76" s="25"/>
      <c r="AI76" s="25"/>
      <c r="AJ76" s="25"/>
    </row>
    <row r="77" spans="1:36" ht="16" thickBot="1">
      <c r="A77" s="30"/>
      <c r="B77" s="510"/>
      <c r="C77" s="510"/>
      <c r="D77" s="498" t="s">
        <v>116</v>
      </c>
      <c r="E77" s="520"/>
      <c r="F77" s="518"/>
      <c r="G77" s="515"/>
      <c r="H77" s="520"/>
      <c r="I77" s="518"/>
      <c r="J77" s="515"/>
      <c r="K77" s="520"/>
      <c r="L77" s="518"/>
      <c r="M77" s="515"/>
      <c r="N77" s="520"/>
      <c r="O77" s="24"/>
      <c r="P77" s="265"/>
      <c r="Q77" s="263"/>
      <c r="R77" s="24"/>
      <c r="S77" s="20"/>
      <c r="T77" s="59"/>
      <c r="U77" s="518"/>
      <c r="V77" s="514"/>
      <c r="W77" s="38"/>
      <c r="X77" s="495"/>
      <c r="Y77" s="514"/>
      <c r="Z77" s="38"/>
      <c r="AA77" s="231">
        <f t="shared" si="8"/>
        <v>0</v>
      </c>
      <c r="AB77" s="229">
        <f t="shared" si="9"/>
        <v>0</v>
      </c>
      <c r="AC77" s="229">
        <f t="shared" si="10"/>
        <v>0</v>
      </c>
      <c r="AD77" s="216">
        <f t="shared" si="11"/>
        <v>0</v>
      </c>
      <c r="AE77" s="25"/>
      <c r="AF77" s="25"/>
      <c r="AG77" s="25"/>
      <c r="AH77" s="25"/>
      <c r="AI77" s="25"/>
      <c r="AJ77" s="25"/>
    </row>
    <row r="78" spans="1:36" ht="16" thickBot="1">
      <c r="A78" s="30"/>
      <c r="B78" s="510"/>
      <c r="C78" s="510"/>
      <c r="D78" s="498" t="s">
        <v>116</v>
      </c>
      <c r="E78" s="520"/>
      <c r="F78" s="518"/>
      <c r="G78" s="515"/>
      <c r="H78" s="520"/>
      <c r="I78" s="518"/>
      <c r="J78" s="515"/>
      <c r="K78" s="520"/>
      <c r="L78" s="518"/>
      <c r="M78" s="515"/>
      <c r="N78" s="520"/>
      <c r="O78" s="24"/>
      <c r="P78" s="265"/>
      <c r="Q78" s="263"/>
      <c r="R78" s="517"/>
      <c r="S78" s="513"/>
      <c r="T78" s="513"/>
      <c r="U78" s="513"/>
      <c r="V78" s="492"/>
      <c r="W78" s="519"/>
      <c r="X78" s="518"/>
      <c r="Y78" s="514"/>
      <c r="Z78" s="38"/>
      <c r="AA78" s="231">
        <f t="shared" si="8"/>
        <v>0</v>
      </c>
      <c r="AB78" s="229">
        <f t="shared" si="9"/>
        <v>0</v>
      </c>
      <c r="AC78" s="229">
        <f t="shared" si="10"/>
        <v>0</v>
      </c>
      <c r="AD78" s="216">
        <f t="shared" si="11"/>
        <v>0</v>
      </c>
      <c r="AE78" s="25"/>
      <c r="AF78" s="25"/>
      <c r="AG78" s="25"/>
      <c r="AH78" s="25"/>
      <c r="AI78" s="25"/>
      <c r="AJ78" s="25"/>
    </row>
    <row r="79" spans="1:36" ht="16" thickBot="1">
      <c r="A79" s="30"/>
      <c r="B79" s="510"/>
      <c r="C79" s="510"/>
      <c r="D79" s="498" t="s">
        <v>116</v>
      </c>
      <c r="E79" s="520"/>
      <c r="F79" s="518"/>
      <c r="G79" s="515"/>
      <c r="H79" s="520"/>
      <c r="I79" s="518"/>
      <c r="J79" s="515"/>
      <c r="K79" s="520"/>
      <c r="L79" s="518"/>
      <c r="M79" s="515"/>
      <c r="N79" s="520"/>
      <c r="O79" s="24"/>
      <c r="P79" s="265"/>
      <c r="Q79" s="263"/>
      <c r="R79" s="518"/>
      <c r="S79" s="514"/>
      <c r="T79" s="514"/>
      <c r="U79" s="514"/>
      <c r="V79" s="515"/>
      <c r="W79" s="520"/>
      <c r="X79" s="518"/>
      <c r="Y79" s="514"/>
      <c r="Z79" s="38"/>
      <c r="AA79" s="231">
        <f t="shared" si="8"/>
        <v>0</v>
      </c>
      <c r="AB79" s="229">
        <f t="shared" si="9"/>
        <v>0</v>
      </c>
      <c r="AC79" s="229">
        <f t="shared" si="10"/>
        <v>0</v>
      </c>
      <c r="AD79" s="216">
        <f t="shared" si="11"/>
        <v>0</v>
      </c>
      <c r="AE79" s="25"/>
      <c r="AF79" s="25"/>
      <c r="AG79" s="25"/>
      <c r="AH79" s="25"/>
      <c r="AI79" s="25"/>
      <c r="AJ79" s="25"/>
    </row>
    <row r="80" spans="1:36" ht="16" thickBot="1">
      <c r="A80" s="30"/>
      <c r="B80" s="510"/>
      <c r="C80" s="510"/>
      <c r="D80" s="498"/>
      <c r="E80" s="520"/>
      <c r="F80" s="518"/>
      <c r="G80" s="515"/>
      <c r="H80" s="520"/>
      <c r="I80" s="518"/>
      <c r="J80" s="515"/>
      <c r="K80" s="520"/>
      <c r="L80" s="518"/>
      <c r="M80" s="515"/>
      <c r="N80" s="520"/>
      <c r="O80" s="24"/>
      <c r="P80" s="265"/>
      <c r="Q80" s="263"/>
      <c r="R80" s="350"/>
      <c r="S80" s="346"/>
      <c r="T80" s="346"/>
      <c r="U80" s="346"/>
      <c r="V80" s="348"/>
      <c r="W80" s="352"/>
      <c r="X80" s="350"/>
      <c r="Y80" s="514"/>
      <c r="Z80" s="38"/>
      <c r="AA80" s="231">
        <f t="shared" si="8"/>
        <v>0</v>
      </c>
      <c r="AB80" s="229">
        <f t="shared" si="9"/>
        <v>0</v>
      </c>
      <c r="AC80" s="229">
        <f t="shared" si="10"/>
        <v>0</v>
      </c>
      <c r="AD80" s="216">
        <f t="shared" si="11"/>
        <v>0</v>
      </c>
      <c r="AE80" s="25"/>
      <c r="AF80" s="25"/>
      <c r="AG80" s="25"/>
      <c r="AH80" s="25"/>
      <c r="AI80" s="25"/>
      <c r="AJ80" s="25"/>
    </row>
    <row r="81" spans="1:36" ht="16" thickBot="1">
      <c r="A81" s="30"/>
      <c r="B81" s="343"/>
      <c r="C81" s="343"/>
      <c r="D81" s="55" t="s">
        <v>121</v>
      </c>
      <c r="E81" s="346"/>
      <c r="F81" s="346"/>
      <c r="G81" s="346"/>
      <c r="H81" s="346"/>
      <c r="I81" s="24"/>
      <c r="J81" s="265"/>
      <c r="K81" s="263"/>
      <c r="L81" s="24"/>
      <c r="M81" s="265"/>
      <c r="N81" s="263"/>
      <c r="O81" s="24"/>
      <c r="P81" s="265"/>
      <c r="Q81" s="263"/>
      <c r="R81" s="24"/>
      <c r="S81" s="20"/>
      <c r="T81" s="20"/>
      <c r="U81" s="20"/>
      <c r="V81" s="265"/>
      <c r="W81" s="263"/>
      <c r="X81" s="24"/>
      <c r="Y81" s="20"/>
      <c r="Z81" s="59"/>
      <c r="AA81" s="231">
        <f t="shared" si="8"/>
        <v>0</v>
      </c>
      <c r="AB81" s="229">
        <f t="shared" si="9"/>
        <v>0</v>
      </c>
      <c r="AC81" s="229">
        <f t="shared" si="10"/>
        <v>0</v>
      </c>
      <c r="AD81" s="216">
        <f t="shared" si="11"/>
        <v>0</v>
      </c>
      <c r="AE81" s="25"/>
      <c r="AF81" s="25"/>
      <c r="AG81" s="25"/>
      <c r="AH81" s="25"/>
      <c r="AI81" s="25"/>
      <c r="AJ81" s="25"/>
    </row>
    <row r="82" spans="1:36" ht="16" thickBot="1">
      <c r="A82" s="30"/>
      <c r="B82" s="343"/>
      <c r="C82" s="343"/>
      <c r="D82" s="55" t="s">
        <v>121</v>
      </c>
      <c r="E82" s="346"/>
      <c r="F82" s="346"/>
      <c r="G82" s="346"/>
      <c r="H82" s="346"/>
      <c r="I82" s="350"/>
      <c r="J82" s="348"/>
      <c r="K82" s="352"/>
      <c r="L82" s="350"/>
      <c r="M82" s="348"/>
      <c r="N82" s="352"/>
      <c r="O82" s="350"/>
      <c r="P82" s="348"/>
      <c r="Q82" s="352"/>
      <c r="R82" s="350"/>
      <c r="S82" s="346"/>
      <c r="T82" s="346"/>
      <c r="U82" s="346"/>
      <c r="V82" s="348"/>
      <c r="W82" s="352"/>
      <c r="X82" s="350"/>
      <c r="Y82" s="346"/>
      <c r="Z82" s="38"/>
      <c r="AA82" s="349">
        <f t="shared" si="8"/>
        <v>0</v>
      </c>
      <c r="AB82" s="345">
        <f t="shared" si="9"/>
        <v>0</v>
      </c>
      <c r="AC82" s="345">
        <f t="shared" si="10"/>
        <v>0</v>
      </c>
      <c r="AD82" s="216">
        <f t="shared" si="11"/>
        <v>0</v>
      </c>
      <c r="AE82" s="25"/>
      <c r="AF82" s="25"/>
      <c r="AG82" s="25"/>
      <c r="AH82" s="25"/>
      <c r="AI82" s="25"/>
      <c r="AJ82" s="25"/>
    </row>
    <row r="83" spans="1:36" ht="13" thickBot="1">
      <c r="B83" s="343"/>
      <c r="C83" s="343"/>
      <c r="D83" s="55" t="s">
        <v>121</v>
      </c>
      <c r="E83" s="346"/>
      <c r="F83" s="346"/>
      <c r="G83" s="346"/>
      <c r="H83" s="346"/>
      <c r="I83" s="24"/>
      <c r="J83" s="265"/>
      <c r="K83" s="263"/>
      <c r="L83" s="24"/>
      <c r="M83" s="265"/>
      <c r="N83" s="263"/>
      <c r="O83" s="24"/>
      <c r="P83" s="265"/>
      <c r="Q83" s="263"/>
      <c r="R83" s="24"/>
      <c r="S83" s="20"/>
      <c r="T83" s="20"/>
      <c r="U83" s="20"/>
      <c r="V83" s="265"/>
      <c r="W83" s="263"/>
      <c r="X83" s="24"/>
      <c r="Y83" s="20"/>
      <c r="Z83" s="59"/>
      <c r="AA83" s="231">
        <f t="shared" si="8"/>
        <v>0</v>
      </c>
      <c r="AB83" s="229">
        <f t="shared" si="9"/>
        <v>0</v>
      </c>
      <c r="AC83" s="229">
        <f t="shared" si="10"/>
        <v>0</v>
      </c>
      <c r="AD83" s="216">
        <f t="shared" si="11"/>
        <v>0</v>
      </c>
    </row>
    <row r="84" spans="1:36" ht="16" thickBot="1">
      <c r="A84" s="30"/>
      <c r="B84" s="343"/>
      <c r="C84" s="343"/>
      <c r="D84" s="55" t="s">
        <v>121</v>
      </c>
      <c r="E84" s="346"/>
      <c r="F84" s="346"/>
      <c r="G84" s="346"/>
      <c r="H84" s="346"/>
      <c r="I84" s="24"/>
      <c r="J84" s="265"/>
      <c r="K84" s="263"/>
      <c r="L84" s="24"/>
      <c r="M84" s="265"/>
      <c r="N84" s="263"/>
      <c r="O84" s="24"/>
      <c r="P84" s="265"/>
      <c r="Q84" s="263"/>
      <c r="R84" s="24"/>
      <c r="S84" s="20"/>
      <c r="T84" s="20"/>
      <c r="U84" s="20"/>
      <c r="V84" s="265"/>
      <c r="W84" s="263"/>
      <c r="X84" s="24"/>
      <c r="Y84" s="20"/>
      <c r="Z84" s="59"/>
      <c r="AA84" s="349">
        <f t="shared" si="8"/>
        <v>0</v>
      </c>
      <c r="AB84" s="345">
        <f t="shared" si="9"/>
        <v>0</v>
      </c>
      <c r="AC84" s="345">
        <f t="shared" si="10"/>
        <v>0</v>
      </c>
      <c r="AD84" s="216">
        <f t="shared" si="11"/>
        <v>0</v>
      </c>
      <c r="AE84" s="25"/>
      <c r="AF84" s="25"/>
      <c r="AG84" s="25"/>
      <c r="AH84" s="25"/>
      <c r="AI84" s="25"/>
      <c r="AJ84" s="25"/>
    </row>
    <row r="85" spans="1:36" ht="16" thickBot="1">
      <c r="A85" s="30"/>
      <c r="B85" s="343"/>
      <c r="C85" s="343"/>
      <c r="D85" s="55" t="s">
        <v>121</v>
      </c>
      <c r="E85" s="346"/>
      <c r="F85" s="346"/>
      <c r="G85" s="346"/>
      <c r="H85" s="346"/>
      <c r="I85" s="346"/>
      <c r="J85" s="346"/>
      <c r="K85" s="346"/>
      <c r="L85" s="346"/>
      <c r="M85" s="346"/>
      <c r="N85" s="346"/>
      <c r="O85" s="24"/>
      <c r="P85" s="20"/>
      <c r="Q85" s="59"/>
      <c r="R85" s="346"/>
      <c r="S85" s="346"/>
      <c r="T85" s="346"/>
      <c r="U85" s="346"/>
      <c r="V85" s="346"/>
      <c r="W85" s="346"/>
      <c r="X85" s="24"/>
      <c r="Y85" s="20"/>
      <c r="Z85" s="59"/>
      <c r="AA85" s="34">
        <f t="shared" si="8"/>
        <v>0</v>
      </c>
      <c r="AB85" s="35">
        <f t="shared" si="9"/>
        <v>0</v>
      </c>
      <c r="AC85" s="35">
        <f t="shared" si="10"/>
        <v>0</v>
      </c>
      <c r="AD85" s="87" t="e">
        <f t="shared" ref="AD85:AD102" si="12">AB85/AA85</f>
        <v>#DIV/0!</v>
      </c>
      <c r="AE85" s="25"/>
      <c r="AF85" s="25"/>
      <c r="AG85" s="25"/>
      <c r="AH85" s="25"/>
      <c r="AI85" s="25"/>
      <c r="AJ85" s="25"/>
    </row>
    <row r="86" spans="1:36" ht="16" thickBot="1">
      <c r="A86" s="30"/>
      <c r="B86" s="80"/>
      <c r="C86" s="80"/>
      <c r="D86" s="21"/>
      <c r="E86" s="20"/>
      <c r="F86" s="20"/>
      <c r="G86" s="20"/>
      <c r="H86" s="59"/>
      <c r="I86" s="24"/>
      <c r="J86" s="20"/>
      <c r="K86" s="59"/>
      <c r="L86" s="24"/>
      <c r="M86" s="20"/>
      <c r="N86" s="59"/>
      <c r="O86" s="36"/>
      <c r="P86" s="37"/>
      <c r="Q86" s="38"/>
      <c r="R86" s="36"/>
      <c r="S86" s="37"/>
      <c r="T86" s="38"/>
      <c r="U86" s="36"/>
      <c r="V86" s="37"/>
      <c r="W86" s="38"/>
      <c r="X86" s="36"/>
      <c r="Y86" s="37"/>
      <c r="Z86" s="38"/>
      <c r="AA86" s="34">
        <f t="shared" si="8"/>
        <v>0</v>
      </c>
      <c r="AB86" s="35">
        <f t="shared" si="9"/>
        <v>0</v>
      </c>
      <c r="AC86" s="35">
        <f t="shared" si="10"/>
        <v>0</v>
      </c>
      <c r="AD86" s="87" t="e">
        <f t="shared" si="12"/>
        <v>#DIV/0!</v>
      </c>
      <c r="AE86" s="25"/>
      <c r="AF86" s="25"/>
      <c r="AG86" s="25"/>
      <c r="AH86" s="25"/>
      <c r="AI86" s="25"/>
      <c r="AJ86" s="25"/>
    </row>
    <row r="87" spans="1:36" ht="16" thickBot="1">
      <c r="A87" s="30"/>
      <c r="B87" s="80"/>
      <c r="C87" s="80"/>
      <c r="D87" s="21"/>
      <c r="E87" s="20"/>
      <c r="F87" s="20"/>
      <c r="G87" s="20"/>
      <c r="H87" s="59"/>
      <c r="I87" s="24"/>
      <c r="J87" s="20"/>
      <c r="K87" s="59"/>
      <c r="L87" s="24"/>
      <c r="M87" s="20"/>
      <c r="N87" s="59"/>
      <c r="O87" s="24"/>
      <c r="P87" s="20"/>
      <c r="Q87" s="59"/>
      <c r="R87" s="16"/>
      <c r="S87" s="13"/>
      <c r="T87" s="84"/>
      <c r="U87" s="24"/>
      <c r="V87" s="20"/>
      <c r="W87" s="59"/>
      <c r="X87" s="16"/>
      <c r="Y87" s="13"/>
      <c r="Z87" s="84"/>
      <c r="AA87" s="34">
        <f t="shared" si="8"/>
        <v>0</v>
      </c>
      <c r="AB87" s="35">
        <f t="shared" si="9"/>
        <v>0</v>
      </c>
      <c r="AC87" s="35">
        <f t="shared" si="10"/>
        <v>0</v>
      </c>
      <c r="AD87" s="87" t="e">
        <f t="shared" si="12"/>
        <v>#DIV/0!</v>
      </c>
      <c r="AE87" s="25"/>
      <c r="AF87" s="25"/>
      <c r="AG87" s="25"/>
      <c r="AH87" s="25"/>
      <c r="AI87" s="25"/>
      <c r="AJ87" s="25"/>
    </row>
    <row r="88" spans="1:36" ht="16" thickBot="1">
      <c r="A88" s="30"/>
      <c r="B88" s="80"/>
      <c r="C88" s="80"/>
      <c r="D88" s="21"/>
      <c r="E88" s="20"/>
      <c r="F88" s="20"/>
      <c r="G88" s="20"/>
      <c r="H88" s="59"/>
      <c r="I88" s="24"/>
      <c r="J88" s="20"/>
      <c r="K88" s="59"/>
      <c r="L88" s="24"/>
      <c r="M88" s="20"/>
      <c r="N88" s="59"/>
      <c r="O88" s="36"/>
      <c r="P88" s="37"/>
      <c r="Q88" s="38"/>
      <c r="R88" s="36"/>
      <c r="S88" s="37"/>
      <c r="T88" s="38"/>
      <c r="U88" s="36"/>
      <c r="V88" s="37"/>
      <c r="W88" s="38"/>
      <c r="X88" s="36"/>
      <c r="Y88" s="37"/>
      <c r="Z88" s="38"/>
      <c r="AA88" s="34">
        <f t="shared" si="8"/>
        <v>0</v>
      </c>
      <c r="AB88" s="35">
        <f t="shared" si="9"/>
        <v>0</v>
      </c>
      <c r="AC88" s="35">
        <f t="shared" si="10"/>
        <v>0</v>
      </c>
      <c r="AD88" s="87" t="e">
        <f t="shared" si="12"/>
        <v>#DIV/0!</v>
      </c>
      <c r="AE88" s="25"/>
      <c r="AF88" s="25"/>
      <c r="AG88" s="25"/>
      <c r="AH88" s="25"/>
      <c r="AI88" s="25"/>
      <c r="AJ88" s="25"/>
    </row>
    <row r="89" spans="1:36" ht="16" thickBot="1">
      <c r="A89" s="30"/>
      <c r="B89" s="82"/>
      <c r="C89" s="82"/>
      <c r="D89" s="20"/>
      <c r="E89" s="20"/>
      <c r="F89" s="20"/>
      <c r="G89" s="20"/>
      <c r="H89" s="59"/>
      <c r="I89" s="24"/>
      <c r="J89" s="20"/>
      <c r="K89" s="59"/>
      <c r="L89" s="24"/>
      <c r="M89" s="20"/>
      <c r="N89" s="59"/>
      <c r="O89" s="36"/>
      <c r="P89" s="37"/>
      <c r="Q89" s="38"/>
      <c r="R89" s="36"/>
      <c r="S89" s="37"/>
      <c r="T89" s="38"/>
      <c r="U89" s="36"/>
      <c r="V89" s="37"/>
      <c r="W89" s="38"/>
      <c r="X89" s="36"/>
      <c r="Y89" s="37"/>
      <c r="Z89" s="38"/>
      <c r="AA89" s="34">
        <f t="shared" si="8"/>
        <v>0</v>
      </c>
      <c r="AB89" s="35">
        <f t="shared" si="9"/>
        <v>0</v>
      </c>
      <c r="AC89" s="35">
        <f t="shared" si="10"/>
        <v>0</v>
      </c>
      <c r="AD89" s="87" t="e">
        <f t="shared" si="12"/>
        <v>#DIV/0!</v>
      </c>
      <c r="AE89" s="25"/>
      <c r="AF89" s="25"/>
      <c r="AG89" s="25"/>
      <c r="AH89" s="25"/>
      <c r="AI89" s="25"/>
      <c r="AJ89" s="25"/>
    </row>
    <row r="90" spans="1:36" ht="16" thickBot="1">
      <c r="A90" s="30"/>
      <c r="B90" s="80"/>
      <c r="C90" s="80"/>
      <c r="D90" s="21"/>
      <c r="E90" s="20"/>
      <c r="F90" s="20"/>
      <c r="G90" s="20"/>
      <c r="H90" s="59"/>
      <c r="I90" s="24"/>
      <c r="J90" s="20"/>
      <c r="K90" s="59"/>
      <c r="L90" s="24"/>
      <c r="M90" s="20"/>
      <c r="N90" s="59"/>
      <c r="O90" s="16"/>
      <c r="P90" s="13"/>
      <c r="Q90" s="84"/>
      <c r="R90" s="16"/>
      <c r="S90" s="13"/>
      <c r="T90" s="84"/>
      <c r="U90" s="24"/>
      <c r="V90" s="20"/>
      <c r="W90" s="59"/>
      <c r="X90" s="16"/>
      <c r="Y90" s="13"/>
      <c r="Z90" s="84"/>
      <c r="AA90" s="34">
        <f t="shared" si="8"/>
        <v>0</v>
      </c>
      <c r="AB90" s="35">
        <f t="shared" si="9"/>
        <v>0</v>
      </c>
      <c r="AC90" s="35">
        <f t="shared" si="10"/>
        <v>0</v>
      </c>
      <c r="AD90" s="87" t="e">
        <f t="shared" si="12"/>
        <v>#DIV/0!</v>
      </c>
      <c r="AE90" s="25"/>
      <c r="AF90" s="25"/>
      <c r="AG90" s="25"/>
      <c r="AH90" s="25"/>
      <c r="AI90" s="25"/>
      <c r="AJ90" s="25"/>
    </row>
    <row r="91" spans="1:36" ht="16" thickBot="1">
      <c r="A91" s="30"/>
      <c r="B91" s="81"/>
      <c r="C91" s="78"/>
      <c r="D91" s="21"/>
      <c r="E91" s="20"/>
      <c r="F91" s="20"/>
      <c r="G91" s="20"/>
      <c r="H91" s="59"/>
      <c r="I91" s="24"/>
      <c r="J91" s="20"/>
      <c r="K91" s="59"/>
      <c r="L91" s="24"/>
      <c r="M91" s="20"/>
      <c r="N91" s="59"/>
      <c r="O91" s="24"/>
      <c r="P91" s="20"/>
      <c r="Q91" s="59"/>
      <c r="R91" s="24"/>
      <c r="S91" s="20"/>
      <c r="T91" s="59"/>
      <c r="U91" s="24"/>
      <c r="V91" s="20"/>
      <c r="W91" s="59"/>
      <c r="X91" s="24"/>
      <c r="Y91" s="20"/>
      <c r="Z91" s="59"/>
      <c r="AA91" s="34">
        <f t="shared" si="8"/>
        <v>0</v>
      </c>
      <c r="AB91" s="35">
        <f t="shared" si="9"/>
        <v>0</v>
      </c>
      <c r="AC91" s="35">
        <f t="shared" si="10"/>
        <v>0</v>
      </c>
      <c r="AD91" s="87" t="e">
        <f t="shared" si="12"/>
        <v>#DIV/0!</v>
      </c>
      <c r="AE91" s="26"/>
      <c r="AF91" s="26"/>
      <c r="AG91" s="25"/>
      <c r="AH91" s="26"/>
      <c r="AI91" s="26"/>
      <c r="AJ91" s="26"/>
    </row>
    <row r="92" spans="1:36" ht="14" thickBot="1">
      <c r="A92" s="30"/>
      <c r="B92" s="80"/>
      <c r="C92" s="80"/>
      <c r="D92" s="20"/>
      <c r="E92" s="20"/>
      <c r="F92" s="20"/>
      <c r="G92" s="20"/>
      <c r="H92" s="59"/>
      <c r="I92" s="24"/>
      <c r="J92" s="20"/>
      <c r="K92" s="59"/>
      <c r="L92" s="24"/>
      <c r="M92" s="20"/>
      <c r="N92" s="59"/>
      <c r="O92" s="36"/>
      <c r="P92" s="37"/>
      <c r="Q92" s="38"/>
      <c r="R92" s="36"/>
      <c r="S92" s="37"/>
      <c r="T92" s="38"/>
      <c r="U92" s="36"/>
      <c r="V92" s="37"/>
      <c r="W92" s="38"/>
      <c r="X92" s="36"/>
      <c r="Y92" s="37"/>
      <c r="Z92" s="38"/>
      <c r="AA92" s="34">
        <f t="shared" si="8"/>
        <v>0</v>
      </c>
      <c r="AB92" s="35">
        <f t="shared" si="9"/>
        <v>0</v>
      </c>
      <c r="AC92" s="35">
        <f t="shared" si="10"/>
        <v>0</v>
      </c>
      <c r="AD92" s="87" t="e">
        <f t="shared" si="12"/>
        <v>#DIV/0!</v>
      </c>
      <c r="AE92" s="9"/>
      <c r="AF92" s="9"/>
      <c r="AG92" s="9"/>
      <c r="AH92" s="9"/>
      <c r="AI92" s="9"/>
      <c r="AJ92" s="9"/>
    </row>
    <row r="93" spans="1:36" ht="14" thickBot="1">
      <c r="A93" s="30"/>
      <c r="B93" s="80"/>
      <c r="C93" s="80"/>
      <c r="D93" s="21"/>
      <c r="E93" s="22"/>
      <c r="F93" s="20"/>
      <c r="G93" s="20"/>
      <c r="H93" s="59"/>
      <c r="I93" s="24"/>
      <c r="J93" s="20"/>
      <c r="K93" s="59"/>
      <c r="L93" s="24"/>
      <c r="M93" s="20"/>
      <c r="N93" s="59"/>
      <c r="O93" s="24"/>
      <c r="P93" s="20"/>
      <c r="Q93" s="59"/>
      <c r="R93" s="24"/>
      <c r="S93" s="20"/>
      <c r="T93" s="59"/>
      <c r="U93" s="24"/>
      <c r="V93" s="20"/>
      <c r="W93" s="59"/>
      <c r="X93" s="24"/>
      <c r="Y93" s="20"/>
      <c r="Z93" s="59"/>
      <c r="AA93" s="34">
        <f t="shared" si="8"/>
        <v>0</v>
      </c>
      <c r="AB93" s="35">
        <f t="shared" si="9"/>
        <v>0</v>
      </c>
      <c r="AC93" s="35">
        <f t="shared" si="10"/>
        <v>0</v>
      </c>
      <c r="AD93" s="87" t="e">
        <f t="shared" si="12"/>
        <v>#DIV/0!</v>
      </c>
      <c r="AE93" s="9"/>
      <c r="AF93" s="9"/>
      <c r="AG93" s="9"/>
      <c r="AH93" s="9"/>
      <c r="AI93" s="9"/>
      <c r="AJ93" s="9"/>
    </row>
    <row r="94" spans="1:36" ht="14" thickBot="1">
      <c r="A94" s="30"/>
      <c r="B94" s="80"/>
      <c r="C94" s="80"/>
      <c r="D94" s="21"/>
      <c r="E94" s="20"/>
      <c r="F94" s="20"/>
      <c r="G94" s="20"/>
      <c r="H94" s="59"/>
      <c r="I94" s="24"/>
      <c r="J94" s="20"/>
      <c r="K94" s="59"/>
      <c r="L94" s="24"/>
      <c r="M94" s="20"/>
      <c r="N94" s="59"/>
      <c r="O94" s="24"/>
      <c r="P94" s="20"/>
      <c r="Q94" s="59"/>
      <c r="R94" s="24"/>
      <c r="S94" s="20"/>
      <c r="T94" s="59"/>
      <c r="U94" s="24"/>
      <c r="V94" s="20"/>
      <c r="W94" s="59"/>
      <c r="X94" s="24"/>
      <c r="Y94" s="20"/>
      <c r="Z94" s="59"/>
      <c r="AA94" s="34">
        <f t="shared" si="8"/>
        <v>0</v>
      </c>
      <c r="AB94" s="35">
        <f t="shared" si="9"/>
        <v>0</v>
      </c>
      <c r="AC94" s="35">
        <f t="shared" si="10"/>
        <v>0</v>
      </c>
      <c r="AD94" s="87" t="e">
        <f t="shared" si="12"/>
        <v>#DIV/0!</v>
      </c>
    </row>
    <row r="95" spans="1:36" ht="13" thickBot="1">
      <c r="A95" s="30"/>
      <c r="B95" s="78"/>
      <c r="C95" s="78"/>
      <c r="D95" s="21"/>
      <c r="E95" s="20"/>
      <c r="F95" s="20"/>
      <c r="G95" s="20"/>
      <c r="H95" s="59"/>
      <c r="I95" s="24"/>
      <c r="J95" s="20"/>
      <c r="K95" s="59"/>
      <c r="L95" s="24"/>
      <c r="M95" s="20"/>
      <c r="N95" s="59"/>
      <c r="O95" s="24"/>
      <c r="P95" s="20"/>
      <c r="Q95" s="59"/>
      <c r="R95" s="24"/>
      <c r="S95" s="20"/>
      <c r="T95" s="59"/>
      <c r="U95" s="24"/>
      <c r="V95" s="20"/>
      <c r="W95" s="59"/>
      <c r="X95" s="24"/>
      <c r="Y95" s="20"/>
      <c r="Z95" s="59"/>
      <c r="AA95" s="34">
        <f t="shared" si="8"/>
        <v>0</v>
      </c>
      <c r="AB95" s="35">
        <f t="shared" si="9"/>
        <v>0</v>
      </c>
      <c r="AC95" s="35">
        <f t="shared" si="10"/>
        <v>0</v>
      </c>
      <c r="AD95" s="87" t="e">
        <f t="shared" si="12"/>
        <v>#DIV/0!</v>
      </c>
    </row>
    <row r="96" spans="1:36" ht="13" thickBot="1">
      <c r="A96" s="30"/>
      <c r="B96" s="4"/>
      <c r="C96" s="4"/>
      <c r="D96" s="4"/>
      <c r="E96" s="37"/>
      <c r="F96" s="37"/>
      <c r="G96" s="37"/>
      <c r="H96" s="38"/>
      <c r="I96" s="36"/>
      <c r="J96" s="37"/>
      <c r="K96" s="38"/>
      <c r="L96" s="36"/>
      <c r="M96" s="37"/>
      <c r="N96" s="38"/>
      <c r="O96" s="36"/>
      <c r="P96" s="37"/>
      <c r="Q96" s="38"/>
      <c r="R96" s="36"/>
      <c r="S96" s="37"/>
      <c r="T96" s="38"/>
      <c r="U96" s="36"/>
      <c r="V96" s="37"/>
      <c r="W96" s="38"/>
      <c r="X96" s="36"/>
      <c r="Y96" s="37"/>
      <c r="Z96" s="38"/>
      <c r="AA96" s="34">
        <f t="shared" si="8"/>
        <v>0</v>
      </c>
      <c r="AB96" s="35">
        <f t="shared" si="9"/>
        <v>0</v>
      </c>
      <c r="AC96" s="35">
        <f t="shared" si="10"/>
        <v>0</v>
      </c>
      <c r="AD96" s="87" t="e">
        <f t="shared" si="12"/>
        <v>#DIV/0!</v>
      </c>
    </row>
    <row r="97" spans="1:30" ht="13" thickBot="1">
      <c r="A97" s="30"/>
      <c r="B97" s="78"/>
      <c r="C97" s="78"/>
      <c r="D97" s="21"/>
      <c r="E97" s="20"/>
      <c r="F97" s="20"/>
      <c r="G97" s="20"/>
      <c r="H97" s="59"/>
      <c r="I97" s="24"/>
      <c r="J97" s="20"/>
      <c r="K97" s="59"/>
      <c r="L97" s="24"/>
      <c r="M97" s="20"/>
      <c r="N97" s="59"/>
      <c r="O97" s="24"/>
      <c r="P97" s="20"/>
      <c r="Q97" s="59"/>
      <c r="R97" s="24"/>
      <c r="S97" s="20"/>
      <c r="T97" s="59"/>
      <c r="U97" s="24"/>
      <c r="V97" s="20"/>
      <c r="W97" s="59"/>
      <c r="X97" s="24"/>
      <c r="Y97" s="20"/>
      <c r="Z97" s="59"/>
      <c r="AA97" s="34">
        <f t="shared" si="8"/>
        <v>0</v>
      </c>
      <c r="AB97" s="35">
        <f t="shared" si="9"/>
        <v>0</v>
      </c>
      <c r="AC97" s="35">
        <f t="shared" si="10"/>
        <v>0</v>
      </c>
      <c r="AD97" s="87" t="e">
        <f t="shared" si="12"/>
        <v>#DIV/0!</v>
      </c>
    </row>
    <row r="98" spans="1:30" ht="14" thickBot="1">
      <c r="A98" s="30"/>
      <c r="B98" s="80"/>
      <c r="C98" s="80"/>
      <c r="D98" s="21"/>
      <c r="E98" s="20"/>
      <c r="F98" s="20"/>
      <c r="G98" s="20"/>
      <c r="H98" s="59"/>
      <c r="I98" s="24"/>
      <c r="J98" s="20"/>
      <c r="K98" s="59"/>
      <c r="L98" s="24"/>
      <c r="M98" s="20"/>
      <c r="N98" s="59"/>
      <c r="O98" s="24"/>
      <c r="P98" s="20"/>
      <c r="Q98" s="59"/>
      <c r="R98" s="24"/>
      <c r="S98" s="20"/>
      <c r="T98" s="59"/>
      <c r="U98" s="24"/>
      <c r="V98" s="20"/>
      <c r="W98" s="59"/>
      <c r="X98" s="24"/>
      <c r="Y98" s="37"/>
      <c r="Z98" s="38"/>
      <c r="AA98" s="34">
        <f t="shared" si="8"/>
        <v>0</v>
      </c>
      <c r="AB98" s="35">
        <f t="shared" si="9"/>
        <v>0</v>
      </c>
      <c r="AC98" s="35">
        <f t="shared" si="10"/>
        <v>0</v>
      </c>
      <c r="AD98" s="87" t="e">
        <f t="shared" si="12"/>
        <v>#DIV/0!</v>
      </c>
    </row>
    <row r="99" spans="1:30" ht="13" thickBot="1">
      <c r="A99" s="30"/>
      <c r="B99" s="78"/>
      <c r="C99" s="78"/>
      <c r="D99" s="21"/>
      <c r="E99" s="20"/>
      <c r="F99" s="20"/>
      <c r="G99" s="20"/>
      <c r="H99" s="59"/>
      <c r="I99" s="24"/>
      <c r="J99" s="20"/>
      <c r="K99" s="59"/>
      <c r="L99" s="24"/>
      <c r="M99" s="20"/>
      <c r="N99" s="59"/>
      <c r="O99" s="24"/>
      <c r="P99" s="20"/>
      <c r="Q99" s="59"/>
      <c r="R99" s="24"/>
      <c r="S99" s="20"/>
      <c r="T99" s="59"/>
      <c r="U99" s="24"/>
      <c r="V99" s="20"/>
      <c r="W99" s="59"/>
      <c r="X99" s="24"/>
      <c r="Y99" s="20"/>
      <c r="Z99" s="59"/>
      <c r="AA99" s="34">
        <f t="shared" si="8"/>
        <v>0</v>
      </c>
      <c r="AB99" s="35">
        <f t="shared" si="9"/>
        <v>0</v>
      </c>
      <c r="AC99" s="35">
        <f t="shared" si="10"/>
        <v>0</v>
      </c>
      <c r="AD99" s="87" t="e">
        <f t="shared" si="12"/>
        <v>#DIV/0!</v>
      </c>
    </row>
    <row r="100" spans="1:30" ht="14" thickBot="1">
      <c r="A100" s="30"/>
      <c r="B100" s="80"/>
      <c r="C100" s="80"/>
      <c r="D100" s="21"/>
      <c r="E100" s="20"/>
      <c r="F100" s="20"/>
      <c r="G100" s="20"/>
      <c r="H100" s="59"/>
      <c r="I100" s="24"/>
      <c r="J100" s="20"/>
      <c r="K100" s="59"/>
      <c r="L100" s="24"/>
      <c r="M100" s="20"/>
      <c r="N100" s="59"/>
      <c r="O100" s="24"/>
      <c r="P100" s="20"/>
      <c r="Q100" s="59"/>
      <c r="R100" s="24"/>
      <c r="S100" s="20"/>
      <c r="T100" s="59"/>
      <c r="U100" s="24"/>
      <c r="V100" s="20"/>
      <c r="W100" s="59"/>
      <c r="X100" s="24"/>
      <c r="Y100" s="20"/>
      <c r="Z100" s="59"/>
      <c r="AA100" s="34">
        <f t="shared" si="8"/>
        <v>0</v>
      </c>
      <c r="AB100" s="35">
        <f t="shared" si="9"/>
        <v>0</v>
      </c>
      <c r="AC100" s="35">
        <f t="shared" si="10"/>
        <v>0</v>
      </c>
      <c r="AD100" s="87" t="e">
        <f t="shared" si="12"/>
        <v>#DIV/0!</v>
      </c>
    </row>
    <row r="101" spans="1:30" ht="13" thickBot="1">
      <c r="A101" s="30"/>
      <c r="B101" s="76"/>
      <c r="C101" s="76"/>
      <c r="D101" s="37"/>
      <c r="E101" s="37"/>
      <c r="F101" s="37"/>
      <c r="G101" s="37"/>
      <c r="H101" s="38"/>
      <c r="I101" s="36"/>
      <c r="J101" s="37"/>
      <c r="K101" s="38"/>
      <c r="L101" s="36"/>
      <c r="M101" s="37"/>
      <c r="N101" s="38"/>
      <c r="O101" s="36"/>
      <c r="P101" s="37"/>
      <c r="Q101" s="38"/>
      <c r="R101" s="36"/>
      <c r="S101" s="37"/>
      <c r="T101" s="38"/>
      <c r="U101" s="36"/>
      <c r="V101" s="37"/>
      <c r="W101" s="38"/>
      <c r="X101" s="36"/>
      <c r="Y101" s="37"/>
      <c r="Z101" s="38"/>
      <c r="AA101" s="34">
        <f t="shared" si="8"/>
        <v>0</v>
      </c>
      <c r="AB101" s="35">
        <f t="shared" si="9"/>
        <v>0</v>
      </c>
      <c r="AC101" s="35">
        <f t="shared" si="10"/>
        <v>0</v>
      </c>
      <c r="AD101" s="87" t="e">
        <f t="shared" si="12"/>
        <v>#DIV/0!</v>
      </c>
    </row>
    <row r="102" spans="1:30" ht="13" thickBot="1">
      <c r="A102" s="30"/>
      <c r="B102" s="78"/>
      <c r="C102" s="78"/>
      <c r="D102" s="21"/>
      <c r="E102" s="20"/>
      <c r="F102" s="20"/>
      <c r="G102" s="20"/>
      <c r="H102" s="59"/>
      <c r="I102" s="24"/>
      <c r="J102" s="20"/>
      <c r="K102" s="59"/>
      <c r="L102" s="24"/>
      <c r="M102" s="20"/>
      <c r="N102" s="59"/>
      <c r="O102" s="24"/>
      <c r="P102" s="20"/>
      <c r="Q102" s="59"/>
      <c r="R102" s="24"/>
      <c r="S102" s="20"/>
      <c r="T102" s="59"/>
      <c r="U102" s="24"/>
      <c r="V102" s="20"/>
      <c r="W102" s="59"/>
      <c r="X102" s="24"/>
      <c r="Y102" s="20"/>
      <c r="Z102" s="59"/>
      <c r="AA102" s="34">
        <f t="shared" si="8"/>
        <v>0</v>
      </c>
      <c r="AB102" s="35">
        <f t="shared" si="9"/>
        <v>0</v>
      </c>
      <c r="AC102" s="35">
        <f t="shared" si="10"/>
        <v>0</v>
      </c>
      <c r="AD102" s="87" t="e">
        <f t="shared" si="12"/>
        <v>#DIV/0!</v>
      </c>
    </row>
    <row r="103" spans="1:30" ht="14" thickBot="1">
      <c r="A103" s="30"/>
      <c r="B103" s="78"/>
      <c r="C103" s="80"/>
      <c r="D103" s="21"/>
      <c r="E103" s="20"/>
      <c r="F103" s="20"/>
      <c r="G103" s="20"/>
      <c r="H103" s="59"/>
      <c r="I103" s="24"/>
      <c r="J103" s="20"/>
      <c r="K103" s="59"/>
      <c r="L103" s="24"/>
      <c r="M103" s="20"/>
      <c r="N103" s="59"/>
      <c r="O103" s="24"/>
      <c r="P103" s="20"/>
      <c r="Q103" s="59"/>
      <c r="R103" s="24"/>
      <c r="S103" s="20"/>
      <c r="T103" s="59"/>
      <c r="U103" s="24"/>
      <c r="V103" s="20"/>
      <c r="W103" s="59"/>
      <c r="X103" s="24"/>
      <c r="Y103" s="20"/>
      <c r="Z103" s="59"/>
      <c r="AA103" s="34">
        <f t="shared" ref="AA103:AA107" si="13">SUM(F103+I103+L103+O103+R103+U103+X103)</f>
        <v>0</v>
      </c>
      <c r="AB103" s="35">
        <f t="shared" ref="AB103:AB107" si="14">SUM(G103+J103+M103+P103+S103+V103+Y103)</f>
        <v>0</v>
      </c>
      <c r="AC103" s="35">
        <f t="shared" ref="AC103:AC107" si="15">SUM(H103+K103+N103+Q103+T103+W103+Z103)</f>
        <v>0</v>
      </c>
      <c r="AD103" s="87" t="e">
        <f t="shared" ref="AD103:AD107" si="16">AB103/AA103</f>
        <v>#DIV/0!</v>
      </c>
    </row>
    <row r="104" spans="1:30" ht="14" thickBot="1">
      <c r="A104" s="30"/>
      <c r="B104" s="78"/>
      <c r="C104" s="80"/>
      <c r="D104" s="21"/>
      <c r="E104" s="20"/>
      <c r="F104" s="20"/>
      <c r="G104" s="20"/>
      <c r="H104" s="59"/>
      <c r="I104" s="24"/>
      <c r="J104" s="20"/>
      <c r="K104" s="59"/>
      <c r="L104" s="24"/>
      <c r="M104" s="20"/>
      <c r="N104" s="59"/>
      <c r="O104" s="24"/>
      <c r="P104" s="20"/>
      <c r="Q104" s="59"/>
      <c r="R104" s="24"/>
      <c r="S104" s="20"/>
      <c r="T104" s="59"/>
      <c r="U104" s="24"/>
      <c r="V104" s="20"/>
      <c r="W104" s="59"/>
      <c r="X104" s="24"/>
      <c r="Y104" s="20"/>
      <c r="Z104" s="59"/>
      <c r="AA104" s="34">
        <f t="shared" si="13"/>
        <v>0</v>
      </c>
      <c r="AB104" s="35">
        <f t="shared" si="14"/>
        <v>0</v>
      </c>
      <c r="AC104" s="35">
        <f t="shared" si="15"/>
        <v>0</v>
      </c>
      <c r="AD104" s="87" t="e">
        <f t="shared" si="16"/>
        <v>#DIV/0!</v>
      </c>
    </row>
    <row r="105" spans="1:30" ht="13" thickBot="1">
      <c r="A105" s="30"/>
      <c r="B105" s="78"/>
      <c r="C105" s="78"/>
      <c r="D105" s="21"/>
      <c r="E105" s="20"/>
      <c r="F105" s="20"/>
      <c r="G105" s="20"/>
      <c r="H105" s="59"/>
      <c r="I105" s="24"/>
      <c r="J105" s="20"/>
      <c r="K105" s="59"/>
      <c r="L105" s="24"/>
      <c r="M105" s="20"/>
      <c r="N105" s="59"/>
      <c r="O105" s="24"/>
      <c r="P105" s="20"/>
      <c r="Q105" s="59"/>
      <c r="R105" s="24"/>
      <c r="S105" s="20"/>
      <c r="T105" s="59"/>
      <c r="U105" s="24"/>
      <c r="V105" s="20"/>
      <c r="W105" s="59"/>
      <c r="X105" s="24"/>
      <c r="Y105" s="20"/>
      <c r="Z105" s="59"/>
      <c r="AA105" s="34">
        <f t="shared" si="13"/>
        <v>0</v>
      </c>
      <c r="AB105" s="35">
        <f t="shared" si="14"/>
        <v>0</v>
      </c>
      <c r="AC105" s="35">
        <f t="shared" si="15"/>
        <v>0</v>
      </c>
      <c r="AD105" s="87" t="e">
        <f t="shared" si="16"/>
        <v>#DIV/0!</v>
      </c>
    </row>
    <row r="106" spans="1:30" ht="14" thickBot="1">
      <c r="A106" s="30"/>
      <c r="B106" s="80"/>
      <c r="C106" s="80"/>
      <c r="D106" s="21"/>
      <c r="E106" s="20"/>
      <c r="F106" s="20"/>
      <c r="G106" s="20"/>
      <c r="H106" s="59"/>
      <c r="I106" s="24"/>
      <c r="J106" s="20"/>
      <c r="K106" s="59"/>
      <c r="L106" s="24"/>
      <c r="M106" s="20"/>
      <c r="N106" s="59"/>
      <c r="O106" s="24"/>
      <c r="P106" s="20"/>
      <c r="Q106" s="59"/>
      <c r="R106" s="24"/>
      <c r="S106" s="20"/>
      <c r="T106" s="59"/>
      <c r="U106" s="24"/>
      <c r="V106" s="20"/>
      <c r="W106" s="59"/>
      <c r="X106" s="24"/>
      <c r="Y106" s="20"/>
      <c r="Z106" s="59"/>
      <c r="AA106" s="34">
        <f t="shared" si="13"/>
        <v>0</v>
      </c>
      <c r="AB106" s="35">
        <f t="shared" si="14"/>
        <v>0</v>
      </c>
      <c r="AC106" s="35">
        <f t="shared" si="15"/>
        <v>0</v>
      </c>
      <c r="AD106" s="87" t="e">
        <f t="shared" si="16"/>
        <v>#DIV/0!</v>
      </c>
    </row>
    <row r="107" spans="1:30" ht="16" thickBot="1">
      <c r="A107" s="30"/>
      <c r="B107" s="80"/>
      <c r="C107" s="80"/>
      <c r="D107" s="21"/>
      <c r="E107" s="20"/>
      <c r="F107" s="13"/>
      <c r="G107" s="13"/>
      <c r="H107" s="84"/>
      <c r="I107" s="16"/>
      <c r="J107" s="13"/>
      <c r="K107" s="84"/>
      <c r="L107" s="16"/>
      <c r="M107" s="13"/>
      <c r="N107" s="84"/>
      <c r="O107" s="16"/>
      <c r="P107" s="13"/>
      <c r="Q107" s="84"/>
      <c r="R107" s="16"/>
      <c r="S107" s="13"/>
      <c r="T107" s="84"/>
      <c r="U107" s="24"/>
      <c r="V107" s="20"/>
      <c r="W107" s="59"/>
      <c r="X107" s="16"/>
      <c r="Y107" s="13"/>
      <c r="Z107" s="84"/>
      <c r="AA107" s="34">
        <f t="shared" si="13"/>
        <v>0</v>
      </c>
      <c r="AB107" s="35">
        <f t="shared" si="14"/>
        <v>0</v>
      </c>
      <c r="AC107" s="35">
        <f t="shared" si="15"/>
        <v>0</v>
      </c>
      <c r="AD107" s="87" t="e">
        <f t="shared" si="16"/>
        <v>#DIV/0!</v>
      </c>
    </row>
    <row r="108" spans="1:30" ht="13" thickBot="1">
      <c r="A108" s="30"/>
      <c r="B108" s="78"/>
      <c r="C108" s="78"/>
      <c r="D108" s="21"/>
      <c r="E108" s="20"/>
      <c r="F108" s="20"/>
      <c r="G108" s="20"/>
      <c r="H108" s="59"/>
      <c r="I108" s="24"/>
      <c r="J108" s="20"/>
      <c r="K108" s="59"/>
      <c r="L108" s="24"/>
      <c r="M108" s="20"/>
      <c r="N108" s="59"/>
      <c r="O108" s="24"/>
      <c r="P108" s="20"/>
      <c r="Q108" s="59"/>
      <c r="R108" s="24"/>
      <c r="S108" s="20"/>
      <c r="T108" s="59"/>
      <c r="U108" s="24"/>
      <c r="V108" s="20"/>
      <c r="W108" s="59"/>
      <c r="X108" s="24"/>
      <c r="Y108" s="20"/>
      <c r="Z108" s="59"/>
      <c r="AA108" s="34">
        <f t="shared" ref="AA108:AA136" si="17">SUM(F108+I108+L108+O108+R108+U108+X108)</f>
        <v>0</v>
      </c>
      <c r="AB108" s="35">
        <f t="shared" ref="AB108:AB136" si="18">SUM(G108+J108+M108+P108+S108+V108+Y108)</f>
        <v>0</v>
      </c>
      <c r="AC108" s="35">
        <f t="shared" ref="AC108:AC136" si="19">SUM(H108+K108+N108+Q108+T108+W108+Z108)</f>
        <v>0</v>
      </c>
      <c r="AD108" s="87" t="e">
        <f t="shared" ref="AD108:AD136" si="20">AB108/AA108</f>
        <v>#DIV/0!</v>
      </c>
    </row>
    <row r="109" spans="1:30" ht="13" thickBot="1">
      <c r="A109" s="30"/>
      <c r="B109" s="76"/>
      <c r="C109" s="76"/>
      <c r="D109" s="49"/>
      <c r="E109" s="37"/>
      <c r="F109" s="37"/>
      <c r="G109" s="37"/>
      <c r="H109" s="38"/>
      <c r="I109" s="36"/>
      <c r="J109" s="37"/>
      <c r="K109" s="38"/>
      <c r="L109" s="36"/>
      <c r="M109" s="37"/>
      <c r="N109" s="38"/>
      <c r="O109" s="36"/>
      <c r="P109" s="37"/>
      <c r="Q109" s="38"/>
      <c r="R109" s="36"/>
      <c r="S109" s="37"/>
      <c r="T109" s="38"/>
      <c r="U109" s="36"/>
      <c r="V109" s="37"/>
      <c r="W109" s="38"/>
      <c r="X109" s="36"/>
      <c r="Y109" s="37"/>
      <c r="Z109" s="38"/>
      <c r="AA109" s="34">
        <f t="shared" si="17"/>
        <v>0</v>
      </c>
      <c r="AB109" s="35">
        <f t="shared" si="18"/>
        <v>0</v>
      </c>
      <c r="AC109" s="35">
        <f t="shared" si="19"/>
        <v>0</v>
      </c>
      <c r="AD109" s="87" t="e">
        <f t="shared" si="20"/>
        <v>#DIV/0!</v>
      </c>
    </row>
    <row r="110" spans="1:30" ht="13" thickBot="1">
      <c r="A110" s="30"/>
      <c r="B110" s="78"/>
      <c r="C110" s="78"/>
      <c r="D110" s="21"/>
      <c r="E110" s="20"/>
      <c r="F110" s="20"/>
      <c r="G110" s="20"/>
      <c r="H110" s="59"/>
      <c r="I110" s="24"/>
      <c r="J110" s="20"/>
      <c r="K110" s="59"/>
      <c r="L110" s="24"/>
      <c r="M110" s="20"/>
      <c r="N110" s="59"/>
      <c r="O110" s="24"/>
      <c r="P110" s="20"/>
      <c r="Q110" s="59"/>
      <c r="R110" s="24"/>
      <c r="S110" s="20"/>
      <c r="T110" s="59"/>
      <c r="U110" s="24"/>
      <c r="V110" s="20"/>
      <c r="W110" s="59"/>
      <c r="X110" s="24"/>
      <c r="Y110" s="20"/>
      <c r="Z110" s="59"/>
      <c r="AA110" s="34">
        <f t="shared" si="17"/>
        <v>0</v>
      </c>
      <c r="AB110" s="35">
        <f t="shared" si="18"/>
        <v>0</v>
      </c>
      <c r="AC110" s="35">
        <f t="shared" si="19"/>
        <v>0</v>
      </c>
      <c r="AD110" s="87" t="e">
        <f t="shared" si="20"/>
        <v>#DIV/0!</v>
      </c>
    </row>
    <row r="111" spans="1:30" ht="13" thickBot="1">
      <c r="A111" s="30"/>
      <c r="B111" s="76"/>
      <c r="C111" s="76"/>
      <c r="D111" s="49"/>
      <c r="E111" s="37"/>
      <c r="F111" s="37"/>
      <c r="G111" s="37"/>
      <c r="H111" s="38"/>
      <c r="I111" s="36"/>
      <c r="J111" s="37"/>
      <c r="K111" s="38"/>
      <c r="L111" s="36"/>
      <c r="M111" s="37"/>
      <c r="N111" s="38"/>
      <c r="O111" s="36"/>
      <c r="P111" s="37"/>
      <c r="Q111" s="38"/>
      <c r="R111" s="36"/>
      <c r="S111" s="37"/>
      <c r="T111" s="38"/>
      <c r="U111" s="36"/>
      <c r="V111" s="37"/>
      <c r="W111" s="38"/>
      <c r="X111" s="36"/>
      <c r="Y111" s="37"/>
      <c r="Z111" s="38"/>
      <c r="AA111" s="34">
        <f t="shared" si="17"/>
        <v>0</v>
      </c>
      <c r="AB111" s="35">
        <f t="shared" si="18"/>
        <v>0</v>
      </c>
      <c r="AC111" s="35">
        <f t="shared" si="19"/>
        <v>0</v>
      </c>
      <c r="AD111" s="87" t="e">
        <f t="shared" si="20"/>
        <v>#DIV/0!</v>
      </c>
    </row>
    <row r="112" spans="1:30" ht="13" thickBot="1">
      <c r="A112" s="30"/>
      <c r="B112" s="78"/>
      <c r="C112" s="78"/>
      <c r="D112" s="21"/>
      <c r="E112" s="20"/>
      <c r="F112" s="20"/>
      <c r="G112" s="20"/>
      <c r="H112" s="59"/>
      <c r="I112" s="24"/>
      <c r="J112" s="20"/>
      <c r="K112" s="59"/>
      <c r="L112" s="24"/>
      <c r="M112" s="20"/>
      <c r="N112" s="59"/>
      <c r="O112" s="24"/>
      <c r="P112" s="20"/>
      <c r="Q112" s="59"/>
      <c r="R112" s="24"/>
      <c r="S112" s="20"/>
      <c r="T112" s="59"/>
      <c r="U112" s="24"/>
      <c r="V112" s="20"/>
      <c r="W112" s="59"/>
      <c r="X112" s="24"/>
      <c r="Y112" s="20"/>
      <c r="Z112" s="59"/>
      <c r="AA112" s="34">
        <f t="shared" si="17"/>
        <v>0</v>
      </c>
      <c r="AB112" s="35">
        <f t="shared" si="18"/>
        <v>0</v>
      </c>
      <c r="AC112" s="35">
        <f t="shared" si="19"/>
        <v>0</v>
      </c>
      <c r="AD112" s="87" t="e">
        <f t="shared" si="20"/>
        <v>#DIV/0!</v>
      </c>
    </row>
    <row r="113" spans="1:30" ht="13" thickBot="1">
      <c r="A113" s="30"/>
      <c r="B113" s="78"/>
      <c r="C113" s="78"/>
      <c r="D113" s="21"/>
      <c r="E113" s="20"/>
      <c r="F113" s="20"/>
      <c r="G113" s="20"/>
      <c r="H113" s="59"/>
      <c r="I113" s="24"/>
      <c r="J113" s="20"/>
      <c r="K113" s="59"/>
      <c r="L113" s="24"/>
      <c r="M113" s="20"/>
      <c r="N113" s="59"/>
      <c r="O113" s="24"/>
      <c r="P113" s="20"/>
      <c r="Q113" s="59"/>
      <c r="R113" s="24"/>
      <c r="S113" s="20"/>
      <c r="T113" s="59"/>
      <c r="U113" s="24"/>
      <c r="V113" s="20"/>
      <c r="W113" s="59"/>
      <c r="X113" s="24"/>
      <c r="Y113" s="20"/>
      <c r="Z113" s="59"/>
      <c r="AA113" s="34">
        <f t="shared" si="17"/>
        <v>0</v>
      </c>
      <c r="AB113" s="35">
        <f t="shared" si="18"/>
        <v>0</v>
      </c>
      <c r="AC113" s="35">
        <f t="shared" si="19"/>
        <v>0</v>
      </c>
      <c r="AD113" s="87" t="e">
        <f t="shared" si="20"/>
        <v>#DIV/0!</v>
      </c>
    </row>
    <row r="114" spans="1:30" ht="13" thickBot="1">
      <c r="A114" s="30"/>
      <c r="B114" s="78"/>
      <c r="C114" s="78"/>
      <c r="D114" s="21"/>
      <c r="E114" s="20"/>
      <c r="F114" s="20"/>
      <c r="G114" s="20"/>
      <c r="H114" s="59"/>
      <c r="I114" s="24"/>
      <c r="J114" s="20"/>
      <c r="K114" s="59"/>
      <c r="L114" s="24"/>
      <c r="M114" s="20"/>
      <c r="N114" s="59"/>
      <c r="O114" s="24"/>
      <c r="P114" s="20"/>
      <c r="Q114" s="59"/>
      <c r="R114" s="24"/>
      <c r="S114" s="20"/>
      <c r="T114" s="59"/>
      <c r="U114" s="24"/>
      <c r="V114" s="20"/>
      <c r="W114" s="59"/>
      <c r="X114" s="24"/>
      <c r="Y114" s="20"/>
      <c r="Z114" s="59"/>
      <c r="AA114" s="34">
        <f t="shared" si="17"/>
        <v>0</v>
      </c>
      <c r="AB114" s="35">
        <f t="shared" si="18"/>
        <v>0</v>
      </c>
      <c r="AC114" s="35">
        <f t="shared" si="19"/>
        <v>0</v>
      </c>
      <c r="AD114" s="87" t="e">
        <f t="shared" si="20"/>
        <v>#DIV/0!</v>
      </c>
    </row>
    <row r="115" spans="1:30" ht="14" thickBot="1">
      <c r="A115" s="30"/>
      <c r="B115" s="77"/>
      <c r="C115" s="77"/>
      <c r="D115" s="37"/>
      <c r="E115" s="37"/>
      <c r="F115" s="37"/>
      <c r="G115" s="37"/>
      <c r="H115" s="38"/>
      <c r="I115" s="36"/>
      <c r="J115" s="37"/>
      <c r="K115" s="38"/>
      <c r="L115" s="36"/>
      <c r="M115" s="37"/>
      <c r="N115" s="38"/>
      <c r="O115" s="36"/>
      <c r="P115" s="37"/>
      <c r="Q115" s="38"/>
      <c r="R115" s="36"/>
      <c r="S115" s="37"/>
      <c r="T115" s="38"/>
      <c r="U115" s="36"/>
      <c r="V115" s="37"/>
      <c r="W115" s="38"/>
      <c r="X115" s="36"/>
      <c r="Y115" s="37"/>
      <c r="Z115" s="38"/>
      <c r="AA115" s="34">
        <f t="shared" si="17"/>
        <v>0</v>
      </c>
      <c r="AB115" s="35">
        <f t="shared" si="18"/>
        <v>0</v>
      </c>
      <c r="AC115" s="35">
        <f t="shared" si="19"/>
        <v>0</v>
      </c>
      <c r="AD115" s="87" t="e">
        <f t="shared" si="20"/>
        <v>#DIV/0!</v>
      </c>
    </row>
    <row r="116" spans="1:30" ht="14" thickBot="1">
      <c r="A116" s="30"/>
      <c r="B116" s="77"/>
      <c r="C116" s="77"/>
      <c r="D116" s="37"/>
      <c r="E116" s="37"/>
      <c r="F116" s="37"/>
      <c r="G116" s="37"/>
      <c r="H116" s="38"/>
      <c r="I116" s="36"/>
      <c r="J116" s="37"/>
      <c r="K116" s="38"/>
      <c r="L116" s="36"/>
      <c r="M116" s="37"/>
      <c r="N116" s="38"/>
      <c r="O116" s="36"/>
      <c r="P116" s="37"/>
      <c r="Q116" s="38"/>
      <c r="R116" s="36"/>
      <c r="S116" s="37"/>
      <c r="T116" s="38"/>
      <c r="U116" s="36"/>
      <c r="V116" s="37"/>
      <c r="W116" s="38"/>
      <c r="X116" s="36"/>
      <c r="Y116" s="37"/>
      <c r="Z116" s="38"/>
      <c r="AA116" s="34">
        <f t="shared" si="17"/>
        <v>0</v>
      </c>
      <c r="AB116" s="35">
        <f t="shared" si="18"/>
        <v>0</v>
      </c>
      <c r="AC116" s="35">
        <f t="shared" si="19"/>
        <v>0</v>
      </c>
      <c r="AD116" s="87" t="e">
        <f t="shared" si="20"/>
        <v>#DIV/0!</v>
      </c>
    </row>
    <row r="117" spans="1:30" ht="14" thickBot="1">
      <c r="A117" s="30"/>
      <c r="B117" s="77"/>
      <c r="C117" s="77"/>
      <c r="D117" s="37"/>
      <c r="E117" s="37"/>
      <c r="F117" s="37"/>
      <c r="G117" s="37"/>
      <c r="H117" s="38"/>
      <c r="I117" s="36"/>
      <c r="J117" s="37"/>
      <c r="K117" s="38"/>
      <c r="L117" s="36"/>
      <c r="M117" s="37"/>
      <c r="N117" s="38"/>
      <c r="O117" s="36"/>
      <c r="P117" s="37"/>
      <c r="Q117" s="38"/>
      <c r="R117" s="36"/>
      <c r="S117" s="37"/>
      <c r="T117" s="38"/>
      <c r="U117" s="36"/>
      <c r="V117" s="37"/>
      <c r="W117" s="38"/>
      <c r="X117" s="36"/>
      <c r="Y117" s="37"/>
      <c r="Z117" s="38"/>
      <c r="AA117" s="34">
        <f t="shared" si="17"/>
        <v>0</v>
      </c>
      <c r="AB117" s="35">
        <f t="shared" si="18"/>
        <v>0</v>
      </c>
      <c r="AC117" s="35">
        <f t="shared" si="19"/>
        <v>0</v>
      </c>
      <c r="AD117" s="87" t="e">
        <f t="shared" si="20"/>
        <v>#DIV/0!</v>
      </c>
    </row>
    <row r="118" spans="1:30" ht="14" thickBot="1">
      <c r="A118" s="30"/>
      <c r="B118" s="77"/>
      <c r="C118" s="77"/>
      <c r="D118" s="37"/>
      <c r="E118" s="37"/>
      <c r="F118" s="37"/>
      <c r="G118" s="37"/>
      <c r="H118" s="38"/>
      <c r="I118" s="36"/>
      <c r="J118" s="37"/>
      <c r="K118" s="38"/>
      <c r="L118" s="36"/>
      <c r="M118" s="37"/>
      <c r="N118" s="38"/>
      <c r="O118" s="36"/>
      <c r="P118" s="37"/>
      <c r="Q118" s="38"/>
      <c r="R118" s="36"/>
      <c r="S118" s="37"/>
      <c r="T118" s="38"/>
      <c r="U118" s="36"/>
      <c r="V118" s="37"/>
      <c r="W118" s="38"/>
      <c r="X118" s="36"/>
      <c r="Y118" s="37"/>
      <c r="Z118" s="38"/>
      <c r="AA118" s="34">
        <f t="shared" si="17"/>
        <v>0</v>
      </c>
      <c r="AB118" s="35">
        <f t="shared" si="18"/>
        <v>0</v>
      </c>
      <c r="AC118" s="35">
        <f t="shared" si="19"/>
        <v>0</v>
      </c>
      <c r="AD118" s="87" t="e">
        <f t="shared" si="20"/>
        <v>#DIV/0!</v>
      </c>
    </row>
    <row r="119" spans="1:30" ht="14" thickBot="1">
      <c r="A119" s="30"/>
      <c r="B119" s="77"/>
      <c r="C119" s="77"/>
      <c r="D119" s="37"/>
      <c r="E119" s="37"/>
      <c r="F119" s="37"/>
      <c r="G119" s="37"/>
      <c r="H119" s="38"/>
      <c r="I119" s="36"/>
      <c r="J119" s="37"/>
      <c r="K119" s="38"/>
      <c r="L119" s="36"/>
      <c r="M119" s="37"/>
      <c r="N119" s="38"/>
      <c r="O119" s="36"/>
      <c r="P119" s="37"/>
      <c r="Q119" s="38"/>
      <c r="R119" s="36"/>
      <c r="S119" s="37"/>
      <c r="T119" s="38"/>
      <c r="U119" s="36"/>
      <c r="V119" s="37"/>
      <c r="W119" s="38"/>
      <c r="X119" s="36"/>
      <c r="Y119" s="37"/>
      <c r="Z119" s="38"/>
      <c r="AA119" s="34">
        <f t="shared" si="17"/>
        <v>0</v>
      </c>
      <c r="AB119" s="35">
        <f t="shared" si="18"/>
        <v>0</v>
      </c>
      <c r="AC119" s="35">
        <f t="shared" si="19"/>
        <v>0</v>
      </c>
      <c r="AD119" s="87" t="e">
        <f t="shared" si="20"/>
        <v>#DIV/0!</v>
      </c>
    </row>
    <row r="120" spans="1:30" ht="14" thickBot="1">
      <c r="A120" s="30"/>
      <c r="B120" s="77"/>
      <c r="C120" s="77"/>
      <c r="D120" s="37"/>
      <c r="E120" s="37"/>
      <c r="F120" s="37"/>
      <c r="G120" s="37"/>
      <c r="H120" s="38"/>
      <c r="I120" s="36"/>
      <c r="J120" s="37"/>
      <c r="K120" s="38"/>
      <c r="L120" s="36"/>
      <c r="M120" s="37"/>
      <c r="N120" s="38"/>
      <c r="O120" s="36"/>
      <c r="P120" s="37"/>
      <c r="Q120" s="38"/>
      <c r="R120" s="36"/>
      <c r="S120" s="37"/>
      <c r="T120" s="38"/>
      <c r="U120" s="36"/>
      <c r="V120" s="37"/>
      <c r="W120" s="38"/>
      <c r="X120" s="36"/>
      <c r="Y120" s="37"/>
      <c r="Z120" s="38"/>
      <c r="AA120" s="34">
        <f t="shared" si="17"/>
        <v>0</v>
      </c>
      <c r="AB120" s="35">
        <f t="shared" si="18"/>
        <v>0</v>
      </c>
      <c r="AC120" s="35">
        <f t="shared" si="19"/>
        <v>0</v>
      </c>
      <c r="AD120" s="87" t="e">
        <f t="shared" si="20"/>
        <v>#DIV/0!</v>
      </c>
    </row>
    <row r="121" spans="1:30" ht="14" thickBot="1">
      <c r="A121" s="30"/>
      <c r="B121" s="77"/>
      <c r="C121" s="77"/>
      <c r="D121" s="37"/>
      <c r="E121" s="37"/>
      <c r="F121" s="37"/>
      <c r="G121" s="37"/>
      <c r="H121" s="38"/>
      <c r="I121" s="36"/>
      <c r="J121" s="37"/>
      <c r="K121" s="38"/>
      <c r="L121" s="36"/>
      <c r="M121" s="37"/>
      <c r="N121" s="38"/>
      <c r="O121" s="36"/>
      <c r="P121" s="37"/>
      <c r="Q121" s="38"/>
      <c r="R121" s="36"/>
      <c r="S121" s="37"/>
      <c r="T121" s="38"/>
      <c r="U121" s="36"/>
      <c r="V121" s="37"/>
      <c r="W121" s="38"/>
      <c r="X121" s="36"/>
      <c r="Y121" s="37"/>
      <c r="Z121" s="38"/>
      <c r="AA121" s="34">
        <f t="shared" si="17"/>
        <v>0</v>
      </c>
      <c r="AB121" s="35">
        <f t="shared" si="18"/>
        <v>0</v>
      </c>
      <c r="AC121" s="35">
        <f t="shared" si="19"/>
        <v>0</v>
      </c>
      <c r="AD121" s="87" t="e">
        <f t="shared" si="20"/>
        <v>#DIV/0!</v>
      </c>
    </row>
    <row r="122" spans="1:30" ht="14" thickBot="1">
      <c r="A122" s="30"/>
      <c r="B122" s="77"/>
      <c r="C122" s="77"/>
      <c r="D122" s="37"/>
      <c r="E122" s="37"/>
      <c r="F122" s="37"/>
      <c r="G122" s="37"/>
      <c r="H122" s="38"/>
      <c r="I122" s="36"/>
      <c r="J122" s="37"/>
      <c r="K122" s="38"/>
      <c r="L122" s="36"/>
      <c r="M122" s="37"/>
      <c r="N122" s="38"/>
      <c r="O122" s="36"/>
      <c r="P122" s="37"/>
      <c r="Q122" s="38"/>
      <c r="R122" s="36"/>
      <c r="S122" s="37"/>
      <c r="T122" s="38"/>
      <c r="U122" s="36"/>
      <c r="V122" s="37"/>
      <c r="W122" s="38"/>
      <c r="X122" s="36"/>
      <c r="Y122" s="37"/>
      <c r="Z122" s="38"/>
      <c r="AA122" s="34">
        <f t="shared" si="17"/>
        <v>0</v>
      </c>
      <c r="AB122" s="35">
        <f t="shared" si="18"/>
        <v>0</v>
      </c>
      <c r="AC122" s="35">
        <f t="shared" si="19"/>
        <v>0</v>
      </c>
      <c r="AD122" s="87" t="e">
        <f t="shared" si="20"/>
        <v>#DIV/0!</v>
      </c>
    </row>
    <row r="123" spans="1:30" ht="14" thickBot="1">
      <c r="A123" s="30"/>
      <c r="B123" s="77"/>
      <c r="C123" s="77"/>
      <c r="D123" s="37"/>
      <c r="E123" s="37"/>
      <c r="F123" s="37"/>
      <c r="G123" s="37"/>
      <c r="H123" s="38"/>
      <c r="I123" s="36"/>
      <c r="J123" s="37"/>
      <c r="K123" s="38"/>
      <c r="L123" s="36"/>
      <c r="M123" s="37"/>
      <c r="N123" s="38"/>
      <c r="O123" s="36"/>
      <c r="P123" s="37"/>
      <c r="Q123" s="38"/>
      <c r="R123" s="36"/>
      <c r="S123" s="37"/>
      <c r="T123" s="38"/>
      <c r="U123" s="36"/>
      <c r="V123" s="37"/>
      <c r="W123" s="38"/>
      <c r="X123" s="36"/>
      <c r="Y123" s="37"/>
      <c r="Z123" s="38"/>
      <c r="AA123" s="34">
        <f t="shared" si="17"/>
        <v>0</v>
      </c>
      <c r="AB123" s="35">
        <f t="shared" si="18"/>
        <v>0</v>
      </c>
      <c r="AC123" s="35">
        <f t="shared" si="19"/>
        <v>0</v>
      </c>
      <c r="AD123" s="87" t="e">
        <f t="shared" si="20"/>
        <v>#DIV/0!</v>
      </c>
    </row>
    <row r="124" spans="1:30" ht="14" thickBot="1">
      <c r="A124" s="30"/>
      <c r="B124" s="77"/>
      <c r="C124" s="77"/>
      <c r="D124" s="37"/>
      <c r="E124" s="37"/>
      <c r="F124" s="37"/>
      <c r="G124" s="37"/>
      <c r="H124" s="38"/>
      <c r="I124" s="36"/>
      <c r="J124" s="37"/>
      <c r="K124" s="38"/>
      <c r="L124" s="36"/>
      <c r="M124" s="37"/>
      <c r="N124" s="38"/>
      <c r="O124" s="36"/>
      <c r="P124" s="37"/>
      <c r="Q124" s="38"/>
      <c r="R124" s="36"/>
      <c r="S124" s="37"/>
      <c r="T124" s="38"/>
      <c r="U124" s="36"/>
      <c r="V124" s="37"/>
      <c r="W124" s="38"/>
      <c r="X124" s="36"/>
      <c r="Y124" s="37"/>
      <c r="Z124" s="38"/>
      <c r="AA124" s="34">
        <f t="shared" si="17"/>
        <v>0</v>
      </c>
      <c r="AB124" s="35">
        <f t="shared" si="18"/>
        <v>0</v>
      </c>
      <c r="AC124" s="35">
        <f t="shared" si="19"/>
        <v>0</v>
      </c>
      <c r="AD124" s="87" t="e">
        <f t="shared" si="20"/>
        <v>#DIV/0!</v>
      </c>
    </row>
    <row r="125" spans="1:30" ht="14" thickBot="1">
      <c r="A125" s="30"/>
      <c r="B125" s="77"/>
      <c r="C125" s="77"/>
      <c r="D125" s="37"/>
      <c r="E125" s="37"/>
      <c r="F125" s="37"/>
      <c r="G125" s="37"/>
      <c r="H125" s="38"/>
      <c r="I125" s="36"/>
      <c r="J125" s="37"/>
      <c r="K125" s="38"/>
      <c r="L125" s="36"/>
      <c r="M125" s="37"/>
      <c r="N125" s="38"/>
      <c r="O125" s="36"/>
      <c r="P125" s="37"/>
      <c r="Q125" s="38"/>
      <c r="R125" s="36"/>
      <c r="S125" s="37"/>
      <c r="T125" s="38"/>
      <c r="U125" s="36"/>
      <c r="V125" s="37"/>
      <c r="W125" s="38"/>
      <c r="X125" s="36"/>
      <c r="Y125" s="37"/>
      <c r="Z125" s="38"/>
      <c r="AA125" s="34">
        <f t="shared" si="17"/>
        <v>0</v>
      </c>
      <c r="AB125" s="35">
        <f t="shared" si="18"/>
        <v>0</v>
      </c>
      <c r="AC125" s="35">
        <f t="shared" si="19"/>
        <v>0</v>
      </c>
      <c r="AD125" s="87" t="e">
        <f t="shared" si="20"/>
        <v>#DIV/0!</v>
      </c>
    </row>
    <row r="126" spans="1:30" ht="14" thickBot="1">
      <c r="A126" s="30"/>
      <c r="B126" s="77"/>
      <c r="C126" s="77"/>
      <c r="D126" s="37"/>
      <c r="E126" s="37"/>
      <c r="F126" s="37"/>
      <c r="G126" s="37"/>
      <c r="H126" s="38"/>
      <c r="I126" s="36"/>
      <c r="J126" s="37"/>
      <c r="K126" s="38"/>
      <c r="L126" s="36"/>
      <c r="M126" s="37"/>
      <c r="N126" s="38"/>
      <c r="O126" s="36"/>
      <c r="P126" s="37"/>
      <c r="Q126" s="38"/>
      <c r="R126" s="36"/>
      <c r="S126" s="37"/>
      <c r="T126" s="38"/>
      <c r="U126" s="36"/>
      <c r="V126" s="37"/>
      <c r="W126" s="38"/>
      <c r="X126" s="36"/>
      <c r="Y126" s="37"/>
      <c r="Z126" s="38"/>
      <c r="AA126" s="34">
        <f t="shared" si="17"/>
        <v>0</v>
      </c>
      <c r="AB126" s="35">
        <f t="shared" si="18"/>
        <v>0</v>
      </c>
      <c r="AC126" s="35">
        <f t="shared" si="19"/>
        <v>0</v>
      </c>
      <c r="AD126" s="87" t="e">
        <f t="shared" si="20"/>
        <v>#DIV/0!</v>
      </c>
    </row>
    <row r="127" spans="1:30" ht="14" thickBot="1">
      <c r="A127" s="30"/>
      <c r="B127" s="77"/>
      <c r="C127" s="77"/>
      <c r="D127" s="37"/>
      <c r="E127" s="37"/>
      <c r="F127" s="37"/>
      <c r="G127" s="37"/>
      <c r="H127" s="38"/>
      <c r="I127" s="36"/>
      <c r="J127" s="37"/>
      <c r="K127" s="38"/>
      <c r="L127" s="36"/>
      <c r="M127" s="37"/>
      <c r="N127" s="38"/>
      <c r="O127" s="36"/>
      <c r="P127" s="37"/>
      <c r="Q127" s="38"/>
      <c r="R127" s="36"/>
      <c r="S127" s="37"/>
      <c r="T127" s="38"/>
      <c r="U127" s="36"/>
      <c r="V127" s="37"/>
      <c r="W127" s="38"/>
      <c r="X127" s="36"/>
      <c r="Y127" s="37"/>
      <c r="Z127" s="38"/>
      <c r="AA127" s="34">
        <f t="shared" si="17"/>
        <v>0</v>
      </c>
      <c r="AB127" s="35">
        <f t="shared" si="18"/>
        <v>0</v>
      </c>
      <c r="AC127" s="35">
        <f t="shared" si="19"/>
        <v>0</v>
      </c>
      <c r="AD127" s="87" t="e">
        <f t="shared" si="20"/>
        <v>#DIV/0!</v>
      </c>
    </row>
    <row r="128" spans="1:30" ht="14" thickBot="1">
      <c r="A128" s="30"/>
      <c r="B128" s="77"/>
      <c r="C128" s="77"/>
      <c r="D128" s="37"/>
      <c r="E128" s="37"/>
      <c r="F128" s="37"/>
      <c r="G128" s="37"/>
      <c r="H128" s="38"/>
      <c r="I128" s="36"/>
      <c r="J128" s="37"/>
      <c r="K128" s="38"/>
      <c r="L128" s="36"/>
      <c r="M128" s="37"/>
      <c r="N128" s="38"/>
      <c r="O128" s="36"/>
      <c r="P128" s="37"/>
      <c r="Q128" s="38"/>
      <c r="R128" s="36"/>
      <c r="S128" s="37"/>
      <c r="T128" s="38"/>
      <c r="U128" s="36"/>
      <c r="V128" s="37"/>
      <c r="W128" s="38"/>
      <c r="X128" s="36"/>
      <c r="Y128" s="37"/>
      <c r="Z128" s="38"/>
      <c r="AA128" s="34">
        <f t="shared" si="17"/>
        <v>0</v>
      </c>
      <c r="AB128" s="35">
        <f t="shared" si="18"/>
        <v>0</v>
      </c>
      <c r="AC128" s="35">
        <f t="shared" si="19"/>
        <v>0</v>
      </c>
      <c r="AD128" s="87" t="e">
        <f t="shared" si="20"/>
        <v>#DIV/0!</v>
      </c>
    </row>
    <row r="129" spans="1:30" ht="16" thickBot="1">
      <c r="A129" s="30"/>
      <c r="B129" s="80"/>
      <c r="C129" s="80"/>
      <c r="D129" s="13"/>
      <c r="E129" s="13"/>
      <c r="F129" s="13"/>
      <c r="G129" s="13"/>
      <c r="H129" s="84"/>
      <c r="I129" s="16"/>
      <c r="J129" s="13"/>
      <c r="K129" s="84"/>
      <c r="L129" s="16"/>
      <c r="M129" s="13"/>
      <c r="N129" s="84"/>
      <c r="O129" s="16"/>
      <c r="P129" s="13"/>
      <c r="Q129" s="84"/>
      <c r="R129" s="16"/>
      <c r="S129" s="13"/>
      <c r="T129" s="84"/>
      <c r="U129" s="16"/>
      <c r="V129" s="13"/>
      <c r="W129" s="84"/>
      <c r="X129" s="16"/>
      <c r="Y129" s="13"/>
      <c r="Z129" s="84"/>
      <c r="AA129" s="34">
        <f t="shared" si="17"/>
        <v>0</v>
      </c>
      <c r="AB129" s="35">
        <f t="shared" si="18"/>
        <v>0</v>
      </c>
      <c r="AC129" s="35">
        <f t="shared" si="19"/>
        <v>0</v>
      </c>
      <c r="AD129" s="87" t="e">
        <f t="shared" si="20"/>
        <v>#DIV/0!</v>
      </c>
    </row>
    <row r="130" spans="1:30" ht="16" thickBot="1">
      <c r="A130" s="30"/>
      <c r="B130" s="80"/>
      <c r="C130" s="80"/>
      <c r="D130" s="13"/>
      <c r="E130" s="13"/>
      <c r="F130" s="13"/>
      <c r="G130" s="13"/>
      <c r="H130" s="84"/>
      <c r="I130" s="16"/>
      <c r="J130" s="13"/>
      <c r="K130" s="84"/>
      <c r="L130" s="16"/>
      <c r="M130" s="13"/>
      <c r="N130" s="84"/>
      <c r="O130" s="16"/>
      <c r="P130" s="13"/>
      <c r="Q130" s="84"/>
      <c r="R130" s="16"/>
      <c r="S130" s="13"/>
      <c r="T130" s="84"/>
      <c r="U130" s="16"/>
      <c r="V130" s="13"/>
      <c r="W130" s="84"/>
      <c r="X130" s="16"/>
      <c r="Y130" s="13"/>
      <c r="Z130" s="84"/>
      <c r="AA130" s="34">
        <f t="shared" si="17"/>
        <v>0</v>
      </c>
      <c r="AB130" s="35">
        <f t="shared" si="18"/>
        <v>0</v>
      </c>
      <c r="AC130" s="35">
        <f t="shared" si="19"/>
        <v>0</v>
      </c>
      <c r="AD130" s="87" t="e">
        <f t="shared" si="20"/>
        <v>#DIV/0!</v>
      </c>
    </row>
    <row r="131" spans="1:30" ht="16" thickBot="1">
      <c r="A131" s="30"/>
      <c r="B131" s="80"/>
      <c r="C131" s="80"/>
      <c r="D131" s="13"/>
      <c r="E131" s="13"/>
      <c r="F131" s="13"/>
      <c r="G131" s="13"/>
      <c r="H131" s="84"/>
      <c r="I131" s="16"/>
      <c r="J131" s="13"/>
      <c r="K131" s="84"/>
      <c r="L131" s="16"/>
      <c r="M131" s="13"/>
      <c r="N131" s="84"/>
      <c r="O131" s="16"/>
      <c r="P131" s="13"/>
      <c r="Q131" s="84"/>
      <c r="R131" s="16"/>
      <c r="S131" s="13"/>
      <c r="T131" s="84"/>
      <c r="U131" s="16"/>
      <c r="V131" s="13"/>
      <c r="W131" s="84"/>
      <c r="X131" s="16"/>
      <c r="Y131" s="13"/>
      <c r="Z131" s="84"/>
      <c r="AA131" s="34">
        <f t="shared" si="17"/>
        <v>0</v>
      </c>
      <c r="AB131" s="35">
        <f t="shared" si="18"/>
        <v>0</v>
      </c>
      <c r="AC131" s="35">
        <f t="shared" si="19"/>
        <v>0</v>
      </c>
      <c r="AD131" s="87" t="e">
        <f t="shared" si="20"/>
        <v>#DIV/0!</v>
      </c>
    </row>
    <row r="132" spans="1:30" ht="16" thickBot="1">
      <c r="A132" s="30"/>
      <c r="B132" s="80"/>
      <c r="C132" s="80"/>
      <c r="D132" s="13"/>
      <c r="E132" s="13"/>
      <c r="F132" s="13"/>
      <c r="G132" s="13"/>
      <c r="H132" s="84"/>
      <c r="I132" s="16"/>
      <c r="J132" s="13"/>
      <c r="K132" s="84"/>
      <c r="L132" s="16"/>
      <c r="M132" s="13"/>
      <c r="N132" s="84"/>
      <c r="O132" s="16"/>
      <c r="P132" s="13"/>
      <c r="Q132" s="84"/>
      <c r="R132" s="16"/>
      <c r="S132" s="13"/>
      <c r="T132" s="84"/>
      <c r="U132" s="16"/>
      <c r="V132" s="13"/>
      <c r="W132" s="84"/>
      <c r="X132" s="16"/>
      <c r="Y132" s="13"/>
      <c r="Z132" s="84"/>
      <c r="AA132" s="34">
        <f t="shared" si="17"/>
        <v>0</v>
      </c>
      <c r="AB132" s="35">
        <f t="shared" si="18"/>
        <v>0</v>
      </c>
      <c r="AC132" s="35">
        <f t="shared" si="19"/>
        <v>0</v>
      </c>
      <c r="AD132" s="87" t="e">
        <f t="shared" si="20"/>
        <v>#DIV/0!</v>
      </c>
    </row>
    <row r="133" spans="1:30" ht="16" thickBot="1">
      <c r="A133" s="30"/>
      <c r="B133" s="80"/>
      <c r="C133" s="80"/>
      <c r="D133" s="13"/>
      <c r="E133" s="13"/>
      <c r="F133" s="13"/>
      <c r="G133" s="13"/>
      <c r="H133" s="84"/>
      <c r="I133" s="16"/>
      <c r="J133" s="13"/>
      <c r="K133" s="84"/>
      <c r="L133" s="16"/>
      <c r="M133" s="13"/>
      <c r="N133" s="84"/>
      <c r="O133" s="16"/>
      <c r="P133" s="13"/>
      <c r="Q133" s="84"/>
      <c r="R133" s="16"/>
      <c r="S133" s="13"/>
      <c r="T133" s="84"/>
      <c r="U133" s="16"/>
      <c r="V133" s="13"/>
      <c r="W133" s="84"/>
      <c r="X133" s="16"/>
      <c r="Y133" s="13"/>
      <c r="Z133" s="84"/>
      <c r="AA133" s="34">
        <f t="shared" si="17"/>
        <v>0</v>
      </c>
      <c r="AB133" s="35">
        <f t="shared" si="18"/>
        <v>0</v>
      </c>
      <c r="AC133" s="35">
        <f t="shared" si="19"/>
        <v>0</v>
      </c>
      <c r="AD133" s="87" t="e">
        <f t="shared" si="20"/>
        <v>#DIV/0!</v>
      </c>
    </row>
    <row r="134" spans="1:30" ht="16" thickBot="1">
      <c r="A134" s="30"/>
      <c r="B134" s="80"/>
      <c r="C134" s="80"/>
      <c r="D134" s="13"/>
      <c r="E134" s="13"/>
      <c r="F134" s="13"/>
      <c r="G134" s="13"/>
      <c r="H134" s="84"/>
      <c r="I134" s="16"/>
      <c r="J134" s="13"/>
      <c r="K134" s="84"/>
      <c r="L134" s="16"/>
      <c r="M134" s="13"/>
      <c r="N134" s="84"/>
      <c r="O134" s="16"/>
      <c r="P134" s="13"/>
      <c r="Q134" s="84"/>
      <c r="R134" s="16"/>
      <c r="S134" s="13"/>
      <c r="T134" s="84"/>
      <c r="U134" s="16"/>
      <c r="V134" s="13"/>
      <c r="W134" s="84"/>
      <c r="X134" s="16"/>
      <c r="Y134" s="13"/>
      <c r="Z134" s="84"/>
      <c r="AA134" s="34">
        <f t="shared" si="17"/>
        <v>0</v>
      </c>
      <c r="AB134" s="35">
        <f t="shared" si="18"/>
        <v>0</v>
      </c>
      <c r="AC134" s="35">
        <f t="shared" si="19"/>
        <v>0</v>
      </c>
      <c r="AD134" s="87" t="e">
        <f t="shared" si="20"/>
        <v>#DIV/0!</v>
      </c>
    </row>
    <row r="135" spans="1:30" ht="16" thickBot="1">
      <c r="A135" s="30"/>
      <c r="B135" s="80"/>
      <c r="C135" s="80"/>
      <c r="D135" s="13"/>
      <c r="E135" s="13"/>
      <c r="F135" s="13"/>
      <c r="G135" s="13"/>
      <c r="H135" s="84"/>
      <c r="I135" s="16"/>
      <c r="J135" s="13"/>
      <c r="K135" s="84"/>
      <c r="L135" s="16"/>
      <c r="M135" s="13"/>
      <c r="N135" s="84"/>
      <c r="O135" s="16"/>
      <c r="P135" s="13"/>
      <c r="Q135" s="84"/>
      <c r="R135" s="16"/>
      <c r="S135" s="13"/>
      <c r="T135" s="84"/>
      <c r="U135" s="16"/>
      <c r="V135" s="13"/>
      <c r="W135" s="84"/>
      <c r="X135" s="16"/>
      <c r="Y135" s="13"/>
      <c r="Z135" s="84"/>
      <c r="AA135" s="34">
        <f t="shared" si="17"/>
        <v>0</v>
      </c>
      <c r="AB135" s="35">
        <f t="shared" si="18"/>
        <v>0</v>
      </c>
      <c r="AC135" s="35">
        <f t="shared" si="19"/>
        <v>0</v>
      </c>
      <c r="AD135" s="87" t="e">
        <f t="shared" si="20"/>
        <v>#DIV/0!</v>
      </c>
    </row>
    <row r="136" spans="1:30" ht="16" thickBot="1">
      <c r="A136" s="30"/>
      <c r="B136" s="80"/>
      <c r="C136" s="80"/>
      <c r="D136" s="13"/>
      <c r="E136" s="13"/>
      <c r="F136" s="13"/>
      <c r="G136" s="13"/>
      <c r="H136" s="84"/>
      <c r="I136" s="16"/>
      <c r="J136" s="13"/>
      <c r="K136" s="84"/>
      <c r="L136" s="16"/>
      <c r="M136" s="13"/>
      <c r="N136" s="84"/>
      <c r="O136" s="16"/>
      <c r="P136" s="13"/>
      <c r="Q136" s="84"/>
      <c r="R136" s="16"/>
      <c r="S136" s="13"/>
      <c r="T136" s="84"/>
      <c r="U136" s="16"/>
      <c r="V136" s="13"/>
      <c r="W136" s="84"/>
      <c r="X136" s="16"/>
      <c r="Y136" s="13"/>
      <c r="Z136" s="84"/>
      <c r="AA136" s="34">
        <f t="shared" si="17"/>
        <v>0</v>
      </c>
      <c r="AB136" s="35">
        <f t="shared" si="18"/>
        <v>0</v>
      </c>
      <c r="AC136" s="35">
        <f t="shared" si="19"/>
        <v>0</v>
      </c>
      <c r="AD136" s="87" t="e">
        <f t="shared" si="20"/>
        <v>#DIV/0!</v>
      </c>
    </row>
    <row r="137" spans="1:30" ht="16" thickBot="1">
      <c r="A137" s="30"/>
      <c r="B137" s="80"/>
      <c r="C137" s="80"/>
      <c r="D137" s="13"/>
      <c r="E137" s="14"/>
      <c r="F137" s="13"/>
      <c r="G137" s="13"/>
      <c r="H137" s="84"/>
      <c r="I137" s="16"/>
      <c r="J137" s="13"/>
      <c r="K137" s="84"/>
      <c r="L137" s="16"/>
      <c r="M137" s="13"/>
      <c r="N137" s="84"/>
      <c r="O137" s="16"/>
      <c r="P137" s="13"/>
      <c r="Q137" s="84"/>
      <c r="R137" s="16"/>
      <c r="S137" s="13"/>
      <c r="T137" s="84"/>
      <c r="U137" s="16"/>
      <c r="V137" s="13"/>
      <c r="W137" s="84"/>
      <c r="X137" s="16"/>
      <c r="Y137" s="13"/>
      <c r="Z137" s="84"/>
      <c r="AA137" s="34">
        <f t="shared" ref="AA137:AA149" si="21">SUM(F137+I137+L137+O137+R137+U137+X137)</f>
        <v>0</v>
      </c>
      <c r="AB137" s="35">
        <f t="shared" ref="AB137:AB149" si="22">SUM(G137+J137+M137+P137+S137+V137+Y137)</f>
        <v>0</v>
      </c>
      <c r="AC137" s="35">
        <f t="shared" ref="AC137:AC149" si="23">SUM(H137+K137+N137+Q137+T137+W137+Z137)</f>
        <v>0</v>
      </c>
      <c r="AD137" s="87" t="e">
        <f t="shared" ref="AD137:AD149" si="24">AB137/AA137</f>
        <v>#DIV/0!</v>
      </c>
    </row>
    <row r="138" spans="1:30" ht="14" thickBot="1">
      <c r="A138" s="30"/>
      <c r="B138" s="77"/>
      <c r="C138" s="77"/>
      <c r="D138" s="37"/>
      <c r="E138" s="37"/>
      <c r="F138" s="37"/>
      <c r="G138" s="37"/>
      <c r="H138" s="38"/>
      <c r="I138" s="36"/>
      <c r="J138" s="37"/>
      <c r="K138" s="38"/>
      <c r="L138" s="36"/>
      <c r="M138" s="37"/>
      <c r="N138" s="38"/>
      <c r="O138" s="36"/>
      <c r="P138" s="37"/>
      <c r="Q138" s="38"/>
      <c r="R138" s="36"/>
      <c r="S138" s="37"/>
      <c r="T138" s="38"/>
      <c r="U138" s="36"/>
      <c r="V138" s="37"/>
      <c r="W138" s="38"/>
      <c r="X138" s="36"/>
      <c r="Y138" s="37"/>
      <c r="Z138" s="38"/>
      <c r="AA138" s="34">
        <f t="shared" si="21"/>
        <v>0</v>
      </c>
      <c r="AB138" s="35">
        <f t="shared" si="22"/>
        <v>0</v>
      </c>
      <c r="AC138" s="35">
        <f t="shared" si="23"/>
        <v>0</v>
      </c>
      <c r="AD138" s="87" t="e">
        <f t="shared" si="24"/>
        <v>#DIV/0!</v>
      </c>
    </row>
    <row r="139" spans="1:30" ht="14" thickBot="1">
      <c r="A139" s="30"/>
      <c r="B139" s="77"/>
      <c r="C139" s="77"/>
      <c r="D139" s="37"/>
      <c r="E139" s="37"/>
      <c r="F139" s="37"/>
      <c r="G139" s="37"/>
      <c r="H139" s="38"/>
      <c r="I139" s="36"/>
      <c r="J139" s="37"/>
      <c r="K139" s="38"/>
      <c r="L139" s="36"/>
      <c r="M139" s="37"/>
      <c r="N139" s="38"/>
      <c r="O139" s="36"/>
      <c r="P139" s="37"/>
      <c r="Q139" s="38"/>
      <c r="R139" s="36"/>
      <c r="S139" s="37"/>
      <c r="T139" s="38"/>
      <c r="U139" s="36"/>
      <c r="V139" s="37"/>
      <c r="W139" s="38"/>
      <c r="X139" s="36"/>
      <c r="Y139" s="37"/>
      <c r="Z139" s="38"/>
      <c r="AA139" s="34">
        <f t="shared" si="21"/>
        <v>0</v>
      </c>
      <c r="AB139" s="35">
        <f t="shared" si="22"/>
        <v>0</v>
      </c>
      <c r="AC139" s="35">
        <f t="shared" si="23"/>
        <v>0</v>
      </c>
      <c r="AD139" s="87" t="e">
        <f t="shared" si="24"/>
        <v>#DIV/0!</v>
      </c>
    </row>
    <row r="140" spans="1:30" ht="14" thickBot="1">
      <c r="A140" s="30"/>
      <c r="B140" s="77"/>
      <c r="C140" s="77"/>
      <c r="D140" s="37"/>
      <c r="E140" s="37"/>
      <c r="F140" s="37"/>
      <c r="G140" s="37"/>
      <c r="H140" s="38"/>
      <c r="I140" s="36"/>
      <c r="J140" s="37"/>
      <c r="K140" s="38"/>
      <c r="L140" s="36"/>
      <c r="M140" s="37"/>
      <c r="N140" s="38"/>
      <c r="O140" s="36"/>
      <c r="P140" s="37"/>
      <c r="Q140" s="38"/>
      <c r="R140" s="36"/>
      <c r="S140" s="37"/>
      <c r="T140" s="38"/>
      <c r="U140" s="36"/>
      <c r="V140" s="37"/>
      <c r="W140" s="38"/>
      <c r="X140" s="36"/>
      <c r="Y140" s="37"/>
      <c r="Z140" s="38"/>
      <c r="AA140" s="34">
        <f t="shared" si="21"/>
        <v>0</v>
      </c>
      <c r="AB140" s="35">
        <f t="shared" si="22"/>
        <v>0</v>
      </c>
      <c r="AC140" s="35">
        <f t="shared" si="23"/>
        <v>0</v>
      </c>
      <c r="AD140" s="87" t="e">
        <f t="shared" si="24"/>
        <v>#DIV/0!</v>
      </c>
    </row>
    <row r="141" spans="1:30" ht="14" thickBot="1">
      <c r="A141" s="30"/>
      <c r="B141" s="77"/>
      <c r="C141" s="77"/>
      <c r="D141" s="37"/>
      <c r="E141" s="37"/>
      <c r="F141" s="37"/>
      <c r="G141" s="37"/>
      <c r="H141" s="38"/>
      <c r="I141" s="36"/>
      <c r="J141" s="37"/>
      <c r="K141" s="38"/>
      <c r="L141" s="36"/>
      <c r="M141" s="37"/>
      <c r="N141" s="38"/>
      <c r="O141" s="36"/>
      <c r="P141" s="37"/>
      <c r="Q141" s="38"/>
      <c r="R141" s="36"/>
      <c r="S141" s="37"/>
      <c r="T141" s="38"/>
      <c r="U141" s="36"/>
      <c r="V141" s="37"/>
      <c r="W141" s="38"/>
      <c r="X141" s="36"/>
      <c r="Y141" s="37"/>
      <c r="Z141" s="38"/>
      <c r="AA141" s="34">
        <f t="shared" si="21"/>
        <v>0</v>
      </c>
      <c r="AB141" s="35">
        <f t="shared" si="22"/>
        <v>0</v>
      </c>
      <c r="AC141" s="35">
        <f t="shared" si="23"/>
        <v>0</v>
      </c>
      <c r="AD141" s="87" t="e">
        <f t="shared" si="24"/>
        <v>#DIV/0!</v>
      </c>
    </row>
    <row r="142" spans="1:30" ht="14" thickBot="1">
      <c r="A142" s="30"/>
      <c r="B142" s="77"/>
      <c r="C142" s="77"/>
      <c r="D142" s="37"/>
      <c r="E142" s="37"/>
      <c r="F142" s="37"/>
      <c r="G142" s="37"/>
      <c r="H142" s="38"/>
      <c r="I142" s="36"/>
      <c r="J142" s="37"/>
      <c r="K142" s="38"/>
      <c r="L142" s="36"/>
      <c r="M142" s="37"/>
      <c r="N142" s="38"/>
      <c r="O142" s="36"/>
      <c r="P142" s="37"/>
      <c r="Q142" s="38"/>
      <c r="R142" s="36"/>
      <c r="S142" s="37"/>
      <c r="T142" s="38"/>
      <c r="U142" s="36"/>
      <c r="V142" s="37"/>
      <c r="W142" s="38"/>
      <c r="X142" s="36"/>
      <c r="Y142" s="37"/>
      <c r="Z142" s="38"/>
      <c r="AA142" s="34">
        <f t="shared" si="21"/>
        <v>0</v>
      </c>
      <c r="AB142" s="35">
        <f t="shared" si="22"/>
        <v>0</v>
      </c>
      <c r="AC142" s="35">
        <f t="shared" si="23"/>
        <v>0</v>
      </c>
      <c r="AD142" s="87" t="e">
        <f t="shared" si="24"/>
        <v>#DIV/0!</v>
      </c>
    </row>
    <row r="143" spans="1:30" ht="14" thickBot="1">
      <c r="A143" s="30"/>
      <c r="B143" s="77"/>
      <c r="C143" s="77"/>
      <c r="D143" s="37"/>
      <c r="E143" s="37"/>
      <c r="F143" s="37"/>
      <c r="G143" s="37"/>
      <c r="H143" s="38"/>
      <c r="I143" s="36"/>
      <c r="J143" s="37"/>
      <c r="K143" s="38"/>
      <c r="L143" s="36"/>
      <c r="M143" s="37"/>
      <c r="N143" s="38"/>
      <c r="O143" s="36"/>
      <c r="P143" s="37"/>
      <c r="Q143" s="38"/>
      <c r="R143" s="36"/>
      <c r="S143" s="37"/>
      <c r="T143" s="38"/>
      <c r="U143" s="36"/>
      <c r="V143" s="37"/>
      <c r="W143" s="38"/>
      <c r="X143" s="36"/>
      <c r="Y143" s="37"/>
      <c r="Z143" s="38"/>
      <c r="AA143" s="34">
        <f t="shared" si="21"/>
        <v>0</v>
      </c>
      <c r="AB143" s="35">
        <f t="shared" si="22"/>
        <v>0</v>
      </c>
      <c r="AC143" s="35">
        <f t="shared" si="23"/>
        <v>0</v>
      </c>
      <c r="AD143" s="87" t="e">
        <f t="shared" si="24"/>
        <v>#DIV/0!</v>
      </c>
    </row>
    <row r="144" spans="1:30" ht="14" thickBot="1">
      <c r="A144" s="30"/>
      <c r="B144" s="77"/>
      <c r="C144" s="77"/>
      <c r="D144" s="37"/>
      <c r="E144" s="37"/>
      <c r="F144" s="37"/>
      <c r="G144" s="37"/>
      <c r="H144" s="38"/>
      <c r="I144" s="36"/>
      <c r="J144" s="37"/>
      <c r="K144" s="38"/>
      <c r="L144" s="36"/>
      <c r="M144" s="37"/>
      <c r="N144" s="38"/>
      <c r="O144" s="36"/>
      <c r="P144" s="37"/>
      <c r="Q144" s="38"/>
      <c r="R144" s="36"/>
      <c r="S144" s="37"/>
      <c r="T144" s="38"/>
      <c r="U144" s="36"/>
      <c r="V144" s="37"/>
      <c r="W144" s="38"/>
      <c r="X144" s="36"/>
      <c r="Y144" s="37"/>
      <c r="Z144" s="38"/>
      <c r="AA144" s="34">
        <f t="shared" si="21"/>
        <v>0</v>
      </c>
      <c r="AB144" s="35">
        <f t="shared" si="22"/>
        <v>0</v>
      </c>
      <c r="AC144" s="35">
        <f t="shared" si="23"/>
        <v>0</v>
      </c>
      <c r="AD144" s="87" t="e">
        <f t="shared" si="24"/>
        <v>#DIV/0!</v>
      </c>
    </row>
    <row r="145" spans="1:30" ht="14" thickBot="1">
      <c r="A145" s="30"/>
      <c r="B145" s="77"/>
      <c r="C145" s="77"/>
      <c r="D145" s="37"/>
      <c r="E145" s="37"/>
      <c r="F145" s="37"/>
      <c r="G145" s="37"/>
      <c r="H145" s="38"/>
      <c r="I145" s="36"/>
      <c r="J145" s="37"/>
      <c r="K145" s="38"/>
      <c r="L145" s="36"/>
      <c r="M145" s="37"/>
      <c r="N145" s="38"/>
      <c r="O145" s="36"/>
      <c r="P145" s="37"/>
      <c r="Q145" s="38"/>
      <c r="R145" s="36"/>
      <c r="S145" s="37"/>
      <c r="T145" s="38"/>
      <c r="U145" s="36"/>
      <c r="V145" s="37"/>
      <c r="W145" s="38"/>
      <c r="X145" s="36"/>
      <c r="Y145" s="37"/>
      <c r="Z145" s="38"/>
      <c r="AA145" s="34">
        <f t="shared" si="21"/>
        <v>0</v>
      </c>
      <c r="AB145" s="35">
        <f t="shared" si="22"/>
        <v>0</v>
      </c>
      <c r="AC145" s="35">
        <f t="shared" si="23"/>
        <v>0</v>
      </c>
      <c r="AD145" s="87" t="e">
        <f t="shared" si="24"/>
        <v>#DIV/0!</v>
      </c>
    </row>
    <row r="146" spans="1:30" ht="14" thickBot="1">
      <c r="A146" s="30"/>
      <c r="B146" s="77"/>
      <c r="C146" s="77"/>
      <c r="D146" s="37"/>
      <c r="E146" s="37"/>
      <c r="F146" s="37"/>
      <c r="G146" s="37"/>
      <c r="H146" s="38"/>
      <c r="I146" s="36"/>
      <c r="J146" s="37"/>
      <c r="K146" s="38"/>
      <c r="L146" s="36"/>
      <c r="M146" s="37"/>
      <c r="N146" s="38"/>
      <c r="O146" s="36"/>
      <c r="P146" s="37"/>
      <c r="Q146" s="38"/>
      <c r="R146" s="36"/>
      <c r="S146" s="37"/>
      <c r="T146" s="38"/>
      <c r="U146" s="36"/>
      <c r="V146" s="37"/>
      <c r="W146" s="38"/>
      <c r="X146" s="36"/>
      <c r="Y146" s="37"/>
      <c r="Z146" s="38"/>
      <c r="AA146" s="34">
        <f t="shared" si="21"/>
        <v>0</v>
      </c>
      <c r="AB146" s="35">
        <f t="shared" si="22"/>
        <v>0</v>
      </c>
      <c r="AC146" s="35">
        <f t="shared" si="23"/>
        <v>0</v>
      </c>
      <c r="AD146" s="87" t="e">
        <f t="shared" si="24"/>
        <v>#DIV/0!</v>
      </c>
    </row>
    <row r="147" spans="1:30" ht="13" thickBot="1">
      <c r="A147" s="30"/>
      <c r="B147" s="79"/>
      <c r="C147" s="79"/>
      <c r="D147" s="20"/>
      <c r="E147" s="20"/>
      <c r="F147" s="20"/>
      <c r="G147" s="20"/>
      <c r="H147" s="59"/>
      <c r="I147" s="24"/>
      <c r="J147" s="20"/>
      <c r="K147" s="59"/>
      <c r="L147" s="24"/>
      <c r="M147" s="20"/>
      <c r="N147" s="59"/>
      <c r="O147" s="24"/>
      <c r="P147" s="20"/>
      <c r="Q147" s="59"/>
      <c r="R147" s="24"/>
      <c r="S147" s="20"/>
      <c r="T147" s="59"/>
      <c r="U147" s="24"/>
      <c r="V147" s="20"/>
      <c r="W147" s="59"/>
      <c r="X147" s="24"/>
      <c r="Y147" s="20"/>
      <c r="Z147" s="59"/>
      <c r="AA147" s="34">
        <f t="shared" si="21"/>
        <v>0</v>
      </c>
      <c r="AB147" s="35">
        <f t="shared" si="22"/>
        <v>0</v>
      </c>
      <c r="AC147" s="35">
        <f t="shared" si="23"/>
        <v>0</v>
      </c>
      <c r="AD147" s="87" t="e">
        <f t="shared" si="24"/>
        <v>#DIV/0!</v>
      </c>
    </row>
    <row r="148" spans="1:30" ht="13" thickBot="1">
      <c r="A148" s="30"/>
      <c r="B148" s="79"/>
      <c r="C148" s="79"/>
      <c r="D148" s="20"/>
      <c r="E148" s="20"/>
      <c r="F148" s="20"/>
      <c r="G148" s="20"/>
      <c r="H148" s="59"/>
      <c r="I148" s="24"/>
      <c r="J148" s="20"/>
      <c r="K148" s="59"/>
      <c r="L148" s="24"/>
      <c r="M148" s="20"/>
      <c r="N148" s="59"/>
      <c r="O148" s="24"/>
      <c r="P148" s="20"/>
      <c r="Q148" s="59"/>
      <c r="R148" s="24"/>
      <c r="S148" s="20"/>
      <c r="T148" s="59"/>
      <c r="U148" s="24"/>
      <c r="V148" s="20"/>
      <c r="W148" s="59"/>
      <c r="X148" s="24"/>
      <c r="Y148" s="20"/>
      <c r="Z148" s="59"/>
      <c r="AA148" s="34">
        <f t="shared" si="21"/>
        <v>0</v>
      </c>
      <c r="AB148" s="35">
        <f t="shared" si="22"/>
        <v>0</v>
      </c>
      <c r="AC148" s="35">
        <f t="shared" si="23"/>
        <v>0</v>
      </c>
      <c r="AD148" s="87" t="e">
        <f t="shared" si="24"/>
        <v>#DIV/0!</v>
      </c>
    </row>
    <row r="149" spans="1:30" ht="13" thickBot="1">
      <c r="A149" s="31"/>
      <c r="B149" s="90"/>
      <c r="C149" s="90"/>
      <c r="D149" s="88"/>
      <c r="E149" s="74"/>
      <c r="F149" s="74"/>
      <c r="G149" s="74"/>
      <c r="H149" s="85"/>
      <c r="I149" s="83"/>
      <c r="J149" s="74"/>
      <c r="K149" s="85"/>
      <c r="L149" s="83"/>
      <c r="M149" s="74"/>
      <c r="N149" s="85"/>
      <c r="O149" s="83"/>
      <c r="P149" s="74"/>
      <c r="Q149" s="85"/>
      <c r="R149" s="83"/>
      <c r="S149" s="74"/>
      <c r="T149" s="85"/>
      <c r="U149" s="83"/>
      <c r="V149" s="74"/>
      <c r="W149" s="85"/>
      <c r="X149" s="83"/>
      <c r="Y149" s="74"/>
      <c r="Z149" s="85"/>
      <c r="AA149" s="34">
        <f t="shared" si="21"/>
        <v>0</v>
      </c>
      <c r="AB149" s="35">
        <f t="shared" si="22"/>
        <v>0</v>
      </c>
      <c r="AC149" s="35">
        <f t="shared" si="23"/>
        <v>0</v>
      </c>
      <c r="AD149" s="87" t="e">
        <f t="shared" si="24"/>
        <v>#DIV/0!</v>
      </c>
    </row>
  </sheetData>
  <sortState ref="B8:AD102">
    <sortCondition descending="1" ref="AB8:AB102"/>
    <sortCondition ref="B8:B102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75"/>
  <sheetViews>
    <sheetView workbookViewId="0">
      <pane xSplit="5" ySplit="8" topLeftCell="AN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baseColWidth="10" defaultColWidth="8.83203125" defaultRowHeight="12" x14ac:dyDescent="0"/>
  <cols>
    <col min="6" max="6" width="10.83203125" customWidth="1"/>
    <col min="7" max="7" width="13.1640625" customWidth="1"/>
    <col min="11" max="11" width="10.5" customWidth="1"/>
    <col min="12" max="12" width="13.1640625" customWidth="1"/>
    <col min="16" max="16" width="10.5" customWidth="1"/>
    <col min="17" max="17" width="13.1640625" customWidth="1"/>
    <col min="21" max="21" width="10.1640625" customWidth="1"/>
    <col min="22" max="22" width="12.5" customWidth="1"/>
    <col min="26" max="26" width="10.5" customWidth="1"/>
    <col min="27" max="27" width="12.83203125" customWidth="1"/>
    <col min="31" max="31" width="10.83203125" customWidth="1"/>
    <col min="32" max="32" width="13.5" customWidth="1"/>
    <col min="36" max="36" width="11" customWidth="1"/>
    <col min="37" max="37" width="13.83203125" customWidth="1"/>
    <col min="42" max="42" width="11" customWidth="1"/>
  </cols>
  <sheetData>
    <row r="3" spans="1:49" ht="13" thickBot="1"/>
    <row r="4" spans="1:49">
      <c r="B4" s="611" t="s">
        <v>37</v>
      </c>
      <c r="C4" s="612"/>
      <c r="D4" s="613"/>
    </row>
    <row r="5" spans="1:49" ht="13" thickBot="1">
      <c r="B5" s="614"/>
      <c r="C5" s="615"/>
      <c r="D5" s="616"/>
    </row>
    <row r="6" spans="1:49" ht="13" thickBot="1"/>
    <row r="7" spans="1:49" ht="13.5" customHeight="1" thickBot="1">
      <c r="F7" s="621" t="s">
        <v>1</v>
      </c>
      <c r="G7" s="622"/>
      <c r="H7" s="622"/>
      <c r="I7" s="622"/>
      <c r="J7" s="623"/>
      <c r="K7" s="621" t="s">
        <v>2</v>
      </c>
      <c r="L7" s="622"/>
      <c r="M7" s="622"/>
      <c r="N7" s="622"/>
      <c r="O7" s="623"/>
      <c r="P7" s="621" t="s">
        <v>3</v>
      </c>
      <c r="Q7" s="622"/>
      <c r="R7" s="622"/>
      <c r="S7" s="622"/>
      <c r="T7" s="622"/>
      <c r="U7" s="624" t="s">
        <v>4</v>
      </c>
      <c r="V7" s="622"/>
      <c r="W7" s="622"/>
      <c r="X7" s="622"/>
      <c r="Y7" s="623"/>
      <c r="Z7" s="621" t="s">
        <v>5</v>
      </c>
      <c r="AA7" s="622"/>
      <c r="AB7" s="622"/>
      <c r="AC7" s="622"/>
      <c r="AD7" s="623"/>
      <c r="AE7" s="621" t="s">
        <v>6</v>
      </c>
      <c r="AF7" s="622"/>
      <c r="AG7" s="622"/>
      <c r="AH7" s="622"/>
      <c r="AI7" s="623"/>
      <c r="AJ7" s="621" t="s">
        <v>7</v>
      </c>
      <c r="AK7" s="622"/>
      <c r="AL7" s="622"/>
      <c r="AM7" s="622"/>
      <c r="AN7" s="623"/>
      <c r="AO7" s="609" t="s">
        <v>38</v>
      </c>
      <c r="AP7" s="609" t="s">
        <v>39</v>
      </c>
      <c r="AQ7" s="609" t="s">
        <v>9</v>
      </c>
      <c r="AR7" s="609" t="s">
        <v>40</v>
      </c>
      <c r="AS7" s="609" t="s">
        <v>41</v>
      </c>
      <c r="AT7" s="609" t="s">
        <v>42</v>
      </c>
      <c r="AU7" s="629" t="s">
        <v>43</v>
      </c>
      <c r="AV7" s="638" t="s">
        <v>102</v>
      </c>
      <c r="AW7" s="636" t="s">
        <v>141</v>
      </c>
    </row>
    <row r="8" spans="1:49" ht="13" thickBot="1">
      <c r="A8" s="73" t="s">
        <v>101</v>
      </c>
      <c r="B8" s="51" t="s">
        <v>12</v>
      </c>
      <c r="C8" s="8" t="s">
        <v>13</v>
      </c>
      <c r="D8" s="8" t="s">
        <v>14</v>
      </c>
      <c r="E8" s="8" t="s">
        <v>15</v>
      </c>
      <c r="F8" s="27" t="s">
        <v>44</v>
      </c>
      <c r="G8" s="27" t="s">
        <v>45</v>
      </c>
      <c r="H8" s="27" t="s">
        <v>17</v>
      </c>
      <c r="I8" s="27" t="s">
        <v>46</v>
      </c>
      <c r="J8" s="27" t="s">
        <v>18</v>
      </c>
      <c r="K8" s="28" t="s">
        <v>47</v>
      </c>
      <c r="L8" s="27" t="s">
        <v>48</v>
      </c>
      <c r="M8" s="27" t="s">
        <v>20</v>
      </c>
      <c r="N8" s="27" t="s">
        <v>49</v>
      </c>
      <c r="O8" s="27" t="s">
        <v>21</v>
      </c>
      <c r="P8" s="28" t="s">
        <v>50</v>
      </c>
      <c r="Q8" s="27" t="s">
        <v>51</v>
      </c>
      <c r="R8" s="27" t="s">
        <v>23</v>
      </c>
      <c r="S8" s="27" t="s">
        <v>52</v>
      </c>
      <c r="T8" s="27" t="s">
        <v>24</v>
      </c>
      <c r="U8" s="28" t="s">
        <v>53</v>
      </c>
      <c r="V8" s="27" t="s">
        <v>54</v>
      </c>
      <c r="W8" s="27" t="s">
        <v>26</v>
      </c>
      <c r="X8" s="27" t="s">
        <v>55</v>
      </c>
      <c r="Y8" s="27" t="s">
        <v>27</v>
      </c>
      <c r="Z8" s="28" t="s">
        <v>56</v>
      </c>
      <c r="AA8" s="27" t="s">
        <v>57</v>
      </c>
      <c r="AB8" s="27" t="s">
        <v>29</v>
      </c>
      <c r="AC8" s="27" t="s">
        <v>58</v>
      </c>
      <c r="AD8" s="27" t="s">
        <v>30</v>
      </c>
      <c r="AE8" s="28" t="s">
        <v>59</v>
      </c>
      <c r="AF8" s="27" t="s">
        <v>60</v>
      </c>
      <c r="AG8" s="27" t="s">
        <v>32</v>
      </c>
      <c r="AH8" s="27" t="s">
        <v>61</v>
      </c>
      <c r="AI8" s="27" t="s">
        <v>33</v>
      </c>
      <c r="AJ8" s="28" t="s">
        <v>62</v>
      </c>
      <c r="AK8" s="27" t="s">
        <v>63</v>
      </c>
      <c r="AL8" s="27" t="s">
        <v>35</v>
      </c>
      <c r="AM8" s="27" t="s">
        <v>64</v>
      </c>
      <c r="AN8" s="27" t="s">
        <v>36</v>
      </c>
      <c r="AO8" s="619"/>
      <c r="AP8" s="610"/>
      <c r="AQ8" s="610"/>
      <c r="AR8" s="610"/>
      <c r="AS8" s="610"/>
      <c r="AT8" s="610"/>
      <c r="AU8" s="630"/>
      <c r="AV8" s="637"/>
      <c r="AW8" s="637"/>
    </row>
    <row r="9" spans="1:49" ht="13" thickBot="1">
      <c r="A9" s="2"/>
      <c r="B9" s="508" t="s">
        <v>193</v>
      </c>
      <c r="C9" s="508" t="s">
        <v>194</v>
      </c>
      <c r="D9" s="498" t="s">
        <v>122</v>
      </c>
      <c r="E9" s="519">
        <v>9</v>
      </c>
      <c r="F9" s="517">
        <v>24</v>
      </c>
      <c r="G9" s="513">
        <v>12</v>
      </c>
      <c r="H9" s="513">
        <v>182</v>
      </c>
      <c r="I9" s="492"/>
      <c r="J9" s="519"/>
      <c r="K9" s="517">
        <v>19</v>
      </c>
      <c r="L9" s="513">
        <v>12</v>
      </c>
      <c r="M9" s="513">
        <v>425</v>
      </c>
      <c r="N9" s="513"/>
      <c r="O9" s="519">
        <v>2</v>
      </c>
      <c r="P9" s="517">
        <v>31</v>
      </c>
      <c r="Q9" s="513">
        <v>20</v>
      </c>
      <c r="R9" s="513">
        <v>253</v>
      </c>
      <c r="S9" s="513">
        <v>1</v>
      </c>
      <c r="T9" s="519">
        <v>3</v>
      </c>
      <c r="U9" s="517">
        <v>27</v>
      </c>
      <c r="V9" s="513">
        <v>15</v>
      </c>
      <c r="W9" s="513">
        <v>339</v>
      </c>
      <c r="X9" s="513">
        <v>2</v>
      </c>
      <c r="Y9" s="519">
        <v>2</v>
      </c>
      <c r="Z9" s="517">
        <v>21</v>
      </c>
      <c r="AA9" s="513">
        <v>12</v>
      </c>
      <c r="AB9" s="513">
        <v>231</v>
      </c>
      <c r="AC9" s="513"/>
      <c r="AD9" s="519">
        <v>4</v>
      </c>
      <c r="AE9" s="517"/>
      <c r="AF9" s="513"/>
      <c r="AG9" s="513"/>
      <c r="AH9" s="513"/>
      <c r="AI9" s="519"/>
      <c r="AJ9" s="513"/>
      <c r="AK9" s="513"/>
      <c r="AL9" s="513"/>
      <c r="AM9" s="513"/>
      <c r="AN9" s="513"/>
      <c r="AO9" s="231">
        <f t="shared" ref="AO9:AO36" si="0">SUM(F9+K9+P9+U9+Z9+AE9+AJ9)</f>
        <v>122</v>
      </c>
      <c r="AP9" s="229">
        <f t="shared" ref="AP9:AP36" si="1">SUM(G9+L9+Q9+V9+AA9+AF9+AK9)</f>
        <v>71</v>
      </c>
      <c r="AQ9" s="229">
        <f t="shared" ref="AQ9:AQ36" si="2">SUM(H9+M9+R9+W9+AB9+AG9+AL9)</f>
        <v>1430</v>
      </c>
      <c r="AR9" s="232">
        <f t="shared" ref="AR9:AR36" si="3">SUM(I9+N9+S9+X9+AC9+AH9+AM9)</f>
        <v>3</v>
      </c>
      <c r="AS9" s="229">
        <f t="shared" ref="AS9:AS36" si="4">SUM(J9+O9+T9+Y9+AD9+AI9+AN9)</f>
        <v>11</v>
      </c>
      <c r="AT9" s="233">
        <f t="shared" ref="AT9:AT36" si="5">IFERROR(AP9/AO9,0)</f>
        <v>0.58196721311475408</v>
      </c>
      <c r="AU9" s="234">
        <f t="shared" ref="AU9:AU36" si="6">IFERROR(SUM(H9+M9+R9+W9+AB9+AG9+AL9)/AV9,0)</f>
        <v>286</v>
      </c>
      <c r="AV9" s="235">
        <f t="shared" ref="AV9:AV36" si="7">COUNT(F9, K9, P9, U9, Z9, AE9, AJ9)</f>
        <v>5</v>
      </c>
      <c r="AW9" s="236">
        <f t="shared" ref="AW9:AW36" si="8">IFERROR((100*AP9/AO9)+(330*AS9/AO9)-(200*AR9/AO9)+(8.4*AQ9/AO9),0)</f>
        <v>181.49180327868851</v>
      </c>
    </row>
    <row r="10" spans="1:49" ht="13" thickBot="1">
      <c r="A10" s="4"/>
      <c r="B10" s="508" t="s">
        <v>428</v>
      </c>
      <c r="C10" s="508" t="s">
        <v>247</v>
      </c>
      <c r="D10" s="369" t="s">
        <v>117</v>
      </c>
      <c r="E10" s="519">
        <v>14</v>
      </c>
      <c r="F10" s="517">
        <v>15</v>
      </c>
      <c r="G10" s="513">
        <v>7</v>
      </c>
      <c r="H10" s="513">
        <v>140</v>
      </c>
      <c r="I10" s="492">
        <v>0</v>
      </c>
      <c r="J10" s="519">
        <v>4</v>
      </c>
      <c r="K10" s="517">
        <v>20</v>
      </c>
      <c r="L10" s="513">
        <v>12</v>
      </c>
      <c r="M10" s="513">
        <v>294</v>
      </c>
      <c r="N10" s="513">
        <v>0</v>
      </c>
      <c r="O10" s="519">
        <v>6</v>
      </c>
      <c r="P10" s="517">
        <v>30</v>
      </c>
      <c r="Q10" s="513">
        <v>17</v>
      </c>
      <c r="R10" s="513">
        <v>245</v>
      </c>
      <c r="S10" s="513">
        <v>1</v>
      </c>
      <c r="T10" s="519">
        <v>3</v>
      </c>
      <c r="U10" s="517">
        <v>32</v>
      </c>
      <c r="V10" s="513">
        <v>18</v>
      </c>
      <c r="W10" s="513">
        <v>247</v>
      </c>
      <c r="X10" s="513">
        <v>1</v>
      </c>
      <c r="Y10" s="519">
        <v>1</v>
      </c>
      <c r="Z10" s="517">
        <v>23</v>
      </c>
      <c r="AA10" s="513">
        <v>15</v>
      </c>
      <c r="AB10" s="513">
        <v>166</v>
      </c>
      <c r="AC10" s="513">
        <v>2</v>
      </c>
      <c r="AD10" s="519">
        <v>1</v>
      </c>
      <c r="AE10" s="518"/>
      <c r="AF10" s="514"/>
      <c r="AG10" s="514"/>
      <c r="AH10" s="514"/>
      <c r="AI10" s="38"/>
      <c r="AJ10" s="344"/>
      <c r="AK10" s="510"/>
      <c r="AL10" s="510"/>
      <c r="AM10" s="510"/>
      <c r="AN10" s="131"/>
      <c r="AO10" s="231">
        <f t="shared" si="0"/>
        <v>120</v>
      </c>
      <c r="AP10" s="229">
        <f t="shared" si="1"/>
        <v>69</v>
      </c>
      <c r="AQ10" s="229">
        <f t="shared" si="2"/>
        <v>1092</v>
      </c>
      <c r="AR10" s="232">
        <f t="shared" si="3"/>
        <v>4</v>
      </c>
      <c r="AS10" s="229">
        <f t="shared" si="4"/>
        <v>15</v>
      </c>
      <c r="AT10" s="233">
        <f t="shared" si="5"/>
        <v>0.57499999999999996</v>
      </c>
      <c r="AU10" s="234">
        <f t="shared" si="6"/>
        <v>218.4</v>
      </c>
      <c r="AV10" s="235">
        <f t="shared" si="7"/>
        <v>5</v>
      </c>
      <c r="AW10" s="236">
        <f t="shared" si="8"/>
        <v>168.52333333333334</v>
      </c>
    </row>
    <row r="11" spans="1:49" ht="13" thickBot="1">
      <c r="A11" s="4"/>
      <c r="B11" s="19" t="s">
        <v>482</v>
      </c>
      <c r="C11" s="19" t="s">
        <v>458</v>
      </c>
      <c r="D11" s="408" t="s">
        <v>113</v>
      </c>
      <c r="E11" s="520">
        <v>7</v>
      </c>
      <c r="F11" s="518">
        <v>31</v>
      </c>
      <c r="G11" s="514">
        <v>19</v>
      </c>
      <c r="H11" s="514">
        <v>187</v>
      </c>
      <c r="I11" s="515">
        <v>1</v>
      </c>
      <c r="J11" s="520"/>
      <c r="K11" s="518">
        <v>19</v>
      </c>
      <c r="L11" s="514">
        <v>11</v>
      </c>
      <c r="M11" s="514">
        <v>177</v>
      </c>
      <c r="N11" s="514"/>
      <c r="O11" s="520">
        <v>1</v>
      </c>
      <c r="P11" s="518">
        <v>13</v>
      </c>
      <c r="Q11" s="514">
        <v>12</v>
      </c>
      <c r="R11" s="514">
        <v>178</v>
      </c>
      <c r="S11" s="514">
        <v>1</v>
      </c>
      <c r="T11" s="520">
        <v>3</v>
      </c>
      <c r="U11" s="518">
        <v>22</v>
      </c>
      <c r="V11" s="514">
        <v>13</v>
      </c>
      <c r="W11" s="514">
        <v>157</v>
      </c>
      <c r="X11" s="514"/>
      <c r="Y11" s="520">
        <v>1</v>
      </c>
      <c r="Z11" s="518"/>
      <c r="AA11" s="514"/>
      <c r="AB11" s="514"/>
      <c r="AC11" s="514"/>
      <c r="AD11" s="38"/>
      <c r="AE11" s="36"/>
      <c r="AF11" s="37"/>
      <c r="AG11" s="37"/>
      <c r="AH11" s="37"/>
      <c r="AI11" s="38"/>
      <c r="AJ11" s="518"/>
      <c r="AK11" s="514"/>
      <c r="AL11" s="514"/>
      <c r="AM11" s="514"/>
      <c r="AN11" s="38"/>
      <c r="AO11" s="231">
        <f t="shared" si="0"/>
        <v>85</v>
      </c>
      <c r="AP11" s="229">
        <f t="shared" si="1"/>
        <v>55</v>
      </c>
      <c r="AQ11" s="229">
        <f t="shared" si="2"/>
        <v>699</v>
      </c>
      <c r="AR11" s="232">
        <f t="shared" si="3"/>
        <v>2</v>
      </c>
      <c r="AS11" s="229">
        <f t="shared" si="4"/>
        <v>5</v>
      </c>
      <c r="AT11" s="233">
        <f t="shared" si="5"/>
        <v>0.6470588235294118</v>
      </c>
      <c r="AU11" s="234">
        <f t="shared" si="6"/>
        <v>174.75</v>
      </c>
      <c r="AV11" s="235">
        <f t="shared" si="7"/>
        <v>4</v>
      </c>
      <c r="AW11" s="236">
        <f t="shared" si="8"/>
        <v>148.48941176470589</v>
      </c>
    </row>
    <row r="12" spans="1:49" ht="13" thickBot="1">
      <c r="A12" s="4"/>
      <c r="B12" s="19" t="s">
        <v>658</v>
      </c>
      <c r="C12" s="19" t="s">
        <v>219</v>
      </c>
      <c r="D12" s="552" t="s">
        <v>124</v>
      </c>
      <c r="E12" s="520">
        <v>7</v>
      </c>
      <c r="F12" s="518">
        <v>19</v>
      </c>
      <c r="G12" s="514">
        <v>7</v>
      </c>
      <c r="H12" s="514">
        <v>142</v>
      </c>
      <c r="I12" s="515">
        <v>1</v>
      </c>
      <c r="J12" s="520">
        <v>1</v>
      </c>
      <c r="K12" s="518">
        <v>28</v>
      </c>
      <c r="L12" s="514">
        <v>15</v>
      </c>
      <c r="M12" s="514">
        <v>176</v>
      </c>
      <c r="N12" s="514">
        <v>2</v>
      </c>
      <c r="O12" s="520"/>
      <c r="P12" s="518">
        <v>11</v>
      </c>
      <c r="Q12" s="514">
        <v>4</v>
      </c>
      <c r="R12" s="514">
        <v>37</v>
      </c>
      <c r="S12" s="514">
        <v>1</v>
      </c>
      <c r="T12" s="520">
        <v>1</v>
      </c>
      <c r="U12" s="518">
        <v>8</v>
      </c>
      <c r="V12" s="514">
        <v>4</v>
      </c>
      <c r="W12" s="514">
        <v>81</v>
      </c>
      <c r="X12" s="514"/>
      <c r="Y12" s="520">
        <v>2</v>
      </c>
      <c r="Z12" s="518">
        <v>33</v>
      </c>
      <c r="AA12" s="514">
        <v>17</v>
      </c>
      <c r="AB12" s="514">
        <v>149</v>
      </c>
      <c r="AC12" s="514">
        <v>2</v>
      </c>
      <c r="AD12" s="38"/>
      <c r="AE12" s="518"/>
      <c r="AF12" s="514"/>
      <c r="AG12" s="514"/>
      <c r="AH12" s="514"/>
      <c r="AI12" s="38"/>
      <c r="AJ12" s="518"/>
      <c r="AK12" s="514"/>
      <c r="AL12" s="514"/>
      <c r="AM12" s="514"/>
      <c r="AN12" s="38"/>
      <c r="AO12" s="231">
        <f t="shared" si="0"/>
        <v>99</v>
      </c>
      <c r="AP12" s="229">
        <f t="shared" si="1"/>
        <v>47</v>
      </c>
      <c r="AQ12" s="229">
        <f t="shared" si="2"/>
        <v>585</v>
      </c>
      <c r="AR12" s="232">
        <f t="shared" si="3"/>
        <v>6</v>
      </c>
      <c r="AS12" s="229">
        <f t="shared" si="4"/>
        <v>4</v>
      </c>
      <c r="AT12" s="233">
        <f t="shared" si="5"/>
        <v>0.47474747474747475</v>
      </c>
      <c r="AU12" s="234">
        <f t="shared" si="6"/>
        <v>117</v>
      </c>
      <c r="AV12" s="235">
        <f t="shared" si="7"/>
        <v>5</v>
      </c>
      <c r="AW12" s="236">
        <f t="shared" si="8"/>
        <v>98.323232323232332</v>
      </c>
    </row>
    <row r="13" spans="1:49" ht="13" thickBot="1">
      <c r="A13" s="4"/>
      <c r="B13" s="128" t="s">
        <v>707</v>
      </c>
      <c r="C13" s="128" t="s">
        <v>180</v>
      </c>
      <c r="D13" s="498" t="s">
        <v>112</v>
      </c>
      <c r="E13" s="519">
        <v>9</v>
      </c>
      <c r="F13" s="517"/>
      <c r="G13" s="513"/>
      <c r="H13" s="513"/>
      <c r="I13" s="492"/>
      <c r="J13" s="519"/>
      <c r="K13" s="517">
        <v>16</v>
      </c>
      <c r="L13" s="513">
        <v>8</v>
      </c>
      <c r="M13" s="513">
        <v>178</v>
      </c>
      <c r="N13" s="513">
        <v>0</v>
      </c>
      <c r="O13" s="519">
        <v>2</v>
      </c>
      <c r="P13" s="517">
        <v>23</v>
      </c>
      <c r="Q13" s="513">
        <v>14</v>
      </c>
      <c r="R13" s="513">
        <v>117</v>
      </c>
      <c r="S13" s="513">
        <v>0</v>
      </c>
      <c r="T13" s="519">
        <v>1</v>
      </c>
      <c r="U13" s="518">
        <v>26</v>
      </c>
      <c r="V13" s="514">
        <v>13</v>
      </c>
      <c r="W13" s="514">
        <v>254</v>
      </c>
      <c r="X13" s="514">
        <v>1</v>
      </c>
      <c r="Y13" s="520">
        <v>1</v>
      </c>
      <c r="Z13" s="518"/>
      <c r="AA13" s="514"/>
      <c r="AB13" s="514"/>
      <c r="AC13" s="514"/>
      <c r="AD13" s="38"/>
      <c r="AE13" s="518"/>
      <c r="AF13" s="514"/>
      <c r="AG13" s="514"/>
      <c r="AH13" s="514"/>
      <c r="AI13" s="38"/>
      <c r="AJ13" s="518"/>
      <c r="AK13" s="514"/>
      <c r="AL13" s="514"/>
      <c r="AM13" s="514"/>
      <c r="AN13" s="38"/>
      <c r="AO13" s="231">
        <f t="shared" si="0"/>
        <v>65</v>
      </c>
      <c r="AP13" s="229">
        <f t="shared" si="1"/>
        <v>35</v>
      </c>
      <c r="AQ13" s="229">
        <f t="shared" si="2"/>
        <v>549</v>
      </c>
      <c r="AR13" s="232">
        <f t="shared" si="3"/>
        <v>1</v>
      </c>
      <c r="AS13" s="229">
        <f t="shared" si="4"/>
        <v>4</v>
      </c>
      <c r="AT13" s="233">
        <f t="shared" si="5"/>
        <v>0.53846153846153844</v>
      </c>
      <c r="AU13" s="234">
        <f t="shared" si="6"/>
        <v>183</v>
      </c>
      <c r="AV13" s="235">
        <f t="shared" si="7"/>
        <v>3</v>
      </c>
      <c r="AW13" s="236">
        <f t="shared" si="8"/>
        <v>142.0246153846154</v>
      </c>
    </row>
    <row r="14" spans="1:49" ht="13" thickBot="1">
      <c r="A14" s="4"/>
      <c r="B14" s="384" t="s">
        <v>214</v>
      </c>
      <c r="C14" s="384" t="s">
        <v>215</v>
      </c>
      <c r="D14" s="546" t="s">
        <v>114</v>
      </c>
      <c r="E14" s="393">
        <v>33</v>
      </c>
      <c r="F14" s="518">
        <v>8</v>
      </c>
      <c r="G14" s="514">
        <v>3</v>
      </c>
      <c r="H14" s="514">
        <v>41</v>
      </c>
      <c r="I14" s="515"/>
      <c r="J14" s="520"/>
      <c r="K14" s="518">
        <v>23</v>
      </c>
      <c r="L14" s="514">
        <v>10</v>
      </c>
      <c r="M14" s="514">
        <v>165</v>
      </c>
      <c r="N14" s="514">
        <v>7</v>
      </c>
      <c r="O14" s="520">
        <v>2</v>
      </c>
      <c r="P14" s="518">
        <v>14</v>
      </c>
      <c r="Q14" s="514">
        <v>7</v>
      </c>
      <c r="R14" s="514">
        <v>168</v>
      </c>
      <c r="S14" s="514">
        <v>1</v>
      </c>
      <c r="T14" s="520">
        <v>1</v>
      </c>
      <c r="U14" s="518">
        <v>14</v>
      </c>
      <c r="V14" s="514">
        <v>6</v>
      </c>
      <c r="W14" s="514">
        <v>55</v>
      </c>
      <c r="X14" s="514">
        <v>2</v>
      </c>
      <c r="Y14" s="520"/>
      <c r="Z14" s="518">
        <v>15</v>
      </c>
      <c r="AA14" s="514">
        <v>8</v>
      </c>
      <c r="AB14" s="514">
        <v>68</v>
      </c>
      <c r="AC14" s="514">
        <v>1</v>
      </c>
      <c r="AD14" s="38"/>
      <c r="AE14" s="264"/>
      <c r="AF14" s="33"/>
      <c r="AG14" s="33"/>
      <c r="AH14" s="33"/>
      <c r="AI14" s="262"/>
      <c r="AJ14" s="513"/>
      <c r="AK14" s="513"/>
      <c r="AL14" s="513"/>
      <c r="AM14" s="513"/>
      <c r="AN14" s="513"/>
      <c r="AO14" s="231">
        <f t="shared" si="0"/>
        <v>74</v>
      </c>
      <c r="AP14" s="229">
        <f t="shared" si="1"/>
        <v>34</v>
      </c>
      <c r="AQ14" s="229">
        <f t="shared" si="2"/>
        <v>497</v>
      </c>
      <c r="AR14" s="232">
        <f t="shared" si="3"/>
        <v>11</v>
      </c>
      <c r="AS14" s="229">
        <f t="shared" si="4"/>
        <v>3</v>
      </c>
      <c r="AT14" s="233">
        <f t="shared" si="5"/>
        <v>0.45945945945945948</v>
      </c>
      <c r="AU14" s="234">
        <f t="shared" si="6"/>
        <v>99.4</v>
      </c>
      <c r="AV14" s="235">
        <f t="shared" si="7"/>
        <v>5</v>
      </c>
      <c r="AW14" s="236">
        <f t="shared" si="8"/>
        <v>86.01081081081081</v>
      </c>
    </row>
    <row r="15" spans="1:49" ht="13" thickBot="1">
      <c r="A15" s="4"/>
      <c r="B15" s="128" t="s">
        <v>535</v>
      </c>
      <c r="C15" s="128" t="s">
        <v>412</v>
      </c>
      <c r="D15" s="498" t="s">
        <v>153</v>
      </c>
      <c r="E15" s="519">
        <v>1</v>
      </c>
      <c r="F15" s="517">
        <v>8</v>
      </c>
      <c r="G15" s="513">
        <v>2</v>
      </c>
      <c r="H15" s="513">
        <v>67</v>
      </c>
      <c r="I15" s="492">
        <v>0</v>
      </c>
      <c r="J15" s="519">
        <v>1</v>
      </c>
      <c r="K15" s="517">
        <v>16</v>
      </c>
      <c r="L15" s="513">
        <v>6</v>
      </c>
      <c r="M15" s="513">
        <v>39</v>
      </c>
      <c r="N15" s="513">
        <v>1</v>
      </c>
      <c r="O15" s="519"/>
      <c r="P15" s="517">
        <v>27</v>
      </c>
      <c r="Q15" s="513">
        <v>9</v>
      </c>
      <c r="R15" s="513">
        <v>116</v>
      </c>
      <c r="S15" s="513">
        <v>5</v>
      </c>
      <c r="T15" s="519"/>
      <c r="U15" s="517">
        <v>16</v>
      </c>
      <c r="V15" s="513">
        <v>4</v>
      </c>
      <c r="W15" s="513">
        <v>74</v>
      </c>
      <c r="X15" s="513">
        <v>4</v>
      </c>
      <c r="Y15" s="519"/>
      <c r="Z15" s="517">
        <v>12</v>
      </c>
      <c r="AA15" s="513">
        <v>7</v>
      </c>
      <c r="AB15" s="513">
        <v>41</v>
      </c>
      <c r="AC15" s="513">
        <v>2</v>
      </c>
      <c r="AD15" s="519"/>
      <c r="AE15" s="433"/>
      <c r="AF15" s="429"/>
      <c r="AG15" s="429"/>
      <c r="AH15" s="429"/>
      <c r="AI15" s="38"/>
      <c r="AJ15" s="514"/>
      <c r="AK15" s="514"/>
      <c r="AL15" s="514"/>
      <c r="AM15" s="514"/>
      <c r="AN15" s="514"/>
      <c r="AO15" s="231">
        <f t="shared" si="0"/>
        <v>79</v>
      </c>
      <c r="AP15" s="229">
        <f t="shared" si="1"/>
        <v>28</v>
      </c>
      <c r="AQ15" s="229">
        <f t="shared" si="2"/>
        <v>337</v>
      </c>
      <c r="AR15" s="232">
        <f t="shared" si="3"/>
        <v>12</v>
      </c>
      <c r="AS15" s="229">
        <f t="shared" si="4"/>
        <v>1</v>
      </c>
      <c r="AT15" s="233">
        <f t="shared" si="5"/>
        <v>0.35443037974683544</v>
      </c>
      <c r="AU15" s="234">
        <f t="shared" si="6"/>
        <v>67.400000000000006</v>
      </c>
      <c r="AV15" s="235">
        <f t="shared" si="7"/>
        <v>5</v>
      </c>
      <c r="AW15" s="236">
        <f t="shared" si="8"/>
        <v>45.073417721518986</v>
      </c>
    </row>
    <row r="16" spans="1:49" ht="13" thickBot="1">
      <c r="A16" s="4"/>
      <c r="B16" s="19" t="s">
        <v>324</v>
      </c>
      <c r="C16" s="19" t="s">
        <v>308</v>
      </c>
      <c r="D16" s="508" t="s">
        <v>112</v>
      </c>
      <c r="E16" s="514">
        <v>7</v>
      </c>
      <c r="F16" s="514">
        <v>28</v>
      </c>
      <c r="G16" s="514">
        <v>16</v>
      </c>
      <c r="H16" s="514">
        <v>185</v>
      </c>
      <c r="I16" s="514">
        <v>1</v>
      </c>
      <c r="J16" s="514">
        <v>0</v>
      </c>
      <c r="K16" s="514">
        <v>14</v>
      </c>
      <c r="L16" s="514">
        <v>8</v>
      </c>
      <c r="M16" s="514">
        <v>63</v>
      </c>
      <c r="N16" s="514">
        <v>1</v>
      </c>
      <c r="O16" s="514">
        <v>1</v>
      </c>
      <c r="P16" s="518"/>
      <c r="Q16" s="514"/>
      <c r="R16" s="514"/>
      <c r="S16" s="514"/>
      <c r="T16" s="38"/>
      <c r="U16" s="518"/>
      <c r="V16" s="514"/>
      <c r="W16" s="514"/>
      <c r="X16" s="514"/>
      <c r="Y16" s="38"/>
      <c r="Z16" s="518"/>
      <c r="AA16" s="514"/>
      <c r="AB16" s="514"/>
      <c r="AC16" s="514"/>
      <c r="AD16" s="38"/>
      <c r="AE16" s="514"/>
      <c r="AF16" s="514"/>
      <c r="AG16" s="514"/>
      <c r="AH16" s="514"/>
      <c r="AI16" s="514"/>
      <c r="AJ16" s="514"/>
      <c r="AK16" s="37"/>
      <c r="AL16" s="37"/>
      <c r="AM16" s="37"/>
      <c r="AN16" s="514"/>
      <c r="AO16" s="231">
        <f t="shared" si="0"/>
        <v>42</v>
      </c>
      <c r="AP16" s="229">
        <f t="shared" si="1"/>
        <v>24</v>
      </c>
      <c r="AQ16" s="229">
        <f t="shared" si="2"/>
        <v>248</v>
      </c>
      <c r="AR16" s="232">
        <f t="shared" si="3"/>
        <v>2</v>
      </c>
      <c r="AS16" s="229">
        <f t="shared" si="4"/>
        <v>1</v>
      </c>
      <c r="AT16" s="233">
        <f t="shared" si="5"/>
        <v>0.5714285714285714</v>
      </c>
      <c r="AU16" s="234">
        <f t="shared" si="6"/>
        <v>124</v>
      </c>
      <c r="AV16" s="235">
        <f t="shared" si="7"/>
        <v>2</v>
      </c>
      <c r="AW16" s="236">
        <f t="shared" si="8"/>
        <v>105.07619047619048</v>
      </c>
    </row>
    <row r="17" spans="1:49" ht="13" thickBot="1">
      <c r="A17" s="4"/>
      <c r="B17" s="508" t="s">
        <v>507</v>
      </c>
      <c r="C17" s="508" t="s">
        <v>508</v>
      </c>
      <c r="D17" s="498" t="s">
        <v>144</v>
      </c>
      <c r="E17" s="519">
        <v>1</v>
      </c>
      <c r="F17" s="517">
        <v>12</v>
      </c>
      <c r="G17" s="513">
        <v>3</v>
      </c>
      <c r="H17" s="513">
        <v>63</v>
      </c>
      <c r="I17" s="492">
        <v>2</v>
      </c>
      <c r="J17" s="519"/>
      <c r="K17" s="517"/>
      <c r="L17" s="513"/>
      <c r="M17" s="513"/>
      <c r="N17" s="513"/>
      <c r="O17" s="519"/>
      <c r="P17" s="517"/>
      <c r="Q17" s="513"/>
      <c r="R17" s="513"/>
      <c r="S17" s="513"/>
      <c r="T17" s="519"/>
      <c r="U17" s="517">
        <v>24</v>
      </c>
      <c r="V17" s="513">
        <v>12</v>
      </c>
      <c r="W17" s="513">
        <v>109</v>
      </c>
      <c r="X17" s="513">
        <v>1</v>
      </c>
      <c r="Y17" s="519">
        <v>1</v>
      </c>
      <c r="Z17" s="514">
        <v>13</v>
      </c>
      <c r="AA17" s="514">
        <v>4</v>
      </c>
      <c r="AB17" s="514">
        <v>46</v>
      </c>
      <c r="AC17" s="514"/>
      <c r="AD17" s="514"/>
      <c r="AE17" s="518"/>
      <c r="AF17" s="346"/>
      <c r="AG17" s="346"/>
      <c r="AH17" s="346"/>
      <c r="AI17" s="38"/>
      <c r="AJ17" s="20"/>
      <c r="AK17" s="20"/>
      <c r="AL17" s="20"/>
      <c r="AM17" s="20"/>
      <c r="AN17" s="20"/>
      <c r="AO17" s="231">
        <f t="shared" si="0"/>
        <v>49</v>
      </c>
      <c r="AP17" s="229">
        <f t="shared" si="1"/>
        <v>19</v>
      </c>
      <c r="AQ17" s="229">
        <f t="shared" si="2"/>
        <v>218</v>
      </c>
      <c r="AR17" s="232">
        <f t="shared" si="3"/>
        <v>3</v>
      </c>
      <c r="AS17" s="229">
        <f t="shared" si="4"/>
        <v>1</v>
      </c>
      <c r="AT17" s="233">
        <f t="shared" si="5"/>
        <v>0.38775510204081631</v>
      </c>
      <c r="AU17" s="234">
        <f t="shared" si="6"/>
        <v>72.666666666666671</v>
      </c>
      <c r="AV17" s="235">
        <f t="shared" si="7"/>
        <v>3</v>
      </c>
      <c r="AW17" s="236">
        <f t="shared" si="8"/>
        <v>70.636734693877543</v>
      </c>
    </row>
    <row r="18" spans="1:49" ht="13" thickBot="1">
      <c r="A18" s="4"/>
      <c r="B18" s="384" t="s">
        <v>246</v>
      </c>
      <c r="C18" s="384" t="s">
        <v>247</v>
      </c>
      <c r="D18" s="509" t="s">
        <v>114</v>
      </c>
      <c r="E18" s="386">
        <v>12</v>
      </c>
      <c r="F18" s="514">
        <v>6</v>
      </c>
      <c r="G18" s="514">
        <v>2</v>
      </c>
      <c r="H18" s="514">
        <v>28</v>
      </c>
      <c r="I18" s="514">
        <v>1</v>
      </c>
      <c r="J18" s="38"/>
      <c r="K18" s="518"/>
      <c r="L18" s="514"/>
      <c r="M18" s="514"/>
      <c r="N18" s="514"/>
      <c r="O18" s="38"/>
      <c r="P18" s="518">
        <v>3</v>
      </c>
      <c r="Q18" s="514">
        <v>1</v>
      </c>
      <c r="R18" s="514">
        <v>5</v>
      </c>
      <c r="S18" s="514"/>
      <c r="T18" s="38"/>
      <c r="U18" s="518">
        <v>15</v>
      </c>
      <c r="V18" s="514">
        <v>1</v>
      </c>
      <c r="W18" s="514">
        <v>15</v>
      </c>
      <c r="X18" s="514">
        <v>1</v>
      </c>
      <c r="Y18" s="38"/>
      <c r="Z18" s="518"/>
      <c r="AA18" s="514"/>
      <c r="AB18" s="514"/>
      <c r="AC18" s="514"/>
      <c r="AD18" s="38"/>
      <c r="AE18" s="518"/>
      <c r="AF18" s="514"/>
      <c r="AG18" s="514"/>
      <c r="AH18" s="514"/>
      <c r="AI18" s="38"/>
      <c r="AJ18" s="518"/>
      <c r="AK18" s="514"/>
      <c r="AL18" s="514"/>
      <c r="AM18" s="514"/>
      <c r="AN18" s="38"/>
      <c r="AO18" s="231">
        <f t="shared" si="0"/>
        <v>24</v>
      </c>
      <c r="AP18" s="229">
        <f t="shared" si="1"/>
        <v>4</v>
      </c>
      <c r="AQ18" s="229">
        <f t="shared" si="2"/>
        <v>48</v>
      </c>
      <c r="AR18" s="232">
        <f t="shared" si="3"/>
        <v>2</v>
      </c>
      <c r="AS18" s="229">
        <f t="shared" si="4"/>
        <v>0</v>
      </c>
      <c r="AT18" s="233">
        <f t="shared" si="5"/>
        <v>0.16666666666666666</v>
      </c>
      <c r="AU18" s="234">
        <f t="shared" si="6"/>
        <v>16</v>
      </c>
      <c r="AV18" s="235">
        <f t="shared" si="7"/>
        <v>3</v>
      </c>
      <c r="AW18" s="236">
        <f t="shared" si="8"/>
        <v>16.8</v>
      </c>
    </row>
    <row r="19" spans="1:49" ht="13" thickBot="1">
      <c r="A19" s="4"/>
      <c r="B19" s="509" t="s">
        <v>519</v>
      </c>
      <c r="C19" s="509" t="s">
        <v>229</v>
      </c>
      <c r="D19" s="19" t="s">
        <v>153</v>
      </c>
      <c r="E19" s="514">
        <v>15</v>
      </c>
      <c r="F19" s="514"/>
      <c r="G19" s="514"/>
      <c r="H19" s="514"/>
      <c r="I19" s="514"/>
      <c r="J19" s="38"/>
      <c r="K19" s="518"/>
      <c r="L19" s="514"/>
      <c r="M19" s="514"/>
      <c r="N19" s="514"/>
      <c r="O19" s="38"/>
      <c r="P19" s="518">
        <v>1</v>
      </c>
      <c r="Q19" s="514">
        <v>1</v>
      </c>
      <c r="R19" s="514">
        <v>15</v>
      </c>
      <c r="S19" s="514"/>
      <c r="T19" s="38"/>
      <c r="U19" s="518"/>
      <c r="V19" s="514"/>
      <c r="W19" s="514"/>
      <c r="X19" s="514"/>
      <c r="Y19" s="38"/>
      <c r="Z19" s="518">
        <v>1</v>
      </c>
      <c r="AA19" s="514">
        <v>1</v>
      </c>
      <c r="AB19" s="514">
        <v>21</v>
      </c>
      <c r="AC19" s="514"/>
      <c r="AD19" s="38"/>
      <c r="AE19" s="300"/>
      <c r="AF19" s="307"/>
      <c r="AG19" s="307"/>
      <c r="AH19" s="307"/>
      <c r="AI19" s="296"/>
      <c r="AJ19" s="591"/>
      <c r="AK19" s="591"/>
      <c r="AL19" s="591"/>
      <c r="AM19" s="591"/>
      <c r="AN19" s="591"/>
      <c r="AO19" s="231">
        <f t="shared" si="0"/>
        <v>2</v>
      </c>
      <c r="AP19" s="229">
        <f t="shared" si="1"/>
        <v>2</v>
      </c>
      <c r="AQ19" s="229">
        <f t="shared" si="2"/>
        <v>36</v>
      </c>
      <c r="AR19" s="232">
        <f t="shared" si="3"/>
        <v>0</v>
      </c>
      <c r="AS19" s="229">
        <f t="shared" si="4"/>
        <v>0</v>
      </c>
      <c r="AT19" s="233">
        <f t="shared" si="5"/>
        <v>1</v>
      </c>
      <c r="AU19" s="234">
        <f t="shared" si="6"/>
        <v>18</v>
      </c>
      <c r="AV19" s="235">
        <f t="shared" si="7"/>
        <v>2</v>
      </c>
      <c r="AW19" s="236">
        <f t="shared" si="8"/>
        <v>251.20000000000002</v>
      </c>
    </row>
    <row r="20" spans="1:49" ht="13" thickBot="1">
      <c r="A20" s="4"/>
      <c r="B20" s="291" t="s">
        <v>534</v>
      </c>
      <c r="C20" s="291" t="s">
        <v>201</v>
      </c>
      <c r="D20" s="294" t="s">
        <v>153</v>
      </c>
      <c r="E20" s="296">
        <v>7</v>
      </c>
      <c r="F20" s="300">
        <v>11</v>
      </c>
      <c r="G20" s="307">
        <v>3</v>
      </c>
      <c r="H20" s="307">
        <v>31</v>
      </c>
      <c r="I20" s="303">
        <v>2</v>
      </c>
      <c r="J20" s="296">
        <v>0</v>
      </c>
      <c r="K20" s="300"/>
      <c r="L20" s="307"/>
      <c r="M20" s="307"/>
      <c r="N20" s="307"/>
      <c r="O20" s="296"/>
      <c r="P20" s="300"/>
      <c r="Q20" s="307"/>
      <c r="R20" s="307"/>
      <c r="S20" s="307"/>
      <c r="T20" s="296"/>
      <c r="U20" s="300"/>
      <c r="V20" s="307"/>
      <c r="W20" s="307"/>
      <c r="X20" s="307"/>
      <c r="Y20" s="296"/>
      <c r="Z20" s="300"/>
      <c r="AA20" s="307"/>
      <c r="AB20" s="307"/>
      <c r="AC20" s="307"/>
      <c r="AD20" s="296"/>
      <c r="AE20" s="590"/>
      <c r="AF20" s="43"/>
      <c r="AG20" s="43"/>
      <c r="AH20" s="43"/>
      <c r="AI20" s="406"/>
      <c r="AJ20" s="514"/>
      <c r="AK20" s="514"/>
      <c r="AL20" s="514"/>
      <c r="AM20" s="514"/>
      <c r="AN20" s="514"/>
      <c r="AO20" s="231">
        <f t="shared" si="0"/>
        <v>11</v>
      </c>
      <c r="AP20" s="229">
        <f t="shared" si="1"/>
        <v>3</v>
      </c>
      <c r="AQ20" s="229">
        <f t="shared" si="2"/>
        <v>31</v>
      </c>
      <c r="AR20" s="232">
        <f t="shared" si="3"/>
        <v>2</v>
      </c>
      <c r="AS20" s="229">
        <f t="shared" si="4"/>
        <v>0</v>
      </c>
      <c r="AT20" s="233">
        <f t="shared" si="5"/>
        <v>0.27272727272727271</v>
      </c>
      <c r="AU20" s="234">
        <f t="shared" si="6"/>
        <v>31</v>
      </c>
      <c r="AV20" s="235">
        <f t="shared" si="7"/>
        <v>1</v>
      </c>
      <c r="AW20" s="236">
        <f t="shared" si="8"/>
        <v>14.581818181818182</v>
      </c>
    </row>
    <row r="21" spans="1:49" ht="13" thickBot="1">
      <c r="A21" s="4"/>
      <c r="B21" s="509" t="s">
        <v>488</v>
      </c>
      <c r="C21" s="509" t="s">
        <v>489</v>
      </c>
      <c r="D21" s="452" t="s">
        <v>144</v>
      </c>
      <c r="E21" s="514">
        <v>6</v>
      </c>
      <c r="F21" s="517">
        <v>4</v>
      </c>
      <c r="G21" s="513">
        <v>0</v>
      </c>
      <c r="H21" s="513">
        <v>0</v>
      </c>
      <c r="I21" s="492">
        <v>1</v>
      </c>
      <c r="J21" s="519"/>
      <c r="K21" s="517">
        <v>7</v>
      </c>
      <c r="L21" s="513">
        <v>4</v>
      </c>
      <c r="M21" s="513">
        <v>12</v>
      </c>
      <c r="N21" s="513"/>
      <c r="O21" s="519"/>
      <c r="P21" s="517"/>
      <c r="Q21" s="513"/>
      <c r="R21" s="513"/>
      <c r="S21" s="513"/>
      <c r="T21" s="519"/>
      <c r="U21" s="517"/>
      <c r="V21" s="513"/>
      <c r="W21" s="513"/>
      <c r="X21" s="513"/>
      <c r="Y21" s="519"/>
      <c r="Z21" s="517"/>
      <c r="AA21" s="513"/>
      <c r="AB21" s="513"/>
      <c r="AC21" s="513"/>
      <c r="AD21" s="519"/>
      <c r="AE21" s="518"/>
      <c r="AF21" s="514"/>
      <c r="AG21" s="514"/>
      <c r="AH21" s="514"/>
      <c r="AI21" s="38"/>
      <c r="AJ21" s="24"/>
      <c r="AK21" s="20"/>
      <c r="AL21" s="20"/>
      <c r="AM21" s="20"/>
      <c r="AN21" s="59"/>
      <c r="AO21" s="231">
        <f t="shared" si="0"/>
        <v>11</v>
      </c>
      <c r="AP21" s="229">
        <f t="shared" si="1"/>
        <v>4</v>
      </c>
      <c r="AQ21" s="229">
        <f t="shared" si="2"/>
        <v>12</v>
      </c>
      <c r="AR21" s="232">
        <f t="shared" si="3"/>
        <v>1</v>
      </c>
      <c r="AS21" s="229">
        <f t="shared" si="4"/>
        <v>0</v>
      </c>
      <c r="AT21" s="233">
        <f t="shared" si="5"/>
        <v>0.36363636363636365</v>
      </c>
      <c r="AU21" s="234">
        <f t="shared" si="6"/>
        <v>6</v>
      </c>
      <c r="AV21" s="235">
        <f t="shared" si="7"/>
        <v>2</v>
      </c>
      <c r="AW21" s="236">
        <f t="shared" si="8"/>
        <v>27.345454545454547</v>
      </c>
    </row>
    <row r="22" spans="1:49" ht="13" thickBot="1">
      <c r="A22" s="4"/>
      <c r="B22" s="509" t="s">
        <v>556</v>
      </c>
      <c r="C22" s="509" t="s">
        <v>657</v>
      </c>
      <c r="D22" s="452" t="s">
        <v>124</v>
      </c>
      <c r="E22" s="514">
        <v>20</v>
      </c>
      <c r="F22" s="518"/>
      <c r="G22" s="514"/>
      <c r="H22" s="514"/>
      <c r="I22" s="515"/>
      <c r="J22" s="520"/>
      <c r="K22" s="518"/>
      <c r="L22" s="514"/>
      <c r="M22" s="514"/>
      <c r="N22" s="514"/>
      <c r="O22" s="520"/>
      <c r="P22" s="518"/>
      <c r="Q22" s="514"/>
      <c r="R22" s="514"/>
      <c r="S22" s="514"/>
      <c r="T22" s="520"/>
      <c r="U22" s="517"/>
      <c r="V22" s="513"/>
      <c r="W22" s="513"/>
      <c r="X22" s="513"/>
      <c r="Y22" s="519"/>
      <c r="Z22" s="518">
        <v>3</v>
      </c>
      <c r="AA22" s="514">
        <v>1</v>
      </c>
      <c r="AB22" s="514">
        <v>6</v>
      </c>
      <c r="AC22" s="514">
        <v>1</v>
      </c>
      <c r="AD22" s="520"/>
      <c r="AE22" s="302"/>
      <c r="AF22" s="306"/>
      <c r="AG22" s="306"/>
      <c r="AH22" s="306"/>
      <c r="AI22" s="310"/>
      <c r="AJ22" s="518"/>
      <c r="AK22" s="514"/>
      <c r="AL22" s="514"/>
      <c r="AM22" s="514"/>
      <c r="AN22" s="38"/>
      <c r="AO22" s="231">
        <f t="shared" si="0"/>
        <v>3</v>
      </c>
      <c r="AP22" s="229">
        <f t="shared" si="1"/>
        <v>1</v>
      </c>
      <c r="AQ22" s="229">
        <f t="shared" si="2"/>
        <v>6</v>
      </c>
      <c r="AR22" s="232">
        <f t="shared" si="3"/>
        <v>1</v>
      </c>
      <c r="AS22" s="229">
        <f t="shared" si="4"/>
        <v>0</v>
      </c>
      <c r="AT22" s="233">
        <f t="shared" si="5"/>
        <v>0.33333333333333331</v>
      </c>
      <c r="AU22" s="234">
        <f t="shared" si="6"/>
        <v>6</v>
      </c>
      <c r="AV22" s="235">
        <f t="shared" si="7"/>
        <v>1</v>
      </c>
      <c r="AW22" s="236">
        <f t="shared" si="8"/>
        <v>-16.533333333333335</v>
      </c>
    </row>
    <row r="23" spans="1:49" ht="13" thickBot="1">
      <c r="A23" s="4"/>
      <c r="B23" s="509" t="s">
        <v>712</v>
      </c>
      <c r="C23" s="509" t="s">
        <v>343</v>
      </c>
      <c r="D23" s="452" t="s">
        <v>124</v>
      </c>
      <c r="E23" s="514">
        <v>36</v>
      </c>
      <c r="F23" s="518"/>
      <c r="G23" s="514"/>
      <c r="H23" s="514"/>
      <c r="I23" s="515"/>
      <c r="J23" s="520"/>
      <c r="K23" s="518"/>
      <c r="L23" s="514"/>
      <c r="M23" s="514"/>
      <c r="N23" s="514"/>
      <c r="O23" s="520"/>
      <c r="P23" s="518"/>
      <c r="Q23" s="514"/>
      <c r="R23" s="514"/>
      <c r="S23" s="514"/>
      <c r="T23" s="520"/>
      <c r="U23" s="518">
        <v>3</v>
      </c>
      <c r="V23" s="514">
        <v>1</v>
      </c>
      <c r="W23" s="514">
        <v>5</v>
      </c>
      <c r="X23" s="514"/>
      <c r="Y23" s="520"/>
      <c r="Z23" s="518"/>
      <c r="AA23" s="514"/>
      <c r="AB23" s="514"/>
      <c r="AC23" s="514"/>
      <c r="AD23" s="520"/>
      <c r="AE23" s="24"/>
      <c r="AF23" s="20"/>
      <c r="AG23" s="20"/>
      <c r="AH23" s="20"/>
      <c r="AI23" s="59"/>
      <c r="AJ23" s="518"/>
      <c r="AK23" s="514"/>
      <c r="AL23" s="514"/>
      <c r="AM23" s="514"/>
      <c r="AN23" s="38"/>
      <c r="AO23" s="231">
        <f t="shared" si="0"/>
        <v>3</v>
      </c>
      <c r="AP23" s="229">
        <f t="shared" si="1"/>
        <v>1</v>
      </c>
      <c r="AQ23" s="229">
        <f t="shared" si="2"/>
        <v>5</v>
      </c>
      <c r="AR23" s="232">
        <f t="shared" si="3"/>
        <v>0</v>
      </c>
      <c r="AS23" s="229">
        <f t="shared" si="4"/>
        <v>0</v>
      </c>
      <c r="AT23" s="233">
        <f t="shared" si="5"/>
        <v>0.33333333333333331</v>
      </c>
      <c r="AU23" s="234">
        <f t="shared" si="6"/>
        <v>5</v>
      </c>
      <c r="AV23" s="235">
        <f t="shared" si="7"/>
        <v>1</v>
      </c>
      <c r="AW23" s="236">
        <f t="shared" si="8"/>
        <v>47.333333333333336</v>
      </c>
    </row>
    <row r="24" spans="1:49" ht="13" thickBot="1">
      <c r="A24" s="4"/>
      <c r="B24" s="384" t="s">
        <v>202</v>
      </c>
      <c r="C24" s="384" t="s">
        <v>203</v>
      </c>
      <c r="D24" s="546" t="s">
        <v>114</v>
      </c>
      <c r="E24" s="393">
        <v>17</v>
      </c>
      <c r="F24" s="518"/>
      <c r="G24" s="514"/>
      <c r="H24" s="514"/>
      <c r="I24" s="515"/>
      <c r="J24" s="520"/>
      <c r="K24" s="518"/>
      <c r="L24" s="514"/>
      <c r="M24" s="514"/>
      <c r="N24" s="514"/>
      <c r="O24" s="520"/>
      <c r="P24" s="518"/>
      <c r="Q24" s="514"/>
      <c r="R24" s="514"/>
      <c r="S24" s="514"/>
      <c r="T24" s="520"/>
      <c r="U24" s="517"/>
      <c r="V24" s="513"/>
      <c r="W24" s="513"/>
      <c r="X24" s="513"/>
      <c r="Y24" s="519"/>
      <c r="Z24" s="518">
        <v>1</v>
      </c>
      <c r="AA24" s="514">
        <v>0</v>
      </c>
      <c r="AB24" s="514"/>
      <c r="AC24" s="514"/>
      <c r="AD24" s="520"/>
      <c r="AE24" s="518"/>
      <c r="AF24" s="514"/>
      <c r="AG24" s="514"/>
      <c r="AH24" s="514"/>
      <c r="AI24" s="38"/>
      <c r="AJ24" s="518"/>
      <c r="AK24" s="514"/>
      <c r="AL24" s="514"/>
      <c r="AM24" s="514"/>
      <c r="AN24" s="38"/>
      <c r="AO24" s="231">
        <f t="shared" si="0"/>
        <v>1</v>
      </c>
      <c r="AP24" s="229">
        <f t="shared" si="1"/>
        <v>0</v>
      </c>
      <c r="AQ24" s="229">
        <f t="shared" si="2"/>
        <v>0</v>
      </c>
      <c r="AR24" s="232">
        <f t="shared" si="3"/>
        <v>0</v>
      </c>
      <c r="AS24" s="229">
        <f t="shared" si="4"/>
        <v>0</v>
      </c>
      <c r="AT24" s="233">
        <f t="shared" si="5"/>
        <v>0</v>
      </c>
      <c r="AU24" s="234">
        <f t="shared" si="6"/>
        <v>0</v>
      </c>
      <c r="AV24" s="235">
        <f t="shared" si="7"/>
        <v>1</v>
      </c>
      <c r="AW24" s="236">
        <f t="shared" si="8"/>
        <v>0</v>
      </c>
    </row>
    <row r="25" spans="1:49" ht="13" thickBot="1">
      <c r="A25" s="4"/>
      <c r="B25" s="128" t="s">
        <v>653</v>
      </c>
      <c r="C25" s="128" t="s">
        <v>683</v>
      </c>
      <c r="D25" s="498" t="s">
        <v>144</v>
      </c>
      <c r="E25" s="519">
        <v>8</v>
      </c>
      <c r="F25" s="517"/>
      <c r="G25" s="513"/>
      <c r="H25" s="513"/>
      <c r="I25" s="492"/>
      <c r="J25" s="519"/>
      <c r="K25" s="517">
        <v>8</v>
      </c>
      <c r="L25" s="513">
        <v>3</v>
      </c>
      <c r="M25" s="513">
        <v>6</v>
      </c>
      <c r="N25" s="33"/>
      <c r="O25" s="262"/>
      <c r="P25" s="517">
        <v>30</v>
      </c>
      <c r="Q25" s="513">
        <v>2</v>
      </c>
      <c r="R25" s="513">
        <v>-7</v>
      </c>
      <c r="S25" s="513"/>
      <c r="T25" s="519"/>
      <c r="U25" s="264"/>
      <c r="V25" s="33"/>
      <c r="W25" s="33"/>
      <c r="X25" s="33"/>
      <c r="Y25" s="262"/>
      <c r="Z25" s="264"/>
      <c r="AA25" s="33"/>
      <c r="AB25" s="33"/>
      <c r="AC25" s="33"/>
      <c r="AD25" s="262"/>
      <c r="AE25" s="302"/>
      <c r="AF25" s="306"/>
      <c r="AG25" s="306"/>
      <c r="AH25" s="306"/>
      <c r="AI25" s="310"/>
      <c r="AJ25" s="350"/>
      <c r="AK25" s="346"/>
      <c r="AL25" s="346"/>
      <c r="AM25" s="346"/>
      <c r="AN25" s="38"/>
      <c r="AO25" s="231">
        <f t="shared" si="0"/>
        <v>38</v>
      </c>
      <c r="AP25" s="229">
        <f t="shared" si="1"/>
        <v>5</v>
      </c>
      <c r="AQ25" s="229">
        <f t="shared" si="2"/>
        <v>-1</v>
      </c>
      <c r="AR25" s="232">
        <f t="shared" si="3"/>
        <v>0</v>
      </c>
      <c r="AS25" s="229">
        <f t="shared" si="4"/>
        <v>0</v>
      </c>
      <c r="AT25" s="233">
        <f t="shared" si="5"/>
        <v>0.13157894736842105</v>
      </c>
      <c r="AU25" s="234">
        <f t="shared" si="6"/>
        <v>-0.5</v>
      </c>
      <c r="AV25" s="235">
        <f t="shared" si="7"/>
        <v>2</v>
      </c>
      <c r="AW25" s="236">
        <f t="shared" si="8"/>
        <v>12.936842105263157</v>
      </c>
    </row>
    <row r="26" spans="1:49" ht="13" thickBot="1">
      <c r="A26" s="4"/>
      <c r="B26" s="19"/>
      <c r="C26" s="19"/>
      <c r="D26" s="369"/>
      <c r="E26" s="520"/>
      <c r="F26" s="518"/>
      <c r="G26" s="514"/>
      <c r="H26" s="514"/>
      <c r="I26" s="515"/>
      <c r="J26" s="520"/>
      <c r="K26" s="518"/>
      <c r="L26" s="514"/>
      <c r="M26" s="514"/>
      <c r="N26" s="514"/>
      <c r="O26" s="520"/>
      <c r="P26" s="518"/>
      <c r="Q26" s="514"/>
      <c r="R26" s="514"/>
      <c r="S26" s="514"/>
      <c r="T26" s="520"/>
      <c r="U26" s="518"/>
      <c r="V26" s="514"/>
      <c r="W26" s="514"/>
      <c r="X26" s="514"/>
      <c r="Y26" s="520"/>
      <c r="Z26" s="518"/>
      <c r="AA26" s="514"/>
      <c r="AB26" s="514"/>
      <c r="AC26" s="514"/>
      <c r="AD26" s="520"/>
      <c r="AE26" s="518"/>
      <c r="AF26" s="514"/>
      <c r="AG26" s="514"/>
      <c r="AH26" s="514"/>
      <c r="AI26" s="38"/>
      <c r="AJ26" s="518"/>
      <c r="AK26" s="514"/>
      <c r="AL26" s="514"/>
      <c r="AM26" s="514"/>
      <c r="AN26" s="38"/>
      <c r="AO26" s="231">
        <f t="shared" si="0"/>
        <v>0</v>
      </c>
      <c r="AP26" s="229">
        <f t="shared" si="1"/>
        <v>0</v>
      </c>
      <c r="AQ26" s="229">
        <f t="shared" si="2"/>
        <v>0</v>
      </c>
      <c r="AR26" s="232">
        <f t="shared" si="3"/>
        <v>0</v>
      </c>
      <c r="AS26" s="229">
        <f t="shared" si="4"/>
        <v>0</v>
      </c>
      <c r="AT26" s="233">
        <f t="shared" si="5"/>
        <v>0</v>
      </c>
      <c r="AU26" s="234">
        <f t="shared" si="6"/>
        <v>0</v>
      </c>
      <c r="AV26" s="235">
        <f t="shared" si="7"/>
        <v>0</v>
      </c>
      <c r="AW26" s="236">
        <f t="shared" si="8"/>
        <v>0</v>
      </c>
    </row>
    <row r="27" spans="1:49" ht="13" thickBot="1">
      <c r="A27" s="4"/>
      <c r="B27" s="509"/>
      <c r="C27" s="509"/>
      <c r="D27" s="369"/>
      <c r="E27" s="520"/>
      <c r="F27" s="518"/>
      <c r="G27" s="514"/>
      <c r="H27" s="514"/>
      <c r="I27" s="515"/>
      <c r="J27" s="520"/>
      <c r="K27" s="518"/>
      <c r="L27" s="514"/>
      <c r="M27" s="514"/>
      <c r="N27" s="514"/>
      <c r="O27" s="38"/>
      <c r="P27" s="518"/>
      <c r="Q27" s="514"/>
      <c r="R27" s="514"/>
      <c r="S27" s="514"/>
      <c r="T27" s="520"/>
      <c r="U27" s="518"/>
      <c r="V27" s="514"/>
      <c r="W27" s="514"/>
      <c r="X27" s="514"/>
      <c r="Y27" s="38"/>
      <c r="Z27" s="518"/>
      <c r="AA27" s="514"/>
      <c r="AB27" s="514"/>
      <c r="AC27" s="514"/>
      <c r="AD27" s="38"/>
      <c r="AE27" s="518"/>
      <c r="AF27" s="514"/>
      <c r="AG27" s="514"/>
      <c r="AH27" s="514"/>
      <c r="AI27" s="38"/>
      <c r="AJ27" s="518"/>
      <c r="AK27" s="514"/>
      <c r="AL27" s="514"/>
      <c r="AM27" s="514"/>
      <c r="AN27" s="38"/>
      <c r="AO27" s="231">
        <f t="shared" si="0"/>
        <v>0</v>
      </c>
      <c r="AP27" s="229">
        <f t="shared" si="1"/>
        <v>0</v>
      </c>
      <c r="AQ27" s="229">
        <f t="shared" si="2"/>
        <v>0</v>
      </c>
      <c r="AR27" s="232">
        <f t="shared" si="3"/>
        <v>0</v>
      </c>
      <c r="AS27" s="229">
        <f t="shared" si="4"/>
        <v>0</v>
      </c>
      <c r="AT27" s="233">
        <f t="shared" si="5"/>
        <v>0</v>
      </c>
      <c r="AU27" s="234">
        <f t="shared" si="6"/>
        <v>0</v>
      </c>
      <c r="AV27" s="235">
        <f t="shared" si="7"/>
        <v>0</v>
      </c>
      <c r="AW27" s="236">
        <f t="shared" si="8"/>
        <v>0</v>
      </c>
    </row>
    <row r="28" spans="1:49" ht="13" thickBot="1">
      <c r="A28" s="4"/>
      <c r="B28" s="509"/>
      <c r="C28" s="509"/>
      <c r="D28" s="373" t="s">
        <v>113</v>
      </c>
      <c r="E28" s="514"/>
      <c r="F28" s="514"/>
      <c r="G28" s="514"/>
      <c r="H28" s="514"/>
      <c r="I28" s="514"/>
      <c r="J28" s="38"/>
      <c r="K28" s="518"/>
      <c r="L28" s="514"/>
      <c r="M28" s="514"/>
      <c r="N28" s="514"/>
      <c r="O28" s="38"/>
      <c r="P28" s="518"/>
      <c r="Q28" s="514"/>
      <c r="R28" s="514"/>
      <c r="S28" s="514"/>
      <c r="T28" s="38"/>
      <c r="U28" s="518"/>
      <c r="V28" s="514"/>
      <c r="W28" s="514"/>
      <c r="X28" s="514"/>
      <c r="Y28" s="38"/>
      <c r="Z28" s="518"/>
      <c r="AA28" s="514"/>
      <c r="AB28" s="514"/>
      <c r="AC28" s="514"/>
      <c r="AD28" s="38"/>
      <c r="AE28" s="344"/>
      <c r="AF28" s="510"/>
      <c r="AG28" s="510"/>
      <c r="AH28" s="510"/>
      <c r="AI28" s="131"/>
      <c r="AJ28" s="344"/>
      <c r="AK28" s="510"/>
      <c r="AL28" s="510"/>
      <c r="AM28" s="510"/>
      <c r="AN28" s="131"/>
      <c r="AO28" s="231">
        <f t="shared" si="0"/>
        <v>0</v>
      </c>
      <c r="AP28" s="229">
        <f t="shared" si="1"/>
        <v>0</v>
      </c>
      <c r="AQ28" s="229">
        <f t="shared" si="2"/>
        <v>0</v>
      </c>
      <c r="AR28" s="232">
        <f t="shared" si="3"/>
        <v>0</v>
      </c>
      <c r="AS28" s="229">
        <f t="shared" si="4"/>
        <v>0</v>
      </c>
      <c r="AT28" s="233">
        <f t="shared" si="5"/>
        <v>0</v>
      </c>
      <c r="AU28" s="234">
        <f t="shared" si="6"/>
        <v>0</v>
      </c>
      <c r="AV28" s="235">
        <f t="shared" si="7"/>
        <v>0</v>
      </c>
      <c r="AW28" s="236">
        <f t="shared" si="8"/>
        <v>0</v>
      </c>
    </row>
    <row r="29" spans="1:49" ht="13" thickBot="1">
      <c r="A29" s="4"/>
      <c r="B29" s="132"/>
      <c r="C29" s="132"/>
      <c r="D29" s="409"/>
      <c r="E29" s="519"/>
      <c r="F29" s="517"/>
      <c r="G29" s="513"/>
      <c r="H29" s="513"/>
      <c r="I29" s="492"/>
      <c r="J29" s="519"/>
      <c r="K29" s="517"/>
      <c r="L29" s="513"/>
      <c r="M29" s="513"/>
      <c r="N29" s="513"/>
      <c r="O29" s="519"/>
      <c r="P29" s="517"/>
      <c r="Q29" s="513"/>
      <c r="R29" s="513"/>
      <c r="S29" s="513"/>
      <c r="T29" s="519"/>
      <c r="U29" s="517"/>
      <c r="V29" s="513"/>
      <c r="W29" s="513"/>
      <c r="X29" s="513"/>
      <c r="Y29" s="519"/>
      <c r="Z29" s="517"/>
      <c r="AA29" s="513"/>
      <c r="AB29" s="513"/>
      <c r="AC29" s="513"/>
      <c r="AD29" s="519"/>
      <c r="AE29" s="517"/>
      <c r="AF29" s="513"/>
      <c r="AG29" s="513"/>
      <c r="AH29" s="513"/>
      <c r="AI29" s="519"/>
      <c r="AJ29" s="513"/>
      <c r="AK29" s="513"/>
      <c r="AL29" s="513"/>
      <c r="AM29" s="513"/>
      <c r="AN29" s="513"/>
      <c r="AO29" s="231">
        <f t="shared" si="0"/>
        <v>0</v>
      </c>
      <c r="AP29" s="229">
        <f t="shared" si="1"/>
        <v>0</v>
      </c>
      <c r="AQ29" s="229">
        <f t="shared" si="2"/>
        <v>0</v>
      </c>
      <c r="AR29" s="232">
        <f t="shared" si="3"/>
        <v>0</v>
      </c>
      <c r="AS29" s="229">
        <f t="shared" si="4"/>
        <v>0</v>
      </c>
      <c r="AT29" s="233">
        <f t="shared" si="5"/>
        <v>0</v>
      </c>
      <c r="AU29" s="234">
        <f t="shared" si="6"/>
        <v>0</v>
      </c>
      <c r="AV29" s="235">
        <f t="shared" si="7"/>
        <v>0</v>
      </c>
      <c r="AW29" s="236">
        <f t="shared" si="8"/>
        <v>0</v>
      </c>
    </row>
    <row r="30" spans="1:49" ht="13" thickBot="1">
      <c r="A30" s="4"/>
      <c r="B30" s="292"/>
      <c r="C30" s="292"/>
      <c r="D30" s="589"/>
      <c r="E30" s="298"/>
      <c r="F30" s="302"/>
      <c r="G30" s="306"/>
      <c r="H30" s="306"/>
      <c r="I30" s="304"/>
      <c r="J30" s="298"/>
      <c r="K30" s="302"/>
      <c r="L30" s="306"/>
      <c r="M30" s="306"/>
      <c r="N30" s="306"/>
      <c r="O30" s="298"/>
      <c r="P30" s="302"/>
      <c r="Q30" s="306"/>
      <c r="R30" s="306"/>
      <c r="S30" s="306"/>
      <c r="T30" s="298"/>
      <c r="U30" s="299"/>
      <c r="V30" s="329"/>
      <c r="W30" s="329"/>
      <c r="X30" s="329"/>
      <c r="Y30" s="295"/>
      <c r="Z30" s="302"/>
      <c r="AA30" s="306"/>
      <c r="AB30" s="306"/>
      <c r="AC30" s="306"/>
      <c r="AD30" s="298"/>
      <c r="AE30" s="518"/>
      <c r="AF30" s="514"/>
      <c r="AG30" s="514"/>
      <c r="AH30" s="514"/>
      <c r="AI30" s="38"/>
      <c r="AJ30" s="518"/>
      <c r="AK30" s="514"/>
      <c r="AL30" s="514"/>
      <c r="AM30" s="514"/>
      <c r="AN30" s="38"/>
      <c r="AO30" s="231">
        <f t="shared" si="0"/>
        <v>0</v>
      </c>
      <c r="AP30" s="229">
        <f t="shared" si="1"/>
        <v>0</v>
      </c>
      <c r="AQ30" s="229">
        <f t="shared" si="2"/>
        <v>0</v>
      </c>
      <c r="AR30" s="232">
        <f t="shared" si="3"/>
        <v>0</v>
      </c>
      <c r="AS30" s="229">
        <f t="shared" si="4"/>
        <v>0</v>
      </c>
      <c r="AT30" s="233">
        <f t="shared" si="5"/>
        <v>0</v>
      </c>
      <c r="AU30" s="234">
        <f t="shared" si="6"/>
        <v>0</v>
      </c>
      <c r="AV30" s="235">
        <f t="shared" si="7"/>
        <v>0</v>
      </c>
      <c r="AW30" s="236">
        <f t="shared" si="8"/>
        <v>0</v>
      </c>
    </row>
    <row r="31" spans="1:49" ht="13" thickBot="1">
      <c r="A31" s="4"/>
      <c r="B31" s="76"/>
      <c r="C31" s="76"/>
      <c r="D31" s="409"/>
      <c r="E31" s="520"/>
      <c r="F31" s="518"/>
      <c r="G31" s="514"/>
      <c r="H31" s="514"/>
      <c r="I31" s="515"/>
      <c r="J31" s="520"/>
      <c r="K31" s="518"/>
      <c r="L31" s="514"/>
      <c r="M31" s="514"/>
      <c r="N31" s="514"/>
      <c r="O31" s="520"/>
      <c r="P31" s="518"/>
      <c r="Q31" s="514"/>
      <c r="R31" s="514"/>
      <c r="S31" s="514"/>
      <c r="T31" s="520"/>
      <c r="U31" s="518"/>
      <c r="V31" s="514"/>
      <c r="W31" s="514"/>
      <c r="X31" s="514"/>
      <c r="Y31" s="520"/>
      <c r="Z31" s="518"/>
      <c r="AA31" s="514"/>
      <c r="AB31" s="514"/>
      <c r="AC31" s="514"/>
      <c r="AD31" s="520"/>
      <c r="AE31" s="518"/>
      <c r="AF31" s="514"/>
      <c r="AG31" s="514"/>
      <c r="AH31" s="514"/>
      <c r="AI31" s="38"/>
      <c r="AJ31" s="518"/>
      <c r="AK31" s="514"/>
      <c r="AL31" s="514"/>
      <c r="AM31" s="514"/>
      <c r="AN31" s="38"/>
      <c r="AO31" s="231">
        <f t="shared" si="0"/>
        <v>0</v>
      </c>
      <c r="AP31" s="229">
        <f t="shared" si="1"/>
        <v>0</v>
      </c>
      <c r="AQ31" s="229">
        <f t="shared" si="2"/>
        <v>0</v>
      </c>
      <c r="AR31" s="232">
        <f t="shared" si="3"/>
        <v>0</v>
      </c>
      <c r="AS31" s="229">
        <f t="shared" si="4"/>
        <v>0</v>
      </c>
      <c r="AT31" s="233">
        <f t="shared" si="5"/>
        <v>0</v>
      </c>
      <c r="AU31" s="234">
        <f t="shared" si="6"/>
        <v>0</v>
      </c>
      <c r="AV31" s="235">
        <f t="shared" si="7"/>
        <v>0</v>
      </c>
      <c r="AW31" s="236">
        <f t="shared" si="8"/>
        <v>0</v>
      </c>
    </row>
    <row r="32" spans="1:49" ht="13" thickBot="1">
      <c r="A32" s="4"/>
      <c r="B32" s="76"/>
      <c r="C32" s="76"/>
      <c r="D32" s="338"/>
      <c r="E32" s="514"/>
      <c r="F32" s="514"/>
      <c r="G32" s="514"/>
      <c r="H32" s="514"/>
      <c r="I32" s="514"/>
      <c r="J32" s="38"/>
      <c r="K32" s="518"/>
      <c r="L32" s="514"/>
      <c r="M32" s="514"/>
      <c r="N32" s="514"/>
      <c r="O32" s="38"/>
      <c r="P32" s="518"/>
      <c r="Q32" s="514"/>
      <c r="R32" s="514"/>
      <c r="S32" s="514"/>
      <c r="T32" s="38"/>
      <c r="U32" s="518"/>
      <c r="V32" s="514"/>
      <c r="W32" s="514"/>
      <c r="X32" s="514"/>
      <c r="Y32" s="38"/>
      <c r="Z32" s="518"/>
      <c r="AA32" s="514"/>
      <c r="AB32" s="514"/>
      <c r="AC32" s="514"/>
      <c r="AD32" s="38"/>
      <c r="AE32" s="518"/>
      <c r="AF32" s="514"/>
      <c r="AG32" s="514"/>
      <c r="AH32" s="514"/>
      <c r="AI32" s="38"/>
      <c r="AJ32" s="518"/>
      <c r="AK32" s="37"/>
      <c r="AL32" s="37"/>
      <c r="AM32" s="37"/>
      <c r="AN32" s="38"/>
      <c r="AO32" s="231">
        <f t="shared" si="0"/>
        <v>0</v>
      </c>
      <c r="AP32" s="229">
        <f t="shared" si="1"/>
        <v>0</v>
      </c>
      <c r="AQ32" s="229">
        <f t="shared" si="2"/>
        <v>0</v>
      </c>
      <c r="AR32" s="232">
        <f t="shared" si="3"/>
        <v>0</v>
      </c>
      <c r="AS32" s="229">
        <f t="shared" si="4"/>
        <v>0</v>
      </c>
      <c r="AT32" s="233">
        <f t="shared" si="5"/>
        <v>0</v>
      </c>
      <c r="AU32" s="234">
        <f t="shared" si="6"/>
        <v>0</v>
      </c>
      <c r="AV32" s="235">
        <f t="shared" si="7"/>
        <v>0</v>
      </c>
      <c r="AW32" s="236">
        <f t="shared" si="8"/>
        <v>0</v>
      </c>
    </row>
    <row r="33" spans="1:49" ht="13" thickBot="1">
      <c r="A33" s="4"/>
      <c r="B33" s="86"/>
      <c r="C33" s="86"/>
      <c r="D33" s="399"/>
      <c r="E33" s="262"/>
      <c r="F33" s="264"/>
      <c r="G33" s="33"/>
      <c r="H33" s="33"/>
      <c r="I33" s="260"/>
      <c r="J33" s="262"/>
      <c r="K33" s="264"/>
      <c r="L33" s="33"/>
      <c r="M33" s="33"/>
      <c r="N33" s="33"/>
      <c r="O33" s="262"/>
      <c r="P33" s="264"/>
      <c r="Q33" s="33"/>
      <c r="R33" s="33"/>
      <c r="S33" s="33"/>
      <c r="T33" s="262"/>
      <c r="U33" s="264"/>
      <c r="V33" s="33"/>
      <c r="W33" s="33"/>
      <c r="X33" s="33"/>
      <c r="Y33" s="262"/>
      <c r="Z33" s="264"/>
      <c r="AA33" s="33"/>
      <c r="AB33" s="33"/>
      <c r="AC33" s="33"/>
      <c r="AD33" s="262"/>
      <c r="AE33" s="518"/>
      <c r="AF33" s="514"/>
      <c r="AG33" s="514"/>
      <c r="AH33" s="514"/>
      <c r="AI33" s="38"/>
      <c r="AJ33" s="518"/>
      <c r="AK33" s="514"/>
      <c r="AL33" s="514"/>
      <c r="AM33" s="514"/>
      <c r="AN33" s="38"/>
      <c r="AO33" s="231">
        <f t="shared" si="0"/>
        <v>0</v>
      </c>
      <c r="AP33" s="229">
        <f t="shared" si="1"/>
        <v>0</v>
      </c>
      <c r="AQ33" s="229">
        <f t="shared" si="2"/>
        <v>0</v>
      </c>
      <c r="AR33" s="232">
        <f t="shared" si="3"/>
        <v>0</v>
      </c>
      <c r="AS33" s="229">
        <f t="shared" si="4"/>
        <v>0</v>
      </c>
      <c r="AT33" s="233">
        <f t="shared" si="5"/>
        <v>0</v>
      </c>
      <c r="AU33" s="234">
        <f t="shared" si="6"/>
        <v>0</v>
      </c>
      <c r="AV33" s="235">
        <f t="shared" si="7"/>
        <v>0</v>
      </c>
      <c r="AW33" s="236">
        <f t="shared" si="8"/>
        <v>0</v>
      </c>
    </row>
    <row r="34" spans="1:49" ht="13" thickBot="1">
      <c r="A34" s="4"/>
      <c r="B34" s="111"/>
      <c r="C34" s="111"/>
      <c r="D34" s="575" t="s">
        <v>122</v>
      </c>
      <c r="E34" s="111"/>
      <c r="F34" s="111"/>
      <c r="G34" s="111"/>
      <c r="H34" s="111"/>
      <c r="I34" s="111"/>
      <c r="J34" s="111"/>
      <c r="K34" s="518"/>
      <c r="L34" s="514"/>
      <c r="M34" s="514"/>
      <c r="N34" s="514"/>
      <c r="O34" s="38"/>
      <c r="P34" s="518"/>
      <c r="Q34" s="514"/>
      <c r="R34" s="514"/>
      <c r="S34" s="514"/>
      <c r="T34" s="38"/>
      <c r="U34" s="518"/>
      <c r="V34" s="514"/>
      <c r="W34" s="514"/>
      <c r="X34" s="514"/>
      <c r="Y34" s="38"/>
      <c r="Z34" s="518"/>
      <c r="AA34" s="514"/>
      <c r="AB34" s="514"/>
      <c r="AC34" s="514"/>
      <c r="AD34" s="38"/>
      <c r="AE34" s="517"/>
      <c r="AF34" s="513"/>
      <c r="AG34" s="513"/>
      <c r="AH34" s="513"/>
      <c r="AI34" s="519"/>
      <c r="AJ34" s="513"/>
      <c r="AK34" s="513"/>
      <c r="AL34" s="513"/>
      <c r="AM34" s="513"/>
      <c r="AN34" s="513"/>
      <c r="AO34" s="231">
        <f t="shared" si="0"/>
        <v>0</v>
      </c>
      <c r="AP34" s="229">
        <f t="shared" si="1"/>
        <v>0</v>
      </c>
      <c r="AQ34" s="229">
        <f t="shared" si="2"/>
        <v>0</v>
      </c>
      <c r="AR34" s="232">
        <f t="shared" si="3"/>
        <v>0</v>
      </c>
      <c r="AS34" s="229">
        <f t="shared" si="4"/>
        <v>0</v>
      </c>
      <c r="AT34" s="233">
        <f t="shared" si="5"/>
        <v>0</v>
      </c>
      <c r="AU34" s="234">
        <f t="shared" si="6"/>
        <v>0</v>
      </c>
      <c r="AV34" s="235">
        <f t="shared" si="7"/>
        <v>0</v>
      </c>
      <c r="AW34" s="236">
        <f t="shared" si="8"/>
        <v>0</v>
      </c>
    </row>
    <row r="35" spans="1:49" ht="13" thickBot="1">
      <c r="A35" s="4"/>
      <c r="B35" s="508"/>
      <c r="C35" s="508"/>
      <c r="D35" s="369"/>
      <c r="E35" s="519"/>
      <c r="F35" s="517"/>
      <c r="G35" s="513"/>
      <c r="H35" s="513"/>
      <c r="I35" s="492"/>
      <c r="J35" s="519"/>
      <c r="K35" s="517"/>
      <c r="L35" s="513"/>
      <c r="M35" s="513"/>
      <c r="N35" s="513"/>
      <c r="O35" s="519"/>
      <c r="P35" s="517"/>
      <c r="Q35" s="513"/>
      <c r="R35" s="513"/>
      <c r="S35" s="513"/>
      <c r="T35" s="519"/>
      <c r="U35" s="517"/>
      <c r="V35" s="513"/>
      <c r="W35" s="513"/>
      <c r="X35" s="513"/>
      <c r="Y35" s="519"/>
      <c r="Z35" s="517"/>
      <c r="AA35" s="513"/>
      <c r="AB35" s="513"/>
      <c r="AC35" s="513"/>
      <c r="AD35" s="519"/>
      <c r="AE35" s="518"/>
      <c r="AF35" s="514"/>
      <c r="AG35" s="514"/>
      <c r="AH35" s="514"/>
      <c r="AI35" s="520"/>
      <c r="AJ35" s="518"/>
      <c r="AK35" s="514"/>
      <c r="AL35" s="514"/>
      <c r="AM35" s="514"/>
      <c r="AN35" s="38"/>
      <c r="AO35" s="231">
        <f t="shared" si="0"/>
        <v>0</v>
      </c>
      <c r="AP35" s="229">
        <f t="shared" si="1"/>
        <v>0</v>
      </c>
      <c r="AQ35" s="229">
        <f t="shared" si="2"/>
        <v>0</v>
      </c>
      <c r="AR35" s="232">
        <f t="shared" si="3"/>
        <v>0</v>
      </c>
      <c r="AS35" s="229">
        <f t="shared" si="4"/>
        <v>0</v>
      </c>
      <c r="AT35" s="233">
        <f t="shared" si="5"/>
        <v>0</v>
      </c>
      <c r="AU35" s="234">
        <f t="shared" si="6"/>
        <v>0</v>
      </c>
      <c r="AV35" s="235">
        <f t="shared" si="7"/>
        <v>0</v>
      </c>
      <c r="AW35" s="236">
        <f t="shared" si="8"/>
        <v>0</v>
      </c>
    </row>
    <row r="36" spans="1:49">
      <c r="A36" s="4"/>
      <c r="B36" s="509"/>
      <c r="C36" s="509"/>
      <c r="D36" s="369"/>
      <c r="E36" s="520"/>
      <c r="F36" s="518"/>
      <c r="G36" s="514"/>
      <c r="H36" s="514"/>
      <c r="I36" s="515"/>
      <c r="J36" s="520"/>
      <c r="K36" s="518"/>
      <c r="L36" s="514"/>
      <c r="M36" s="514"/>
      <c r="N36" s="514"/>
      <c r="O36" s="520"/>
      <c r="P36" s="518"/>
      <c r="Q36" s="514"/>
      <c r="R36" s="514"/>
      <c r="S36" s="514"/>
      <c r="T36" s="520"/>
      <c r="U36" s="518"/>
      <c r="V36" s="514"/>
      <c r="W36" s="514"/>
      <c r="X36" s="514"/>
      <c r="Y36" s="520"/>
      <c r="Z36" s="518"/>
      <c r="AA36" s="514"/>
      <c r="AB36" s="514"/>
      <c r="AC36" s="514"/>
      <c r="AD36" s="520"/>
      <c r="AE36" s="302"/>
      <c r="AF36" s="306"/>
      <c r="AG36" s="306"/>
      <c r="AH36" s="306"/>
      <c r="AI36" s="310"/>
      <c r="AJ36" s="518"/>
      <c r="AK36" s="514"/>
      <c r="AL36" s="514"/>
      <c r="AM36" s="514"/>
      <c r="AN36" s="38"/>
      <c r="AO36" s="231">
        <f t="shared" si="0"/>
        <v>0</v>
      </c>
      <c r="AP36" s="229">
        <f t="shared" si="1"/>
        <v>0</v>
      </c>
      <c r="AQ36" s="229">
        <f t="shared" si="2"/>
        <v>0</v>
      </c>
      <c r="AR36" s="232">
        <f t="shared" si="3"/>
        <v>0</v>
      </c>
      <c r="AS36" s="229">
        <f t="shared" si="4"/>
        <v>0</v>
      </c>
      <c r="AT36" s="233">
        <f t="shared" si="5"/>
        <v>0</v>
      </c>
      <c r="AU36" s="234">
        <f t="shared" si="6"/>
        <v>0</v>
      </c>
      <c r="AV36" s="235">
        <f t="shared" si="7"/>
        <v>0</v>
      </c>
      <c r="AW36" s="236">
        <f t="shared" si="8"/>
        <v>0</v>
      </c>
    </row>
    <row r="39" spans="1:49" ht="13" thickBot="1"/>
    <row r="40" spans="1:49" ht="13" thickBot="1">
      <c r="A40" s="4"/>
      <c r="B40" s="509"/>
      <c r="C40" s="509"/>
      <c r="D40" s="19"/>
      <c r="E40" s="514"/>
      <c r="F40" s="514"/>
      <c r="G40" s="37"/>
      <c r="H40" s="37"/>
      <c r="I40" s="514"/>
      <c r="J40" s="38"/>
      <c r="K40" s="36"/>
      <c r="L40" s="37"/>
      <c r="M40" s="37"/>
      <c r="N40" s="20"/>
      <c r="O40" s="59"/>
      <c r="P40" s="36"/>
      <c r="Q40" s="37"/>
      <c r="R40" s="37"/>
      <c r="S40" s="37"/>
      <c r="T40" s="38"/>
      <c r="U40" s="24"/>
      <c r="V40" s="20"/>
      <c r="W40" s="20"/>
      <c r="X40" s="20"/>
      <c r="Y40" s="59"/>
      <c r="Z40" s="36"/>
      <c r="AA40" s="37"/>
      <c r="AB40" s="37"/>
      <c r="AC40" s="37"/>
      <c r="AD40" s="38"/>
      <c r="AE40" s="36"/>
      <c r="AF40" s="37"/>
      <c r="AG40" s="37"/>
      <c r="AH40" s="37"/>
      <c r="AI40" s="38"/>
      <c r="AJ40" s="36"/>
      <c r="AK40" s="37"/>
      <c r="AL40" s="37"/>
      <c r="AM40" s="37"/>
      <c r="AN40" s="38"/>
      <c r="AO40" s="231"/>
      <c r="AP40" s="229"/>
      <c r="AQ40" s="229"/>
      <c r="AR40" s="232"/>
      <c r="AS40" s="229"/>
      <c r="AT40" s="233"/>
      <c r="AU40" s="234"/>
      <c r="AV40" s="235"/>
      <c r="AW40" s="236"/>
    </row>
    <row r="41" spans="1:49" ht="13" thickBot="1">
      <c r="A41" s="4"/>
      <c r="B41" s="76"/>
      <c r="C41" s="76"/>
      <c r="D41" s="37"/>
      <c r="E41" s="37"/>
      <c r="F41" s="37"/>
      <c r="G41" s="37"/>
      <c r="H41" s="37"/>
      <c r="I41" s="37"/>
      <c r="J41" s="38"/>
      <c r="K41" s="36"/>
      <c r="L41" s="37"/>
      <c r="M41" s="37"/>
      <c r="N41" s="37"/>
      <c r="O41" s="38"/>
      <c r="P41" s="36"/>
      <c r="Q41" s="37"/>
      <c r="R41" s="37"/>
      <c r="S41" s="37"/>
      <c r="T41" s="38"/>
      <c r="U41" s="36"/>
      <c r="V41" s="37"/>
      <c r="W41" s="37"/>
      <c r="X41" s="37"/>
      <c r="Y41" s="38"/>
      <c r="Z41" s="36"/>
      <c r="AA41" s="37"/>
      <c r="AB41" s="37"/>
      <c r="AC41" s="37"/>
      <c r="AD41" s="38"/>
      <c r="AE41" s="36"/>
      <c r="AF41" s="37"/>
      <c r="AG41" s="37"/>
      <c r="AH41" s="37"/>
      <c r="AI41" s="38"/>
      <c r="AJ41" s="36"/>
      <c r="AK41" s="37"/>
      <c r="AL41" s="37"/>
      <c r="AM41" s="37"/>
      <c r="AN41" s="38"/>
      <c r="AO41" s="231">
        <f t="shared" ref="AO41" si="9">SUM(F41+K41+P41+U41+Z41+AE41+AJ41)</f>
        <v>0</v>
      </c>
      <c r="AP41" s="229">
        <f t="shared" ref="AP41" si="10">SUM(G41+L41+Q41+V41+AA41+AF41+AK41)</f>
        <v>0</v>
      </c>
      <c r="AQ41" s="229">
        <f t="shared" ref="AQ41" si="11">SUM(H41+M41+R41+W41+AB41+AG41+AL41)</f>
        <v>0</v>
      </c>
      <c r="AR41" s="232">
        <f t="shared" ref="AR41" si="12">SUM(I41+N41+S41+X41+AC41+AH41+AM41)</f>
        <v>0</v>
      </c>
      <c r="AS41" s="229">
        <f t="shared" ref="AS41" si="13">SUM(J41+O41+T41+Y41+AD41+AI41+AN41)</f>
        <v>0</v>
      </c>
      <c r="AT41" s="233">
        <f t="shared" ref="AT41" si="14">IFERROR(AP41/AO41,0)</f>
        <v>0</v>
      </c>
      <c r="AU41" s="234">
        <f t="shared" ref="AU41" si="15">IFERROR(SUM(H41+M41+R41+W41+AB41+AG41+AL41)/AV41,0)</f>
        <v>0</v>
      </c>
      <c r="AV41" s="235">
        <f t="shared" ref="AV41" si="16">COUNT(F41, K41, P41, U41, Z41, AE41, AJ41)</f>
        <v>0</v>
      </c>
      <c r="AW41" s="236">
        <f t="shared" ref="AW41" si="17">IFERROR((100*AP41/AO41)+(330*AS41/AO41)-(200*AR41/AO41)+(8.4*AQ41/AO41),0)</f>
        <v>0</v>
      </c>
    </row>
    <row r="42" spans="1:49" ht="13" thickBot="1">
      <c r="A42" s="4"/>
      <c r="B42" s="76"/>
      <c r="C42" s="76"/>
      <c r="D42" s="37"/>
      <c r="E42" s="37"/>
      <c r="F42" s="37"/>
      <c r="G42" s="37"/>
      <c r="H42" s="37"/>
      <c r="I42" s="37"/>
      <c r="J42" s="38"/>
      <c r="K42" s="36"/>
      <c r="L42" s="37"/>
      <c r="M42" s="37"/>
      <c r="N42" s="37"/>
      <c r="O42" s="38"/>
      <c r="P42" s="36"/>
      <c r="Q42" s="37"/>
      <c r="R42" s="37"/>
      <c r="S42" s="37"/>
      <c r="T42" s="38"/>
      <c r="U42" s="36"/>
      <c r="V42" s="37"/>
      <c r="W42" s="37"/>
      <c r="X42" s="37"/>
      <c r="Y42" s="38"/>
      <c r="Z42" s="36"/>
      <c r="AA42" s="37"/>
      <c r="AB42" s="37"/>
      <c r="AC42" s="37"/>
      <c r="AD42" s="38"/>
      <c r="AE42" s="36"/>
      <c r="AF42" s="37"/>
      <c r="AG42" s="37"/>
      <c r="AH42" s="37"/>
      <c r="AI42" s="38"/>
      <c r="AJ42" s="36"/>
      <c r="AK42" s="37"/>
      <c r="AL42" s="37"/>
      <c r="AM42" s="37"/>
      <c r="AN42" s="38"/>
      <c r="AO42" s="231">
        <f t="shared" ref="AO42:AO44" si="18">SUM(F42+K42+P42+U42+Z42+AE42+AJ42)</f>
        <v>0</v>
      </c>
      <c r="AP42" s="229">
        <f t="shared" ref="AP42:AP44" si="19">SUM(G42+L42+Q42+V42+AA42+AF42+AK42)</f>
        <v>0</v>
      </c>
      <c r="AQ42" s="229">
        <f t="shared" ref="AQ42:AQ44" si="20">SUM(H42+M42+R42+W42+AB42+AG42+AL42)</f>
        <v>0</v>
      </c>
      <c r="AR42" s="232">
        <f t="shared" ref="AR42:AR44" si="21">SUM(I42+N42+S42+X42+AC42+AH42+AM42)</f>
        <v>0</v>
      </c>
      <c r="AS42" s="229">
        <f t="shared" ref="AS42:AS44" si="22">SUM(J42+O42+T42+Y42+AD42+AI42+AN42)</f>
        <v>0</v>
      </c>
      <c r="AT42" s="233">
        <f t="shared" ref="AT42:AT44" si="23">IFERROR(AP42/AO42,0)</f>
        <v>0</v>
      </c>
      <c r="AU42" s="234">
        <f t="shared" ref="AU42:AU44" si="24">IFERROR(SUM(H42+M42+R42+W42+AB42+AG42+AL42)/AV42,0)</f>
        <v>0</v>
      </c>
      <c r="AV42" s="235">
        <f t="shared" ref="AV42:AV44" si="25">COUNT(F42, K42, P42, U42, Z42, AE42, AJ42)</f>
        <v>0</v>
      </c>
      <c r="AW42" s="237"/>
    </row>
    <row r="43" spans="1:49" ht="13" thickBot="1">
      <c r="A43" s="4"/>
      <c r="B43" s="76"/>
      <c r="C43" s="76"/>
      <c r="D43" s="37"/>
      <c r="E43" s="37"/>
      <c r="F43" s="37"/>
      <c r="G43" s="37"/>
      <c r="H43" s="37"/>
      <c r="I43" s="37"/>
      <c r="J43" s="38"/>
      <c r="K43" s="36"/>
      <c r="L43" s="37"/>
      <c r="M43" s="37"/>
      <c r="N43" s="37"/>
      <c r="O43" s="38"/>
      <c r="P43" s="36"/>
      <c r="Q43" s="37"/>
      <c r="R43" s="37"/>
      <c r="S43" s="37"/>
      <c r="T43" s="38"/>
      <c r="U43" s="36"/>
      <c r="V43" s="37"/>
      <c r="W43" s="37"/>
      <c r="X43" s="37"/>
      <c r="Y43" s="38"/>
      <c r="Z43" s="36"/>
      <c r="AA43" s="37"/>
      <c r="AB43" s="37"/>
      <c r="AC43" s="37"/>
      <c r="AD43" s="38"/>
      <c r="AE43" s="36"/>
      <c r="AF43" s="37"/>
      <c r="AG43" s="37"/>
      <c r="AH43" s="37"/>
      <c r="AI43" s="38"/>
      <c r="AJ43" s="36"/>
      <c r="AK43" s="37"/>
      <c r="AL43" s="37"/>
      <c r="AM43" s="37"/>
      <c r="AN43" s="38"/>
      <c r="AO43" s="231">
        <f t="shared" si="18"/>
        <v>0</v>
      </c>
      <c r="AP43" s="229">
        <f t="shared" si="19"/>
        <v>0</v>
      </c>
      <c r="AQ43" s="229">
        <f t="shared" si="20"/>
        <v>0</v>
      </c>
      <c r="AR43" s="232">
        <f t="shared" si="21"/>
        <v>0</v>
      </c>
      <c r="AS43" s="229">
        <f t="shared" si="22"/>
        <v>0</v>
      </c>
      <c r="AT43" s="233">
        <f t="shared" si="23"/>
        <v>0</v>
      </c>
      <c r="AU43" s="234">
        <f t="shared" si="24"/>
        <v>0</v>
      </c>
      <c r="AV43" s="235">
        <f t="shared" si="25"/>
        <v>0</v>
      </c>
      <c r="AW43" s="237"/>
    </row>
    <row r="44" spans="1:49" ht="13" thickBot="1">
      <c r="A44" s="4"/>
      <c r="B44" s="76"/>
      <c r="C44" s="76"/>
      <c r="D44" s="37"/>
      <c r="E44" s="37"/>
      <c r="F44" s="37"/>
      <c r="G44" s="37"/>
      <c r="H44" s="37"/>
      <c r="I44" s="37"/>
      <c r="J44" s="38"/>
      <c r="K44" s="36"/>
      <c r="L44" s="37"/>
      <c r="M44" s="37"/>
      <c r="N44" s="37"/>
      <c r="O44" s="38"/>
      <c r="P44" s="36"/>
      <c r="Q44" s="37"/>
      <c r="R44" s="37"/>
      <c r="S44" s="37"/>
      <c r="T44" s="38"/>
      <c r="U44" s="36"/>
      <c r="V44" s="37"/>
      <c r="W44" s="37"/>
      <c r="X44" s="37"/>
      <c r="Y44" s="38"/>
      <c r="Z44" s="36"/>
      <c r="AA44" s="37"/>
      <c r="AB44" s="37"/>
      <c r="AC44" s="37"/>
      <c r="AD44" s="38"/>
      <c r="AE44" s="36"/>
      <c r="AF44" s="37"/>
      <c r="AG44" s="37"/>
      <c r="AH44" s="37"/>
      <c r="AI44" s="38"/>
      <c r="AJ44" s="36"/>
      <c r="AK44" s="37"/>
      <c r="AL44" s="37"/>
      <c r="AM44" s="37"/>
      <c r="AN44" s="38"/>
      <c r="AO44" s="231">
        <f t="shared" si="18"/>
        <v>0</v>
      </c>
      <c r="AP44" s="229">
        <f t="shared" si="19"/>
        <v>0</v>
      </c>
      <c r="AQ44" s="229">
        <f t="shared" si="20"/>
        <v>0</v>
      </c>
      <c r="AR44" s="232">
        <f t="shared" si="21"/>
        <v>0</v>
      </c>
      <c r="AS44" s="229">
        <f t="shared" si="22"/>
        <v>0</v>
      </c>
      <c r="AT44" s="233">
        <f t="shared" si="23"/>
        <v>0</v>
      </c>
      <c r="AU44" s="234">
        <f t="shared" si="24"/>
        <v>0</v>
      </c>
      <c r="AV44" s="235">
        <f t="shared" si="25"/>
        <v>0</v>
      </c>
      <c r="AW44" s="237"/>
    </row>
    <row r="45" spans="1:49" ht="13" thickBot="1">
      <c r="A45" s="4"/>
      <c r="B45" s="76"/>
      <c r="C45" s="76"/>
      <c r="D45" s="37"/>
      <c r="E45" s="37"/>
      <c r="F45" s="37"/>
      <c r="G45" s="37"/>
      <c r="H45" s="37"/>
      <c r="I45" s="37"/>
      <c r="J45" s="38"/>
      <c r="K45" s="36"/>
      <c r="L45" s="37"/>
      <c r="M45" s="37"/>
      <c r="N45" s="37"/>
      <c r="O45" s="38"/>
      <c r="P45" s="36"/>
      <c r="Q45" s="37"/>
      <c r="R45" s="37"/>
      <c r="S45" s="37"/>
      <c r="T45" s="38"/>
      <c r="U45" s="36"/>
      <c r="V45" s="37"/>
      <c r="W45" s="37"/>
      <c r="X45" s="37"/>
      <c r="Y45" s="38"/>
      <c r="Z45" s="36"/>
      <c r="AA45" s="37"/>
      <c r="AB45" s="37"/>
      <c r="AC45" s="37"/>
      <c r="AD45" s="38"/>
      <c r="AE45" s="36"/>
      <c r="AF45" s="37"/>
      <c r="AG45" s="37"/>
      <c r="AH45" s="37"/>
      <c r="AI45" s="38"/>
      <c r="AJ45" s="36"/>
      <c r="AK45" s="37"/>
      <c r="AL45" s="37"/>
      <c r="AM45" s="37"/>
      <c r="AN45" s="38"/>
      <c r="AO45" s="231">
        <f t="shared" ref="AO45:AO57" si="26">SUM(F45+K45+P45+U45+Z45+AE45+AJ45)</f>
        <v>0</v>
      </c>
      <c r="AP45" s="229">
        <f t="shared" ref="AP45:AP57" si="27">SUM(G45+L45+Q45+V45+AA45+AF45+AK45)</f>
        <v>0</v>
      </c>
      <c r="AQ45" s="229">
        <f t="shared" ref="AQ45:AQ57" si="28">SUM(H45+M45+R45+W45+AB45+AG45+AL45)</f>
        <v>0</v>
      </c>
      <c r="AR45" s="232">
        <f t="shared" ref="AR45:AR57" si="29">SUM(I45+N45+S45+X45+AC45+AH45+AM45)</f>
        <v>0</v>
      </c>
      <c r="AS45" s="229">
        <f t="shared" ref="AS45:AS57" si="30">SUM(J45+O45+T45+Y45+AD45+AI45+AN45)</f>
        <v>0</v>
      </c>
      <c r="AT45" s="233">
        <f t="shared" ref="AT45:AT57" si="31">IFERROR(AP45/AO45,0)</f>
        <v>0</v>
      </c>
      <c r="AU45" s="234">
        <f t="shared" ref="AU45:AU57" si="32">IFERROR(SUM(H45+M45+R45+W45+AB45+AG45+AL45)/AV45,0)</f>
        <v>0</v>
      </c>
      <c r="AV45" s="235">
        <f t="shared" ref="AV45:AV57" si="33">COUNT(F45, K45, P45, U45, Z45, AE45, AJ45)</f>
        <v>0</v>
      </c>
      <c r="AW45" s="237"/>
    </row>
    <row r="46" spans="1:49" ht="13" thickBot="1">
      <c r="A46" s="4"/>
      <c r="B46" s="76"/>
      <c r="C46" s="76"/>
      <c r="D46" s="37"/>
      <c r="E46" s="37"/>
      <c r="F46" s="37"/>
      <c r="G46" s="37"/>
      <c r="H46" s="37"/>
      <c r="I46" s="37"/>
      <c r="J46" s="38"/>
      <c r="K46" s="36"/>
      <c r="L46" s="37"/>
      <c r="M46" s="37"/>
      <c r="N46" s="37"/>
      <c r="O46" s="38"/>
      <c r="P46" s="36"/>
      <c r="Q46" s="37"/>
      <c r="R46" s="37"/>
      <c r="S46" s="37"/>
      <c r="T46" s="38"/>
      <c r="U46" s="36"/>
      <c r="V46" s="37"/>
      <c r="W46" s="37"/>
      <c r="X46" s="37"/>
      <c r="Y46" s="38"/>
      <c r="Z46" s="36"/>
      <c r="AA46" s="37"/>
      <c r="AB46" s="37"/>
      <c r="AC46" s="37"/>
      <c r="AD46" s="38"/>
      <c r="AE46" s="36"/>
      <c r="AF46" s="37"/>
      <c r="AG46" s="37"/>
      <c r="AH46" s="37"/>
      <c r="AI46" s="38"/>
      <c r="AJ46" s="36"/>
      <c r="AK46" s="37"/>
      <c r="AL46" s="37"/>
      <c r="AM46" s="37"/>
      <c r="AN46" s="38"/>
      <c r="AO46" s="231">
        <f t="shared" si="26"/>
        <v>0</v>
      </c>
      <c r="AP46" s="229">
        <f t="shared" si="27"/>
        <v>0</v>
      </c>
      <c r="AQ46" s="229">
        <f t="shared" si="28"/>
        <v>0</v>
      </c>
      <c r="AR46" s="232">
        <f t="shared" si="29"/>
        <v>0</v>
      </c>
      <c r="AS46" s="229">
        <f t="shared" si="30"/>
        <v>0</v>
      </c>
      <c r="AT46" s="233">
        <f t="shared" si="31"/>
        <v>0</v>
      </c>
      <c r="AU46" s="234">
        <f t="shared" si="32"/>
        <v>0</v>
      </c>
      <c r="AV46" s="235">
        <f t="shared" si="33"/>
        <v>0</v>
      </c>
      <c r="AW46" s="237"/>
    </row>
    <row r="47" spans="1:49" ht="13" thickBot="1">
      <c r="A47" s="4"/>
      <c r="B47" s="76"/>
      <c r="C47" s="76"/>
      <c r="D47" s="37"/>
      <c r="E47" s="37"/>
      <c r="F47" s="37"/>
      <c r="G47" s="37"/>
      <c r="H47" s="37"/>
      <c r="I47" s="37"/>
      <c r="J47" s="38"/>
      <c r="K47" s="36"/>
      <c r="L47" s="37"/>
      <c r="M47" s="37"/>
      <c r="N47" s="37"/>
      <c r="O47" s="38"/>
      <c r="P47" s="36"/>
      <c r="Q47" s="37"/>
      <c r="R47" s="37"/>
      <c r="S47" s="37"/>
      <c r="T47" s="38"/>
      <c r="U47" s="36"/>
      <c r="V47" s="37"/>
      <c r="W47" s="37"/>
      <c r="X47" s="37"/>
      <c r="Y47" s="38"/>
      <c r="Z47" s="36"/>
      <c r="AA47" s="37"/>
      <c r="AB47" s="37"/>
      <c r="AC47" s="37"/>
      <c r="AD47" s="38"/>
      <c r="AE47" s="36"/>
      <c r="AF47" s="37"/>
      <c r="AG47" s="37"/>
      <c r="AH47" s="37"/>
      <c r="AI47" s="38"/>
      <c r="AJ47" s="36"/>
      <c r="AK47" s="37"/>
      <c r="AL47" s="37"/>
      <c r="AM47" s="37"/>
      <c r="AN47" s="38"/>
      <c r="AO47" s="231">
        <f t="shared" si="26"/>
        <v>0</v>
      </c>
      <c r="AP47" s="229">
        <f t="shared" si="27"/>
        <v>0</v>
      </c>
      <c r="AQ47" s="229">
        <f t="shared" si="28"/>
        <v>0</v>
      </c>
      <c r="AR47" s="232">
        <f t="shared" si="29"/>
        <v>0</v>
      </c>
      <c r="AS47" s="229">
        <f t="shared" si="30"/>
        <v>0</v>
      </c>
      <c r="AT47" s="233">
        <f t="shared" si="31"/>
        <v>0</v>
      </c>
      <c r="AU47" s="234">
        <f t="shared" si="32"/>
        <v>0</v>
      </c>
      <c r="AV47" s="235">
        <f t="shared" si="33"/>
        <v>0</v>
      </c>
      <c r="AW47" s="237"/>
    </row>
    <row r="48" spans="1:49" ht="13" thickBot="1">
      <c r="A48" s="4"/>
      <c r="B48" s="76"/>
      <c r="C48" s="76"/>
      <c r="D48" s="37"/>
      <c r="E48" s="37"/>
      <c r="F48" s="37"/>
      <c r="G48" s="37"/>
      <c r="H48" s="37"/>
      <c r="I48" s="37"/>
      <c r="J48" s="38"/>
      <c r="K48" s="36"/>
      <c r="L48" s="37"/>
      <c r="M48" s="37"/>
      <c r="N48" s="37"/>
      <c r="O48" s="38"/>
      <c r="P48" s="36"/>
      <c r="Q48" s="37"/>
      <c r="R48" s="37"/>
      <c r="S48" s="37"/>
      <c r="T48" s="38"/>
      <c r="U48" s="36"/>
      <c r="V48" s="37"/>
      <c r="W48" s="37"/>
      <c r="X48" s="37"/>
      <c r="Y48" s="38"/>
      <c r="Z48" s="36"/>
      <c r="AA48" s="37"/>
      <c r="AB48" s="37"/>
      <c r="AC48" s="37"/>
      <c r="AD48" s="38"/>
      <c r="AE48" s="36"/>
      <c r="AF48" s="37"/>
      <c r="AG48" s="37"/>
      <c r="AH48" s="37"/>
      <c r="AI48" s="38"/>
      <c r="AJ48" s="36"/>
      <c r="AK48" s="37"/>
      <c r="AL48" s="37"/>
      <c r="AM48" s="37"/>
      <c r="AN48" s="38"/>
      <c r="AO48" s="231">
        <f t="shared" si="26"/>
        <v>0</v>
      </c>
      <c r="AP48" s="229">
        <f t="shared" si="27"/>
        <v>0</v>
      </c>
      <c r="AQ48" s="229">
        <f t="shared" si="28"/>
        <v>0</v>
      </c>
      <c r="AR48" s="232">
        <f t="shared" si="29"/>
        <v>0</v>
      </c>
      <c r="AS48" s="229">
        <f t="shared" si="30"/>
        <v>0</v>
      </c>
      <c r="AT48" s="233">
        <f t="shared" si="31"/>
        <v>0</v>
      </c>
      <c r="AU48" s="234">
        <f t="shared" si="32"/>
        <v>0</v>
      </c>
      <c r="AV48" s="235">
        <f t="shared" si="33"/>
        <v>0</v>
      </c>
      <c r="AW48" s="237"/>
    </row>
    <row r="49" spans="1:49" ht="13" thickBot="1">
      <c r="A49" s="4"/>
      <c r="B49" s="76"/>
      <c r="C49" s="76"/>
      <c r="D49" s="37"/>
      <c r="E49" s="37"/>
      <c r="F49" s="37"/>
      <c r="G49" s="37"/>
      <c r="H49" s="37"/>
      <c r="I49" s="37"/>
      <c r="J49" s="38"/>
      <c r="K49" s="36"/>
      <c r="L49" s="37"/>
      <c r="M49" s="37"/>
      <c r="N49" s="37"/>
      <c r="O49" s="38"/>
      <c r="P49" s="36"/>
      <c r="Q49" s="37"/>
      <c r="R49" s="37"/>
      <c r="S49" s="37"/>
      <c r="T49" s="38"/>
      <c r="U49" s="36"/>
      <c r="V49" s="37"/>
      <c r="W49" s="37"/>
      <c r="X49" s="37"/>
      <c r="Y49" s="38"/>
      <c r="Z49" s="36"/>
      <c r="AA49" s="37"/>
      <c r="AB49" s="37"/>
      <c r="AC49" s="37"/>
      <c r="AD49" s="38"/>
      <c r="AE49" s="36"/>
      <c r="AF49" s="37"/>
      <c r="AG49" s="37"/>
      <c r="AH49" s="37"/>
      <c r="AI49" s="38"/>
      <c r="AJ49" s="36"/>
      <c r="AK49" s="37"/>
      <c r="AL49" s="37"/>
      <c r="AM49" s="37"/>
      <c r="AN49" s="38"/>
      <c r="AO49" s="231">
        <f t="shared" si="26"/>
        <v>0</v>
      </c>
      <c r="AP49" s="229">
        <f t="shared" si="27"/>
        <v>0</v>
      </c>
      <c r="AQ49" s="229">
        <f t="shared" si="28"/>
        <v>0</v>
      </c>
      <c r="AR49" s="232">
        <f t="shared" si="29"/>
        <v>0</v>
      </c>
      <c r="AS49" s="229">
        <f t="shared" si="30"/>
        <v>0</v>
      </c>
      <c r="AT49" s="233">
        <f t="shared" si="31"/>
        <v>0</v>
      </c>
      <c r="AU49" s="234">
        <f t="shared" si="32"/>
        <v>0</v>
      </c>
      <c r="AV49" s="235">
        <f t="shared" si="33"/>
        <v>0</v>
      </c>
      <c r="AW49" s="237"/>
    </row>
    <row r="50" spans="1:49" ht="13" thickBot="1">
      <c r="A50" s="4"/>
      <c r="B50" s="76"/>
      <c r="C50" s="76"/>
      <c r="D50" s="37"/>
      <c r="E50" s="37"/>
      <c r="F50" s="37"/>
      <c r="G50" s="37"/>
      <c r="H50" s="37"/>
      <c r="I50" s="37"/>
      <c r="J50" s="38"/>
      <c r="K50" s="36"/>
      <c r="L50" s="37"/>
      <c r="M50" s="37"/>
      <c r="N50" s="37"/>
      <c r="O50" s="38"/>
      <c r="P50" s="36"/>
      <c r="Q50" s="37"/>
      <c r="R50" s="37"/>
      <c r="S50" s="37"/>
      <c r="T50" s="38"/>
      <c r="U50" s="36"/>
      <c r="V50" s="37"/>
      <c r="W50" s="37"/>
      <c r="X50" s="37"/>
      <c r="Y50" s="38"/>
      <c r="Z50" s="36"/>
      <c r="AA50" s="37"/>
      <c r="AB50" s="37"/>
      <c r="AC50" s="37"/>
      <c r="AD50" s="38"/>
      <c r="AE50" s="36"/>
      <c r="AF50" s="37"/>
      <c r="AG50" s="37"/>
      <c r="AH50" s="37"/>
      <c r="AI50" s="38"/>
      <c r="AJ50" s="36"/>
      <c r="AK50" s="37"/>
      <c r="AL50" s="37"/>
      <c r="AM50" s="37"/>
      <c r="AN50" s="38"/>
      <c r="AO50" s="231">
        <f t="shared" si="26"/>
        <v>0</v>
      </c>
      <c r="AP50" s="229">
        <f t="shared" si="27"/>
        <v>0</v>
      </c>
      <c r="AQ50" s="229">
        <f t="shared" si="28"/>
        <v>0</v>
      </c>
      <c r="AR50" s="232">
        <f t="shared" si="29"/>
        <v>0</v>
      </c>
      <c r="AS50" s="229">
        <f t="shared" si="30"/>
        <v>0</v>
      </c>
      <c r="AT50" s="233">
        <f t="shared" si="31"/>
        <v>0</v>
      </c>
      <c r="AU50" s="234">
        <f t="shared" si="32"/>
        <v>0</v>
      </c>
      <c r="AV50" s="235">
        <f t="shared" si="33"/>
        <v>0</v>
      </c>
      <c r="AW50" s="237"/>
    </row>
    <row r="51" spans="1:49" ht="13" thickBot="1">
      <c r="A51" s="4"/>
      <c r="B51" s="76"/>
      <c r="C51" s="76"/>
      <c r="D51" s="37"/>
      <c r="E51" s="37"/>
      <c r="F51" s="37"/>
      <c r="G51" s="37"/>
      <c r="H51" s="37"/>
      <c r="I51" s="37"/>
      <c r="J51" s="38"/>
      <c r="K51" s="36"/>
      <c r="L51" s="37"/>
      <c r="M51" s="37"/>
      <c r="N51" s="37"/>
      <c r="O51" s="38"/>
      <c r="P51" s="36"/>
      <c r="Q51" s="37"/>
      <c r="R51" s="37"/>
      <c r="S51" s="37"/>
      <c r="T51" s="38"/>
      <c r="U51" s="36"/>
      <c r="V51" s="37"/>
      <c r="W51" s="37"/>
      <c r="X51" s="37"/>
      <c r="Y51" s="38"/>
      <c r="Z51" s="36"/>
      <c r="AA51" s="37"/>
      <c r="AB51" s="37"/>
      <c r="AC51" s="37"/>
      <c r="AD51" s="38"/>
      <c r="AE51" s="36"/>
      <c r="AF51" s="37"/>
      <c r="AG51" s="37"/>
      <c r="AH51" s="37"/>
      <c r="AI51" s="38"/>
      <c r="AJ51" s="36"/>
      <c r="AK51" s="37"/>
      <c r="AL51" s="37"/>
      <c r="AM51" s="37"/>
      <c r="AN51" s="38"/>
      <c r="AO51" s="231">
        <f t="shared" si="26"/>
        <v>0</v>
      </c>
      <c r="AP51" s="229">
        <f t="shared" si="27"/>
        <v>0</v>
      </c>
      <c r="AQ51" s="229">
        <f t="shared" si="28"/>
        <v>0</v>
      </c>
      <c r="AR51" s="232">
        <f t="shared" si="29"/>
        <v>0</v>
      </c>
      <c r="AS51" s="229">
        <f t="shared" si="30"/>
        <v>0</v>
      </c>
      <c r="AT51" s="233">
        <f t="shared" si="31"/>
        <v>0</v>
      </c>
      <c r="AU51" s="234">
        <f t="shared" si="32"/>
        <v>0</v>
      </c>
      <c r="AV51" s="235">
        <f t="shared" si="33"/>
        <v>0</v>
      </c>
      <c r="AW51" s="237"/>
    </row>
    <row r="52" spans="1:49" ht="13" thickBot="1">
      <c r="A52" s="4"/>
      <c r="B52" s="76"/>
      <c r="C52" s="76"/>
      <c r="D52" s="37"/>
      <c r="E52" s="37"/>
      <c r="F52" s="37"/>
      <c r="G52" s="37"/>
      <c r="H52" s="37"/>
      <c r="I52" s="37"/>
      <c r="J52" s="38"/>
      <c r="K52" s="36"/>
      <c r="L52" s="37"/>
      <c r="M52" s="37"/>
      <c r="N52" s="37"/>
      <c r="O52" s="38"/>
      <c r="P52" s="36"/>
      <c r="Q52" s="37"/>
      <c r="R52" s="37"/>
      <c r="S52" s="37"/>
      <c r="T52" s="38"/>
      <c r="U52" s="36"/>
      <c r="V52" s="37"/>
      <c r="W52" s="37"/>
      <c r="X52" s="37"/>
      <c r="Y52" s="38"/>
      <c r="Z52" s="36"/>
      <c r="AA52" s="37"/>
      <c r="AB52" s="37"/>
      <c r="AC52" s="37"/>
      <c r="AD52" s="38"/>
      <c r="AE52" s="36"/>
      <c r="AF52" s="37"/>
      <c r="AG52" s="37"/>
      <c r="AH52" s="37"/>
      <c r="AI52" s="38"/>
      <c r="AJ52" s="36"/>
      <c r="AK52" s="37"/>
      <c r="AL52" s="37"/>
      <c r="AM52" s="37"/>
      <c r="AN52" s="38"/>
      <c r="AO52" s="231">
        <f t="shared" si="26"/>
        <v>0</v>
      </c>
      <c r="AP52" s="229">
        <f t="shared" si="27"/>
        <v>0</v>
      </c>
      <c r="AQ52" s="229">
        <f t="shared" si="28"/>
        <v>0</v>
      </c>
      <c r="AR52" s="232">
        <f t="shared" si="29"/>
        <v>0</v>
      </c>
      <c r="AS52" s="229">
        <f t="shared" si="30"/>
        <v>0</v>
      </c>
      <c r="AT52" s="233">
        <f t="shared" si="31"/>
        <v>0</v>
      </c>
      <c r="AU52" s="234">
        <f t="shared" si="32"/>
        <v>0</v>
      </c>
      <c r="AV52" s="235">
        <f t="shared" si="33"/>
        <v>0</v>
      </c>
      <c r="AW52" s="237"/>
    </row>
    <row r="53" spans="1:49" ht="13" thickBot="1">
      <c r="A53" s="4"/>
      <c r="B53" s="76"/>
      <c r="C53" s="76"/>
      <c r="D53" s="37"/>
      <c r="E53" s="37"/>
      <c r="F53" s="37"/>
      <c r="G53" s="37"/>
      <c r="H53" s="37"/>
      <c r="I53" s="37"/>
      <c r="J53" s="38"/>
      <c r="K53" s="36"/>
      <c r="L53" s="37"/>
      <c r="M53" s="37"/>
      <c r="N53" s="37"/>
      <c r="O53" s="38"/>
      <c r="P53" s="36"/>
      <c r="Q53" s="37"/>
      <c r="R53" s="37"/>
      <c r="S53" s="37"/>
      <c r="T53" s="38"/>
      <c r="U53" s="36"/>
      <c r="V53" s="37"/>
      <c r="W53" s="37"/>
      <c r="X53" s="37"/>
      <c r="Y53" s="38"/>
      <c r="Z53" s="36"/>
      <c r="AA53" s="37"/>
      <c r="AB53" s="37"/>
      <c r="AC53" s="37"/>
      <c r="AD53" s="38"/>
      <c r="AE53" s="36"/>
      <c r="AF53" s="37"/>
      <c r="AG53" s="37"/>
      <c r="AH53" s="37"/>
      <c r="AI53" s="38"/>
      <c r="AJ53" s="36"/>
      <c r="AK53" s="37"/>
      <c r="AL53" s="37"/>
      <c r="AM53" s="37"/>
      <c r="AN53" s="38"/>
      <c r="AO53" s="231">
        <f t="shared" si="26"/>
        <v>0</v>
      </c>
      <c r="AP53" s="229">
        <f t="shared" si="27"/>
        <v>0</v>
      </c>
      <c r="AQ53" s="229">
        <f t="shared" si="28"/>
        <v>0</v>
      </c>
      <c r="AR53" s="232">
        <f t="shared" si="29"/>
        <v>0</v>
      </c>
      <c r="AS53" s="229">
        <f t="shared" si="30"/>
        <v>0</v>
      </c>
      <c r="AT53" s="233">
        <f t="shared" si="31"/>
        <v>0</v>
      </c>
      <c r="AU53" s="234">
        <f t="shared" si="32"/>
        <v>0</v>
      </c>
      <c r="AV53" s="235">
        <f t="shared" si="33"/>
        <v>0</v>
      </c>
      <c r="AW53" s="237"/>
    </row>
    <row r="54" spans="1:49" ht="13" thickBot="1">
      <c r="A54" s="4"/>
      <c r="B54" s="76"/>
      <c r="C54" s="76"/>
      <c r="D54" s="37"/>
      <c r="E54" s="37"/>
      <c r="F54" s="37"/>
      <c r="G54" s="37"/>
      <c r="H54" s="37"/>
      <c r="I54" s="37"/>
      <c r="J54" s="38"/>
      <c r="K54" s="36"/>
      <c r="L54" s="37"/>
      <c r="M54" s="37"/>
      <c r="N54" s="37"/>
      <c r="O54" s="38"/>
      <c r="P54" s="36"/>
      <c r="Q54" s="37"/>
      <c r="R54" s="37"/>
      <c r="S54" s="37"/>
      <c r="T54" s="38"/>
      <c r="U54" s="36"/>
      <c r="V54" s="37"/>
      <c r="W54" s="37"/>
      <c r="X54" s="37"/>
      <c r="Y54" s="38"/>
      <c r="Z54" s="36"/>
      <c r="AA54" s="37"/>
      <c r="AB54" s="37"/>
      <c r="AC54" s="37"/>
      <c r="AD54" s="38"/>
      <c r="AE54" s="36"/>
      <c r="AF54" s="37"/>
      <c r="AG54" s="37"/>
      <c r="AH54" s="37"/>
      <c r="AI54" s="38"/>
      <c r="AJ54" s="36"/>
      <c r="AK54" s="37"/>
      <c r="AL54" s="37"/>
      <c r="AM54" s="37"/>
      <c r="AN54" s="38"/>
      <c r="AO54" s="231">
        <f t="shared" si="26"/>
        <v>0</v>
      </c>
      <c r="AP54" s="229">
        <f t="shared" si="27"/>
        <v>0</v>
      </c>
      <c r="AQ54" s="229">
        <f t="shared" si="28"/>
        <v>0</v>
      </c>
      <c r="AR54" s="232">
        <f t="shared" si="29"/>
        <v>0</v>
      </c>
      <c r="AS54" s="229">
        <f t="shared" si="30"/>
        <v>0</v>
      </c>
      <c r="AT54" s="233">
        <f t="shared" si="31"/>
        <v>0</v>
      </c>
      <c r="AU54" s="234">
        <f t="shared" si="32"/>
        <v>0</v>
      </c>
      <c r="AV54" s="235">
        <f t="shared" si="33"/>
        <v>0</v>
      </c>
      <c r="AW54" s="237"/>
    </row>
    <row r="55" spans="1:49" ht="13" thickBot="1">
      <c r="A55" s="4"/>
      <c r="B55" s="76"/>
      <c r="C55" s="76"/>
      <c r="D55" s="37"/>
      <c r="E55" s="37"/>
      <c r="F55" s="37"/>
      <c r="G55" s="37"/>
      <c r="H55" s="37"/>
      <c r="I55" s="37"/>
      <c r="J55" s="38"/>
      <c r="K55" s="36"/>
      <c r="L55" s="37"/>
      <c r="M55" s="37"/>
      <c r="N55" s="37"/>
      <c r="O55" s="38"/>
      <c r="P55" s="36"/>
      <c r="Q55" s="37"/>
      <c r="R55" s="37"/>
      <c r="S55" s="37"/>
      <c r="T55" s="38"/>
      <c r="U55" s="36"/>
      <c r="V55" s="37"/>
      <c r="W55" s="37"/>
      <c r="X55" s="37"/>
      <c r="Y55" s="38"/>
      <c r="Z55" s="36"/>
      <c r="AA55" s="37"/>
      <c r="AB55" s="37"/>
      <c r="AC55" s="37"/>
      <c r="AD55" s="38"/>
      <c r="AE55" s="36"/>
      <c r="AF55" s="37"/>
      <c r="AG55" s="37"/>
      <c r="AH55" s="37"/>
      <c r="AI55" s="38"/>
      <c r="AJ55" s="36"/>
      <c r="AK55" s="37"/>
      <c r="AL55" s="37"/>
      <c r="AM55" s="37"/>
      <c r="AN55" s="38"/>
      <c r="AO55" s="34">
        <f t="shared" si="26"/>
        <v>0</v>
      </c>
      <c r="AP55" s="35">
        <f t="shared" si="27"/>
        <v>0</v>
      </c>
      <c r="AQ55" s="35">
        <f t="shared" si="28"/>
        <v>0</v>
      </c>
      <c r="AR55" s="58">
        <f t="shared" si="29"/>
        <v>0</v>
      </c>
      <c r="AS55" s="35">
        <f t="shared" si="30"/>
        <v>0</v>
      </c>
      <c r="AT55" s="233">
        <f t="shared" si="31"/>
        <v>0</v>
      </c>
      <c r="AU55" s="234">
        <f t="shared" si="32"/>
        <v>0</v>
      </c>
      <c r="AV55" s="38">
        <f t="shared" si="33"/>
        <v>0</v>
      </c>
    </row>
    <row r="56" spans="1:49" ht="13" thickBot="1">
      <c r="A56" s="4"/>
      <c r="B56" s="76"/>
      <c r="C56" s="76"/>
      <c r="D56" s="37"/>
      <c r="E56" s="37"/>
      <c r="F56" s="37"/>
      <c r="G56" s="37"/>
      <c r="H56" s="37"/>
      <c r="I56" s="37"/>
      <c r="J56" s="38"/>
      <c r="K56" s="36"/>
      <c r="L56" s="37"/>
      <c r="M56" s="37"/>
      <c r="N56" s="37"/>
      <c r="O56" s="38"/>
      <c r="P56" s="36"/>
      <c r="Q56" s="37"/>
      <c r="R56" s="37"/>
      <c r="S56" s="37"/>
      <c r="T56" s="38"/>
      <c r="U56" s="36"/>
      <c r="V56" s="37"/>
      <c r="W56" s="37"/>
      <c r="X56" s="37"/>
      <c r="Y56" s="38"/>
      <c r="Z56" s="36"/>
      <c r="AA56" s="37"/>
      <c r="AB56" s="37"/>
      <c r="AC56" s="37"/>
      <c r="AD56" s="38"/>
      <c r="AE56" s="36"/>
      <c r="AF56" s="37"/>
      <c r="AG56" s="37"/>
      <c r="AH56" s="37"/>
      <c r="AI56" s="38"/>
      <c r="AJ56" s="36"/>
      <c r="AK56" s="37"/>
      <c r="AL56" s="37"/>
      <c r="AM56" s="37"/>
      <c r="AN56" s="38"/>
      <c r="AO56" s="34">
        <f t="shared" si="26"/>
        <v>0</v>
      </c>
      <c r="AP56" s="35">
        <f t="shared" si="27"/>
        <v>0</v>
      </c>
      <c r="AQ56" s="35">
        <f t="shared" si="28"/>
        <v>0</v>
      </c>
      <c r="AR56" s="58">
        <f t="shared" si="29"/>
        <v>0</v>
      </c>
      <c r="AS56" s="35">
        <f t="shared" si="30"/>
        <v>0</v>
      </c>
      <c r="AT56" s="233">
        <f t="shared" si="31"/>
        <v>0</v>
      </c>
      <c r="AU56" s="234">
        <f t="shared" si="32"/>
        <v>0</v>
      </c>
      <c r="AV56" s="38">
        <f t="shared" si="33"/>
        <v>0</v>
      </c>
    </row>
    <row r="57" spans="1:49" ht="13" thickBot="1">
      <c r="A57" s="4"/>
      <c r="B57" s="79"/>
      <c r="C57" s="79"/>
      <c r="D57" s="20"/>
      <c r="E57" s="20"/>
      <c r="F57" s="20"/>
      <c r="G57" s="20"/>
      <c r="H57" s="20"/>
      <c r="I57" s="20"/>
      <c r="J57" s="59"/>
      <c r="K57" s="24"/>
      <c r="L57" s="20"/>
      <c r="M57" s="20"/>
      <c r="N57" s="20"/>
      <c r="O57" s="59"/>
      <c r="P57" s="36"/>
      <c r="Q57" s="37"/>
      <c r="R57" s="37"/>
      <c r="S57" s="37"/>
      <c r="T57" s="38"/>
      <c r="U57" s="36"/>
      <c r="V57" s="37"/>
      <c r="W57" s="37"/>
      <c r="X57" s="37"/>
      <c r="Y57" s="38"/>
      <c r="Z57" s="36"/>
      <c r="AA57" s="37"/>
      <c r="AB57" s="37"/>
      <c r="AC57" s="37"/>
      <c r="AD57" s="38"/>
      <c r="AE57" s="36"/>
      <c r="AF57" s="37"/>
      <c r="AG57" s="37"/>
      <c r="AH57" s="37"/>
      <c r="AI57" s="38"/>
      <c r="AJ57" s="36"/>
      <c r="AK57" s="37"/>
      <c r="AL57" s="37"/>
      <c r="AM57" s="37"/>
      <c r="AN57" s="38"/>
      <c r="AO57" s="34">
        <f t="shared" si="26"/>
        <v>0</v>
      </c>
      <c r="AP57" s="35">
        <f t="shared" si="27"/>
        <v>0</v>
      </c>
      <c r="AQ57" s="35">
        <f t="shared" si="28"/>
        <v>0</v>
      </c>
      <c r="AR57" s="58">
        <f t="shared" si="29"/>
        <v>0</v>
      </c>
      <c r="AS57" s="35">
        <f t="shared" si="30"/>
        <v>0</v>
      </c>
      <c r="AT57" s="233">
        <f t="shared" si="31"/>
        <v>0</v>
      </c>
      <c r="AU57" s="234">
        <f t="shared" si="32"/>
        <v>0</v>
      </c>
      <c r="AV57" s="38">
        <f t="shared" si="33"/>
        <v>0</v>
      </c>
    </row>
    <row r="58" spans="1:49" ht="13" thickBot="1">
      <c r="A58" s="4"/>
      <c r="B58" s="76"/>
      <c r="C58" s="76"/>
      <c r="D58" s="37"/>
      <c r="E58" s="37"/>
      <c r="F58" s="37"/>
      <c r="G58" s="37"/>
      <c r="H58" s="37"/>
      <c r="I58" s="37"/>
      <c r="J58" s="38"/>
      <c r="K58" s="36"/>
      <c r="L58" s="37"/>
      <c r="M58" s="37"/>
      <c r="N58" s="37"/>
      <c r="O58" s="38"/>
      <c r="P58" s="36"/>
      <c r="Q58" s="37"/>
      <c r="R58" s="37"/>
      <c r="S58" s="37"/>
      <c r="T58" s="38"/>
      <c r="U58" s="36"/>
      <c r="V58" s="37"/>
      <c r="W58" s="37"/>
      <c r="X58" s="37"/>
      <c r="Y58" s="38"/>
      <c r="Z58" s="36"/>
      <c r="AA58" s="37"/>
      <c r="AB58" s="37"/>
      <c r="AC58" s="37"/>
      <c r="AD58" s="38"/>
      <c r="AE58" s="36"/>
      <c r="AF58" s="37"/>
      <c r="AG58" s="37"/>
      <c r="AH58" s="37"/>
      <c r="AI58" s="38"/>
      <c r="AJ58" s="36"/>
      <c r="AK58" s="37"/>
      <c r="AL58" s="37"/>
      <c r="AM58" s="37"/>
      <c r="AN58" s="38"/>
      <c r="AO58" s="34">
        <f t="shared" ref="AO58:AO71" si="34">SUM(F58+K58+P58+U58+Z58+AE58+AJ58)</f>
        <v>0</v>
      </c>
      <c r="AP58" s="35">
        <f t="shared" ref="AP58:AP71" si="35">SUM(G58+L58+Q58+V58+AA58+AF58+AK58)</f>
        <v>0</v>
      </c>
      <c r="AQ58" s="35">
        <f t="shared" ref="AQ58:AQ71" si="36">SUM(H58+M58+R58+W58+AB58+AG58+AL58)</f>
        <v>0</v>
      </c>
      <c r="AR58" s="58">
        <f t="shared" ref="AR58:AR71" si="37">SUM(I58+N58+S58+X58+AC58+AH58+AM58)</f>
        <v>0</v>
      </c>
      <c r="AS58" s="35">
        <f t="shared" ref="AS58:AS71" si="38">SUM(J58+O58+T58+Y58+AD58+AI58+AN58)</f>
        <v>0</v>
      </c>
      <c r="AT58" s="233">
        <f t="shared" ref="AT58:AT73" si="39">IFERROR(AP58/AO58,0)</f>
        <v>0</v>
      </c>
      <c r="AU58" s="234">
        <f t="shared" ref="AU58:AU73" si="40">IFERROR(SUM(H58+M58+R58+W58+AB58+AG58+AL58)/AV58,0)</f>
        <v>0</v>
      </c>
      <c r="AV58" s="38">
        <f t="shared" ref="AV58:AV71" si="41">COUNT(F58, K58, P58, U58, Z58, AE58, AJ58)</f>
        <v>0</v>
      </c>
    </row>
    <row r="59" spans="1:49" ht="13" thickBot="1">
      <c r="A59" s="4"/>
      <c r="B59" s="76"/>
      <c r="C59" s="76"/>
      <c r="D59" s="37"/>
      <c r="E59" s="37"/>
      <c r="F59" s="37"/>
      <c r="G59" s="37"/>
      <c r="H59" s="37"/>
      <c r="I59" s="37"/>
      <c r="J59" s="38"/>
      <c r="K59" s="36"/>
      <c r="L59" s="37"/>
      <c r="M59" s="37"/>
      <c r="N59" s="37"/>
      <c r="O59" s="38"/>
      <c r="P59" s="36"/>
      <c r="Q59" s="37"/>
      <c r="R59" s="37"/>
      <c r="S59" s="37"/>
      <c r="T59" s="38"/>
      <c r="U59" s="36"/>
      <c r="V59" s="37"/>
      <c r="W59" s="37"/>
      <c r="X59" s="37"/>
      <c r="Y59" s="38"/>
      <c r="Z59" s="36"/>
      <c r="AA59" s="37"/>
      <c r="AB59" s="37"/>
      <c r="AC59" s="37"/>
      <c r="AD59" s="38"/>
      <c r="AE59" s="36"/>
      <c r="AF59" s="37"/>
      <c r="AG59" s="37"/>
      <c r="AH59" s="37"/>
      <c r="AI59" s="38"/>
      <c r="AJ59" s="36"/>
      <c r="AK59" s="37"/>
      <c r="AL59" s="37"/>
      <c r="AM59" s="37"/>
      <c r="AN59" s="38"/>
      <c r="AO59" s="34">
        <f t="shared" si="34"/>
        <v>0</v>
      </c>
      <c r="AP59" s="35">
        <f t="shared" si="35"/>
        <v>0</v>
      </c>
      <c r="AQ59" s="35">
        <f t="shared" si="36"/>
        <v>0</v>
      </c>
      <c r="AR59" s="58">
        <f t="shared" si="37"/>
        <v>0</v>
      </c>
      <c r="AS59" s="35">
        <f t="shared" si="38"/>
        <v>0</v>
      </c>
      <c r="AT59" s="233">
        <f t="shared" si="39"/>
        <v>0</v>
      </c>
      <c r="AU59" s="234">
        <f t="shared" si="40"/>
        <v>0</v>
      </c>
      <c r="AV59" s="38">
        <f t="shared" si="41"/>
        <v>0</v>
      </c>
    </row>
    <row r="60" spans="1:49" ht="13" thickBot="1">
      <c r="A60" s="4"/>
      <c r="B60" s="76"/>
      <c r="C60" s="76"/>
      <c r="D60" s="37"/>
      <c r="E60" s="37"/>
      <c r="F60" s="37"/>
      <c r="G60" s="37"/>
      <c r="H60" s="37"/>
      <c r="I60" s="37"/>
      <c r="J60" s="38"/>
      <c r="K60" s="36"/>
      <c r="L60" s="37"/>
      <c r="M60" s="37"/>
      <c r="N60" s="37"/>
      <c r="O60" s="38"/>
      <c r="P60" s="36"/>
      <c r="Q60" s="37"/>
      <c r="R60" s="37"/>
      <c r="S60" s="37"/>
      <c r="T60" s="38"/>
      <c r="U60" s="36"/>
      <c r="V60" s="37"/>
      <c r="W60" s="37"/>
      <c r="X60" s="37"/>
      <c r="Y60" s="38"/>
      <c r="Z60" s="36"/>
      <c r="AA60" s="37"/>
      <c r="AB60" s="37"/>
      <c r="AC60" s="37"/>
      <c r="AD60" s="38"/>
      <c r="AE60" s="36"/>
      <c r="AF60" s="37"/>
      <c r="AG60" s="37"/>
      <c r="AH60" s="37"/>
      <c r="AI60" s="38"/>
      <c r="AJ60" s="36"/>
      <c r="AK60" s="37"/>
      <c r="AL60" s="37"/>
      <c r="AM60" s="37"/>
      <c r="AN60" s="38"/>
      <c r="AO60" s="34">
        <f t="shared" si="34"/>
        <v>0</v>
      </c>
      <c r="AP60" s="35">
        <f t="shared" si="35"/>
        <v>0</v>
      </c>
      <c r="AQ60" s="35">
        <f t="shared" si="36"/>
        <v>0</v>
      </c>
      <c r="AR60" s="58">
        <f t="shared" si="37"/>
        <v>0</v>
      </c>
      <c r="AS60" s="35">
        <f t="shared" si="38"/>
        <v>0</v>
      </c>
      <c r="AT60" s="233">
        <f t="shared" si="39"/>
        <v>0</v>
      </c>
      <c r="AU60" s="234">
        <f t="shared" si="40"/>
        <v>0</v>
      </c>
      <c r="AV60" s="38">
        <f t="shared" si="41"/>
        <v>0</v>
      </c>
    </row>
    <row r="61" spans="1:49" ht="13" thickBot="1">
      <c r="A61" s="4"/>
      <c r="B61" s="76"/>
      <c r="C61" s="76"/>
      <c r="D61" s="37"/>
      <c r="E61" s="37"/>
      <c r="F61" s="37"/>
      <c r="G61" s="37"/>
      <c r="H61" s="37"/>
      <c r="I61" s="37"/>
      <c r="J61" s="38"/>
      <c r="K61" s="36"/>
      <c r="L61" s="37"/>
      <c r="M61" s="37"/>
      <c r="N61" s="37"/>
      <c r="O61" s="38"/>
      <c r="P61" s="36"/>
      <c r="Q61" s="37"/>
      <c r="R61" s="37"/>
      <c r="S61" s="37"/>
      <c r="T61" s="38"/>
      <c r="U61" s="36"/>
      <c r="V61" s="37"/>
      <c r="W61" s="37"/>
      <c r="X61" s="37"/>
      <c r="Y61" s="38"/>
      <c r="Z61" s="36"/>
      <c r="AA61" s="37"/>
      <c r="AB61" s="37"/>
      <c r="AC61" s="37"/>
      <c r="AD61" s="38"/>
      <c r="AE61" s="36"/>
      <c r="AF61" s="37"/>
      <c r="AG61" s="37"/>
      <c r="AH61" s="37"/>
      <c r="AI61" s="38"/>
      <c r="AJ61" s="36"/>
      <c r="AK61" s="37"/>
      <c r="AL61" s="37"/>
      <c r="AM61" s="37"/>
      <c r="AN61" s="38"/>
      <c r="AO61" s="34">
        <f t="shared" si="34"/>
        <v>0</v>
      </c>
      <c r="AP61" s="35">
        <f t="shared" si="35"/>
        <v>0</v>
      </c>
      <c r="AQ61" s="35">
        <f t="shared" si="36"/>
        <v>0</v>
      </c>
      <c r="AR61" s="58">
        <f t="shared" si="37"/>
        <v>0</v>
      </c>
      <c r="AS61" s="35">
        <f t="shared" si="38"/>
        <v>0</v>
      </c>
      <c r="AT61" s="233">
        <f t="shared" si="39"/>
        <v>0</v>
      </c>
      <c r="AU61" s="234">
        <f t="shared" si="40"/>
        <v>0</v>
      </c>
      <c r="AV61" s="38">
        <f t="shared" si="41"/>
        <v>0</v>
      </c>
    </row>
    <row r="62" spans="1:49" ht="13" thickBot="1">
      <c r="A62" s="4"/>
      <c r="B62" s="76"/>
      <c r="C62" s="76"/>
      <c r="D62" s="37"/>
      <c r="E62" s="37"/>
      <c r="F62" s="37"/>
      <c r="G62" s="37"/>
      <c r="H62" s="37"/>
      <c r="I62" s="37"/>
      <c r="J62" s="38"/>
      <c r="K62" s="36"/>
      <c r="L62" s="37"/>
      <c r="M62" s="37"/>
      <c r="N62" s="37"/>
      <c r="O62" s="38"/>
      <c r="P62" s="36"/>
      <c r="Q62" s="37"/>
      <c r="R62" s="37"/>
      <c r="S62" s="37"/>
      <c r="T62" s="38"/>
      <c r="U62" s="36"/>
      <c r="V62" s="37"/>
      <c r="W62" s="37"/>
      <c r="X62" s="37"/>
      <c r="Y62" s="38"/>
      <c r="Z62" s="36"/>
      <c r="AA62" s="37"/>
      <c r="AB62" s="37"/>
      <c r="AC62" s="37"/>
      <c r="AD62" s="38"/>
      <c r="AE62" s="36"/>
      <c r="AF62" s="37"/>
      <c r="AG62" s="37"/>
      <c r="AH62" s="37"/>
      <c r="AI62" s="38"/>
      <c r="AJ62" s="36"/>
      <c r="AK62" s="37"/>
      <c r="AL62" s="37"/>
      <c r="AM62" s="37"/>
      <c r="AN62" s="38"/>
      <c r="AO62" s="34">
        <f t="shared" si="34"/>
        <v>0</v>
      </c>
      <c r="AP62" s="35">
        <f t="shared" si="35"/>
        <v>0</v>
      </c>
      <c r="AQ62" s="35">
        <f t="shared" si="36"/>
        <v>0</v>
      </c>
      <c r="AR62" s="58">
        <f t="shared" si="37"/>
        <v>0</v>
      </c>
      <c r="AS62" s="35">
        <f t="shared" si="38"/>
        <v>0</v>
      </c>
      <c r="AT62" s="233">
        <f t="shared" si="39"/>
        <v>0</v>
      </c>
      <c r="AU62" s="234">
        <f t="shared" si="40"/>
        <v>0</v>
      </c>
      <c r="AV62" s="38">
        <f t="shared" si="41"/>
        <v>0</v>
      </c>
    </row>
    <row r="63" spans="1:49" ht="13" thickBot="1">
      <c r="A63" s="4"/>
      <c r="B63" s="76"/>
      <c r="C63" s="76"/>
      <c r="D63" s="37"/>
      <c r="E63" s="37"/>
      <c r="F63" s="37"/>
      <c r="G63" s="37"/>
      <c r="H63" s="37"/>
      <c r="I63" s="37"/>
      <c r="J63" s="38"/>
      <c r="K63" s="36"/>
      <c r="L63" s="37"/>
      <c r="M63" s="37"/>
      <c r="N63" s="37"/>
      <c r="O63" s="38"/>
      <c r="P63" s="36"/>
      <c r="Q63" s="37"/>
      <c r="R63" s="37"/>
      <c r="S63" s="37"/>
      <c r="T63" s="38"/>
      <c r="U63" s="36"/>
      <c r="V63" s="37"/>
      <c r="W63" s="37"/>
      <c r="X63" s="37"/>
      <c r="Y63" s="38"/>
      <c r="Z63" s="36"/>
      <c r="AA63" s="37"/>
      <c r="AB63" s="37"/>
      <c r="AC63" s="37"/>
      <c r="AD63" s="38"/>
      <c r="AE63" s="36"/>
      <c r="AF63" s="37"/>
      <c r="AG63" s="37"/>
      <c r="AH63" s="37"/>
      <c r="AI63" s="38"/>
      <c r="AJ63" s="36"/>
      <c r="AK63" s="37"/>
      <c r="AL63" s="37"/>
      <c r="AM63" s="37"/>
      <c r="AN63" s="38"/>
      <c r="AO63" s="34">
        <f t="shared" si="34"/>
        <v>0</v>
      </c>
      <c r="AP63" s="35">
        <f t="shared" si="35"/>
        <v>0</v>
      </c>
      <c r="AQ63" s="35">
        <f t="shared" si="36"/>
        <v>0</v>
      </c>
      <c r="AR63" s="58">
        <f t="shared" si="37"/>
        <v>0</v>
      </c>
      <c r="AS63" s="35">
        <f t="shared" si="38"/>
        <v>0</v>
      </c>
      <c r="AT63" s="233">
        <f t="shared" si="39"/>
        <v>0</v>
      </c>
      <c r="AU63" s="234">
        <f t="shared" si="40"/>
        <v>0</v>
      </c>
      <c r="AV63" s="38">
        <f t="shared" si="41"/>
        <v>0</v>
      </c>
    </row>
    <row r="64" spans="1:49" ht="13" thickBot="1">
      <c r="A64" s="4"/>
      <c r="B64" s="76"/>
      <c r="C64" s="76"/>
      <c r="D64" s="37"/>
      <c r="E64" s="37"/>
      <c r="F64" s="37"/>
      <c r="G64" s="37"/>
      <c r="H64" s="37"/>
      <c r="I64" s="37"/>
      <c r="J64" s="38"/>
      <c r="K64" s="36"/>
      <c r="L64" s="37"/>
      <c r="M64" s="37"/>
      <c r="N64" s="37"/>
      <c r="O64" s="38"/>
      <c r="P64" s="36"/>
      <c r="Q64" s="37"/>
      <c r="R64" s="37"/>
      <c r="S64" s="37"/>
      <c r="T64" s="38"/>
      <c r="U64" s="36"/>
      <c r="V64" s="37"/>
      <c r="W64" s="37"/>
      <c r="X64" s="37"/>
      <c r="Y64" s="38"/>
      <c r="Z64" s="36"/>
      <c r="AA64" s="37"/>
      <c r="AB64" s="37"/>
      <c r="AC64" s="37"/>
      <c r="AD64" s="38"/>
      <c r="AE64" s="36"/>
      <c r="AF64" s="37"/>
      <c r="AG64" s="37"/>
      <c r="AH64" s="37"/>
      <c r="AI64" s="38"/>
      <c r="AJ64" s="36"/>
      <c r="AK64" s="37"/>
      <c r="AL64" s="37"/>
      <c r="AM64" s="37"/>
      <c r="AN64" s="38"/>
      <c r="AO64" s="34">
        <f t="shared" si="34"/>
        <v>0</v>
      </c>
      <c r="AP64" s="35">
        <f t="shared" si="35"/>
        <v>0</v>
      </c>
      <c r="AQ64" s="35">
        <f t="shared" si="36"/>
        <v>0</v>
      </c>
      <c r="AR64" s="58">
        <f t="shared" si="37"/>
        <v>0</v>
      </c>
      <c r="AS64" s="35">
        <f t="shared" si="38"/>
        <v>0</v>
      </c>
      <c r="AT64" s="233">
        <f t="shared" si="39"/>
        <v>0</v>
      </c>
      <c r="AU64" s="234">
        <f t="shared" si="40"/>
        <v>0</v>
      </c>
      <c r="AV64" s="38">
        <f t="shared" si="41"/>
        <v>0</v>
      </c>
    </row>
    <row r="65" spans="1:48" ht="13" thickBot="1">
      <c r="A65" s="4"/>
      <c r="B65" s="76"/>
      <c r="C65" s="76"/>
      <c r="D65" s="37"/>
      <c r="E65" s="37"/>
      <c r="F65" s="37"/>
      <c r="G65" s="37"/>
      <c r="H65" s="37"/>
      <c r="I65" s="37"/>
      <c r="J65" s="38"/>
      <c r="K65" s="36"/>
      <c r="L65" s="37"/>
      <c r="M65" s="37"/>
      <c r="N65" s="37"/>
      <c r="O65" s="38"/>
      <c r="P65" s="36"/>
      <c r="Q65" s="37"/>
      <c r="R65" s="37"/>
      <c r="S65" s="37"/>
      <c r="T65" s="38"/>
      <c r="U65" s="36"/>
      <c r="V65" s="37"/>
      <c r="W65" s="37"/>
      <c r="X65" s="37"/>
      <c r="Y65" s="38"/>
      <c r="Z65" s="36"/>
      <c r="AA65" s="37"/>
      <c r="AB65" s="37"/>
      <c r="AC65" s="37"/>
      <c r="AD65" s="38"/>
      <c r="AE65" s="36"/>
      <c r="AF65" s="37"/>
      <c r="AG65" s="37"/>
      <c r="AH65" s="37"/>
      <c r="AI65" s="38"/>
      <c r="AJ65" s="36"/>
      <c r="AK65" s="37"/>
      <c r="AL65" s="37"/>
      <c r="AM65" s="37"/>
      <c r="AN65" s="38"/>
      <c r="AO65" s="34">
        <f t="shared" si="34"/>
        <v>0</v>
      </c>
      <c r="AP65" s="35">
        <f t="shared" si="35"/>
        <v>0</v>
      </c>
      <c r="AQ65" s="35">
        <f t="shared" si="36"/>
        <v>0</v>
      </c>
      <c r="AR65" s="58">
        <f t="shared" si="37"/>
        <v>0</v>
      </c>
      <c r="AS65" s="35">
        <f t="shared" si="38"/>
        <v>0</v>
      </c>
      <c r="AT65" s="233">
        <f t="shared" si="39"/>
        <v>0</v>
      </c>
      <c r="AU65" s="234">
        <f t="shared" si="40"/>
        <v>0</v>
      </c>
      <c r="AV65" s="38">
        <f t="shared" si="41"/>
        <v>0</v>
      </c>
    </row>
    <row r="66" spans="1:48" ht="13" thickBot="1">
      <c r="A66" s="4"/>
      <c r="B66" s="76"/>
      <c r="C66" s="76"/>
      <c r="D66" s="37"/>
      <c r="E66" s="37"/>
      <c r="F66" s="37"/>
      <c r="G66" s="37"/>
      <c r="H66" s="37"/>
      <c r="I66" s="37"/>
      <c r="J66" s="38"/>
      <c r="K66" s="36"/>
      <c r="L66" s="37"/>
      <c r="M66" s="37"/>
      <c r="N66" s="37"/>
      <c r="O66" s="38"/>
      <c r="P66" s="36"/>
      <c r="Q66" s="37"/>
      <c r="R66" s="37"/>
      <c r="S66" s="37"/>
      <c r="T66" s="38"/>
      <c r="U66" s="36"/>
      <c r="V66" s="37"/>
      <c r="W66" s="37"/>
      <c r="X66" s="37"/>
      <c r="Y66" s="38"/>
      <c r="Z66" s="36"/>
      <c r="AA66" s="37"/>
      <c r="AB66" s="37"/>
      <c r="AC66" s="37"/>
      <c r="AD66" s="38"/>
      <c r="AE66" s="36"/>
      <c r="AF66" s="37"/>
      <c r="AG66" s="37"/>
      <c r="AH66" s="37"/>
      <c r="AI66" s="38"/>
      <c r="AJ66" s="36"/>
      <c r="AK66" s="37"/>
      <c r="AL66" s="37"/>
      <c r="AM66" s="37"/>
      <c r="AN66" s="38"/>
      <c r="AO66" s="34">
        <f t="shared" si="34"/>
        <v>0</v>
      </c>
      <c r="AP66" s="35">
        <f t="shared" si="35"/>
        <v>0</v>
      </c>
      <c r="AQ66" s="35">
        <f t="shared" si="36"/>
        <v>0</v>
      </c>
      <c r="AR66" s="58">
        <f t="shared" si="37"/>
        <v>0</v>
      </c>
      <c r="AS66" s="35">
        <f t="shared" si="38"/>
        <v>0</v>
      </c>
      <c r="AT66" s="233">
        <f t="shared" si="39"/>
        <v>0</v>
      </c>
      <c r="AU66" s="234">
        <f t="shared" si="40"/>
        <v>0</v>
      </c>
      <c r="AV66" s="38">
        <f t="shared" si="41"/>
        <v>0</v>
      </c>
    </row>
    <row r="67" spans="1:48" ht="13" thickBot="1">
      <c r="A67" s="4"/>
      <c r="B67" s="76"/>
      <c r="C67" s="76"/>
      <c r="D67" s="37"/>
      <c r="E67" s="37"/>
      <c r="F67" s="37"/>
      <c r="G67" s="37"/>
      <c r="H67" s="37"/>
      <c r="I67" s="37"/>
      <c r="J67" s="38"/>
      <c r="K67" s="36"/>
      <c r="L67" s="37"/>
      <c r="M67" s="37"/>
      <c r="N67" s="37"/>
      <c r="O67" s="38"/>
      <c r="P67" s="36"/>
      <c r="Q67" s="37"/>
      <c r="R67" s="37"/>
      <c r="S67" s="37"/>
      <c r="T67" s="38"/>
      <c r="U67" s="36"/>
      <c r="V67" s="37"/>
      <c r="W67" s="37"/>
      <c r="X67" s="37"/>
      <c r="Y67" s="38"/>
      <c r="Z67" s="36"/>
      <c r="AA67" s="37"/>
      <c r="AB67" s="37"/>
      <c r="AC67" s="37"/>
      <c r="AD67" s="38"/>
      <c r="AE67" s="36"/>
      <c r="AF67" s="37"/>
      <c r="AG67" s="37"/>
      <c r="AH67" s="37"/>
      <c r="AI67" s="38"/>
      <c r="AJ67" s="36"/>
      <c r="AK67" s="37"/>
      <c r="AL67" s="37"/>
      <c r="AM67" s="37"/>
      <c r="AN67" s="38"/>
      <c r="AO67" s="34">
        <f t="shared" si="34"/>
        <v>0</v>
      </c>
      <c r="AP67" s="35">
        <f t="shared" si="35"/>
        <v>0</v>
      </c>
      <c r="AQ67" s="35">
        <f t="shared" si="36"/>
        <v>0</v>
      </c>
      <c r="AR67" s="58">
        <f t="shared" si="37"/>
        <v>0</v>
      </c>
      <c r="AS67" s="35">
        <f t="shared" si="38"/>
        <v>0</v>
      </c>
      <c r="AT67" s="233">
        <f t="shared" si="39"/>
        <v>0</v>
      </c>
      <c r="AU67" s="234">
        <f t="shared" si="40"/>
        <v>0</v>
      </c>
      <c r="AV67" s="38">
        <f t="shared" si="41"/>
        <v>0</v>
      </c>
    </row>
    <row r="68" spans="1:48" ht="13" thickBot="1">
      <c r="A68" s="4"/>
      <c r="B68" s="76"/>
      <c r="C68" s="76"/>
      <c r="D68" s="37"/>
      <c r="E68" s="37"/>
      <c r="F68" s="37"/>
      <c r="G68" s="37"/>
      <c r="H68" s="37"/>
      <c r="I68" s="37"/>
      <c r="J68" s="38"/>
      <c r="K68" s="36"/>
      <c r="L68" s="37"/>
      <c r="M68" s="37"/>
      <c r="N68" s="37"/>
      <c r="O68" s="38"/>
      <c r="P68" s="36"/>
      <c r="Q68" s="37"/>
      <c r="R68" s="37"/>
      <c r="S68" s="37"/>
      <c r="T68" s="38"/>
      <c r="U68" s="36"/>
      <c r="V68" s="37"/>
      <c r="W68" s="37"/>
      <c r="X68" s="37"/>
      <c r="Y68" s="38"/>
      <c r="Z68" s="36"/>
      <c r="AA68" s="37"/>
      <c r="AB68" s="37"/>
      <c r="AC68" s="37"/>
      <c r="AD68" s="38"/>
      <c r="AE68" s="36"/>
      <c r="AF68" s="37"/>
      <c r="AG68" s="37"/>
      <c r="AH68" s="37"/>
      <c r="AI68" s="38"/>
      <c r="AJ68" s="36"/>
      <c r="AK68" s="37"/>
      <c r="AL68" s="37"/>
      <c r="AM68" s="37"/>
      <c r="AN68" s="38"/>
      <c r="AO68" s="34">
        <f t="shared" si="34"/>
        <v>0</v>
      </c>
      <c r="AP68" s="35">
        <f t="shared" si="35"/>
        <v>0</v>
      </c>
      <c r="AQ68" s="35">
        <f t="shared" si="36"/>
        <v>0</v>
      </c>
      <c r="AR68" s="58">
        <f t="shared" si="37"/>
        <v>0</v>
      </c>
      <c r="AS68" s="35">
        <f t="shared" si="38"/>
        <v>0</v>
      </c>
      <c r="AT68" s="233">
        <f t="shared" si="39"/>
        <v>0</v>
      </c>
      <c r="AU68" s="234">
        <f t="shared" si="40"/>
        <v>0</v>
      </c>
      <c r="AV68" s="38">
        <f t="shared" si="41"/>
        <v>0</v>
      </c>
    </row>
    <row r="69" spans="1:48" ht="13" thickBot="1">
      <c r="A69" s="4"/>
      <c r="B69" s="76"/>
      <c r="C69" s="76"/>
      <c r="D69" s="37"/>
      <c r="E69" s="37"/>
      <c r="F69" s="37"/>
      <c r="G69" s="37"/>
      <c r="H69" s="37"/>
      <c r="I69" s="37"/>
      <c r="J69" s="38"/>
      <c r="K69" s="36"/>
      <c r="L69" s="37"/>
      <c r="M69" s="37"/>
      <c r="N69" s="37"/>
      <c r="O69" s="38"/>
      <c r="P69" s="36"/>
      <c r="Q69" s="37"/>
      <c r="R69" s="37"/>
      <c r="S69" s="37"/>
      <c r="T69" s="38"/>
      <c r="U69" s="36"/>
      <c r="V69" s="37"/>
      <c r="W69" s="37"/>
      <c r="X69" s="37"/>
      <c r="Y69" s="38"/>
      <c r="Z69" s="36"/>
      <c r="AA69" s="37"/>
      <c r="AB69" s="37"/>
      <c r="AC69" s="37"/>
      <c r="AD69" s="38"/>
      <c r="AE69" s="36"/>
      <c r="AF69" s="37"/>
      <c r="AG69" s="37"/>
      <c r="AH69" s="37"/>
      <c r="AI69" s="38"/>
      <c r="AJ69" s="36"/>
      <c r="AK69" s="37"/>
      <c r="AL69" s="37"/>
      <c r="AM69" s="37"/>
      <c r="AN69" s="38"/>
      <c r="AO69" s="34">
        <f t="shared" si="34"/>
        <v>0</v>
      </c>
      <c r="AP69" s="35">
        <f t="shared" si="35"/>
        <v>0</v>
      </c>
      <c r="AQ69" s="35">
        <f t="shared" si="36"/>
        <v>0</v>
      </c>
      <c r="AR69" s="58">
        <f t="shared" si="37"/>
        <v>0</v>
      </c>
      <c r="AS69" s="35">
        <f t="shared" si="38"/>
        <v>0</v>
      </c>
      <c r="AT69" s="233">
        <f t="shared" si="39"/>
        <v>0</v>
      </c>
      <c r="AU69" s="234">
        <f t="shared" si="40"/>
        <v>0</v>
      </c>
      <c r="AV69" s="38">
        <f t="shared" si="41"/>
        <v>0</v>
      </c>
    </row>
    <row r="70" spans="1:48" ht="13" thickBot="1">
      <c r="A70" s="4"/>
      <c r="B70" s="76"/>
      <c r="C70" s="76"/>
      <c r="D70" s="37"/>
      <c r="E70" s="37"/>
      <c r="F70" s="37"/>
      <c r="G70" s="37"/>
      <c r="H70" s="37"/>
      <c r="I70" s="37"/>
      <c r="J70" s="38"/>
      <c r="K70" s="36"/>
      <c r="L70" s="37"/>
      <c r="M70" s="37"/>
      <c r="N70" s="37"/>
      <c r="O70" s="38"/>
      <c r="P70" s="36"/>
      <c r="Q70" s="37"/>
      <c r="R70" s="37"/>
      <c r="S70" s="37"/>
      <c r="T70" s="38"/>
      <c r="U70" s="36"/>
      <c r="V70" s="37"/>
      <c r="W70" s="37"/>
      <c r="X70" s="37"/>
      <c r="Y70" s="38"/>
      <c r="Z70" s="36"/>
      <c r="AA70" s="37"/>
      <c r="AB70" s="37"/>
      <c r="AC70" s="37"/>
      <c r="AD70" s="38"/>
      <c r="AE70" s="36"/>
      <c r="AF70" s="37"/>
      <c r="AG70" s="37"/>
      <c r="AH70" s="37"/>
      <c r="AI70" s="38"/>
      <c r="AJ70" s="36"/>
      <c r="AK70" s="37"/>
      <c r="AL70" s="37"/>
      <c r="AM70" s="37"/>
      <c r="AN70" s="38"/>
      <c r="AO70" s="34">
        <f t="shared" si="34"/>
        <v>0</v>
      </c>
      <c r="AP70" s="35">
        <f t="shared" si="35"/>
        <v>0</v>
      </c>
      <c r="AQ70" s="35">
        <f t="shared" si="36"/>
        <v>0</v>
      </c>
      <c r="AR70" s="58">
        <f t="shared" si="37"/>
        <v>0</v>
      </c>
      <c r="AS70" s="35">
        <f t="shared" si="38"/>
        <v>0</v>
      </c>
      <c r="AT70" s="233">
        <f t="shared" si="39"/>
        <v>0</v>
      </c>
      <c r="AU70" s="234">
        <f t="shared" si="40"/>
        <v>0</v>
      </c>
      <c r="AV70" s="38">
        <f t="shared" si="41"/>
        <v>0</v>
      </c>
    </row>
    <row r="71" spans="1:48" ht="13" thickBot="1">
      <c r="A71" s="4"/>
      <c r="B71" s="76"/>
      <c r="C71" s="76"/>
      <c r="D71" s="37"/>
      <c r="E71" s="37"/>
      <c r="F71" s="37"/>
      <c r="G71" s="37"/>
      <c r="H71" s="37"/>
      <c r="I71" s="37"/>
      <c r="J71" s="38"/>
      <c r="K71" s="36"/>
      <c r="L71" s="37"/>
      <c r="M71" s="37"/>
      <c r="N71" s="37"/>
      <c r="O71" s="38"/>
      <c r="P71" s="36"/>
      <c r="Q71" s="37"/>
      <c r="R71" s="37"/>
      <c r="S71" s="37"/>
      <c r="T71" s="38"/>
      <c r="U71" s="36"/>
      <c r="V71" s="37"/>
      <c r="W71" s="37"/>
      <c r="X71" s="37"/>
      <c r="Y71" s="38"/>
      <c r="Z71" s="36"/>
      <c r="AA71" s="37"/>
      <c r="AB71" s="37"/>
      <c r="AC71" s="37"/>
      <c r="AD71" s="38"/>
      <c r="AE71" s="36"/>
      <c r="AF71" s="37"/>
      <c r="AG71" s="37"/>
      <c r="AH71" s="37"/>
      <c r="AI71" s="38"/>
      <c r="AJ71" s="36"/>
      <c r="AK71" s="37"/>
      <c r="AL71" s="37"/>
      <c r="AM71" s="37"/>
      <c r="AN71" s="38"/>
      <c r="AO71" s="34">
        <f t="shared" si="34"/>
        <v>0</v>
      </c>
      <c r="AP71" s="35">
        <f t="shared" si="35"/>
        <v>0</v>
      </c>
      <c r="AQ71" s="35">
        <f t="shared" si="36"/>
        <v>0</v>
      </c>
      <c r="AR71" s="58">
        <f t="shared" si="37"/>
        <v>0</v>
      </c>
      <c r="AS71" s="35">
        <f t="shared" si="38"/>
        <v>0</v>
      </c>
      <c r="AT71" s="233">
        <f t="shared" si="39"/>
        <v>0</v>
      </c>
      <c r="AU71" s="234">
        <f t="shared" si="40"/>
        <v>0</v>
      </c>
      <c r="AV71" s="38">
        <f t="shared" si="41"/>
        <v>0</v>
      </c>
    </row>
    <row r="72" spans="1:48" ht="13" thickBot="1">
      <c r="A72" s="4"/>
      <c r="B72" s="76"/>
      <c r="C72" s="76"/>
      <c r="D72" s="37"/>
      <c r="E72" s="37"/>
      <c r="F72" s="37"/>
      <c r="G72" s="37"/>
      <c r="H72" s="37"/>
      <c r="I72" s="37"/>
      <c r="J72" s="38"/>
      <c r="K72" s="36"/>
      <c r="L72" s="37"/>
      <c r="M72" s="37"/>
      <c r="N72" s="37"/>
      <c r="O72" s="38"/>
      <c r="P72" s="36"/>
      <c r="Q72" s="37"/>
      <c r="R72" s="37"/>
      <c r="S72" s="37"/>
      <c r="T72" s="38"/>
      <c r="U72" s="36"/>
      <c r="V72" s="37"/>
      <c r="W72" s="37"/>
      <c r="X72" s="37"/>
      <c r="Y72" s="38"/>
      <c r="Z72" s="36"/>
      <c r="AA72" s="37"/>
      <c r="AB72" s="37"/>
      <c r="AC72" s="37"/>
      <c r="AD72" s="38"/>
      <c r="AE72" s="36"/>
      <c r="AF72" s="37"/>
      <c r="AG72" s="37"/>
      <c r="AH72" s="37"/>
      <c r="AI72" s="38"/>
      <c r="AJ72" s="36"/>
      <c r="AK72" s="37"/>
      <c r="AL72" s="37"/>
      <c r="AM72" s="37"/>
      <c r="AN72" s="38"/>
      <c r="AO72" s="34">
        <f t="shared" ref="AO72:AO73" si="42">SUM(F72+K72+P72+U72+Z72+AE72+AJ72)</f>
        <v>0</v>
      </c>
      <c r="AP72" s="35">
        <f t="shared" ref="AP72:AP73" si="43">SUM(G72+L72+Q72+V72+AA72+AF72+AK72)</f>
        <v>0</v>
      </c>
      <c r="AQ72" s="35">
        <f t="shared" ref="AQ72:AQ73" si="44">SUM(H72+M72+R72+W72+AB72+AG72+AL72)</f>
        <v>0</v>
      </c>
      <c r="AR72" s="58">
        <f t="shared" ref="AR72:AR73" si="45">SUM(I72+N72+S72+X72+AC72+AH72+AM72)</f>
        <v>0</v>
      </c>
      <c r="AS72" s="35">
        <f t="shared" ref="AS72:AS73" si="46">SUM(J72+O72+T72+Y72+AD72+AI72+AN72)</f>
        <v>0</v>
      </c>
      <c r="AT72" s="233">
        <f t="shared" si="39"/>
        <v>0</v>
      </c>
      <c r="AU72" s="234">
        <f t="shared" si="40"/>
        <v>0</v>
      </c>
      <c r="AV72" s="38">
        <f t="shared" ref="AV72:AV73" si="47">COUNT(F72, K72, P72, U72, Z72, AE72, AJ72)</f>
        <v>0</v>
      </c>
    </row>
    <row r="73" spans="1:48" ht="13" thickBot="1">
      <c r="A73" s="4"/>
      <c r="B73" s="76"/>
      <c r="C73" s="76"/>
      <c r="D73" s="37"/>
      <c r="E73" s="37"/>
      <c r="F73" s="37"/>
      <c r="G73" s="37"/>
      <c r="H73" s="37"/>
      <c r="I73" s="37"/>
      <c r="J73" s="38"/>
      <c r="K73" s="36"/>
      <c r="L73" s="37"/>
      <c r="M73" s="37"/>
      <c r="N73" s="37"/>
      <c r="O73" s="38"/>
      <c r="P73" s="36"/>
      <c r="Q73" s="37"/>
      <c r="R73" s="37"/>
      <c r="S73" s="37"/>
      <c r="T73" s="38"/>
      <c r="U73" s="36"/>
      <c r="V73" s="37"/>
      <c r="W73" s="37"/>
      <c r="X73" s="37"/>
      <c r="Y73" s="38"/>
      <c r="Z73" s="36"/>
      <c r="AA73" s="37"/>
      <c r="AB73" s="37"/>
      <c r="AC73" s="37"/>
      <c r="AD73" s="38"/>
      <c r="AE73" s="36"/>
      <c r="AF73" s="37"/>
      <c r="AG73" s="37"/>
      <c r="AH73" s="37"/>
      <c r="AI73" s="38"/>
      <c r="AJ73" s="36"/>
      <c r="AK73" s="37"/>
      <c r="AL73" s="37"/>
      <c r="AM73" s="37"/>
      <c r="AN73" s="38"/>
      <c r="AO73" s="34">
        <f t="shared" si="42"/>
        <v>0</v>
      </c>
      <c r="AP73" s="35">
        <f t="shared" si="43"/>
        <v>0</v>
      </c>
      <c r="AQ73" s="35">
        <f t="shared" si="44"/>
        <v>0</v>
      </c>
      <c r="AR73" s="58">
        <f t="shared" si="45"/>
        <v>0</v>
      </c>
      <c r="AS73" s="35">
        <f t="shared" si="46"/>
        <v>0</v>
      </c>
      <c r="AT73" s="233">
        <f t="shared" si="39"/>
        <v>0</v>
      </c>
      <c r="AU73" s="234">
        <f t="shared" si="40"/>
        <v>0</v>
      </c>
      <c r="AV73" s="38">
        <f t="shared" si="47"/>
        <v>0</v>
      </c>
    </row>
    <row r="74" spans="1:48" ht="13" thickBot="1">
      <c r="A74" s="4"/>
      <c r="B74" s="76"/>
      <c r="C74" s="76"/>
      <c r="D74" s="37"/>
      <c r="E74" s="37"/>
      <c r="F74" s="37"/>
      <c r="G74" s="37"/>
      <c r="H74" s="37"/>
      <c r="I74" s="37"/>
      <c r="J74" s="38"/>
      <c r="K74" s="36"/>
      <c r="L74" s="37"/>
      <c r="M74" s="37"/>
      <c r="N74" s="37"/>
      <c r="O74" s="38"/>
      <c r="P74" s="36"/>
      <c r="Q74" s="37"/>
      <c r="R74" s="37"/>
      <c r="S74" s="37"/>
      <c r="T74" s="38"/>
      <c r="U74" s="36"/>
      <c r="V74" s="37"/>
      <c r="W74" s="37"/>
      <c r="X74" s="37"/>
      <c r="Y74" s="38"/>
      <c r="Z74" s="36"/>
      <c r="AA74" s="37"/>
      <c r="AB74" s="37"/>
      <c r="AC74" s="37"/>
      <c r="AD74" s="38"/>
      <c r="AE74" s="36"/>
      <c r="AF74" s="37"/>
      <c r="AG74" s="37"/>
      <c r="AH74" s="37"/>
      <c r="AI74" s="38"/>
      <c r="AJ74" s="36"/>
      <c r="AK74" s="37"/>
      <c r="AL74" s="37"/>
      <c r="AM74" s="37"/>
      <c r="AN74" s="38"/>
      <c r="AO74" s="34">
        <f t="shared" ref="AO74:AO75" si="48">SUM(F74+K74+P74+U74+Z74+AE74+AJ74)</f>
        <v>0</v>
      </c>
      <c r="AP74" s="35">
        <f t="shared" ref="AP74:AP75" si="49">SUM(G74+L74+Q74+V74+AA74+AF74+AK74)</f>
        <v>0</v>
      </c>
      <c r="AQ74" s="35">
        <f t="shared" ref="AQ74:AQ75" si="50">SUM(H74+M74+R74+W74+AB74+AG74+AL74)</f>
        <v>0</v>
      </c>
      <c r="AR74" s="58">
        <f t="shared" ref="AR74:AR75" si="51">SUM(I74+N74+S74+X74+AC74+AH74+AM74)</f>
        <v>0</v>
      </c>
      <c r="AS74" s="35">
        <f t="shared" ref="AS74:AS75" si="52">SUM(J74+O74+T74+Y74+AD74+AI74+AN74)</f>
        <v>0</v>
      </c>
      <c r="AT74" s="233">
        <f t="shared" ref="AT74:AT75" si="53">IFERROR(AP74/AO74,0)</f>
        <v>0</v>
      </c>
      <c r="AU74" s="234">
        <f t="shared" ref="AU74:AU75" si="54">IFERROR(SUM(H74+M74+R74+W74+AB74+AG74+AL74)/AV74,0)</f>
        <v>0</v>
      </c>
      <c r="AV74" s="38">
        <f t="shared" ref="AV74:AV75" si="55">COUNT(F74, K74, P74, U74, Z74, AE74, AJ74)</f>
        <v>0</v>
      </c>
    </row>
    <row r="75" spans="1:48" ht="13" thickBot="1">
      <c r="A75" s="32"/>
      <c r="B75" s="92"/>
      <c r="C75" s="92"/>
      <c r="D75" s="89"/>
      <c r="E75" s="89"/>
      <c r="F75" s="89"/>
      <c r="G75" s="89"/>
      <c r="H75" s="89"/>
      <c r="I75" s="89"/>
      <c r="J75" s="75"/>
      <c r="K75" s="91"/>
      <c r="L75" s="89"/>
      <c r="M75" s="89"/>
      <c r="N75" s="89"/>
      <c r="O75" s="75"/>
      <c r="P75" s="91"/>
      <c r="Q75" s="89"/>
      <c r="R75" s="89"/>
      <c r="S75" s="89"/>
      <c r="T75" s="75"/>
      <c r="U75" s="91"/>
      <c r="V75" s="89"/>
      <c r="W75" s="89"/>
      <c r="X75" s="89"/>
      <c r="Y75" s="75"/>
      <c r="Z75" s="91"/>
      <c r="AA75" s="89"/>
      <c r="AB75" s="89"/>
      <c r="AC75" s="89"/>
      <c r="AD75" s="75"/>
      <c r="AE75" s="91"/>
      <c r="AF75" s="89"/>
      <c r="AG75" s="89"/>
      <c r="AH75" s="89"/>
      <c r="AI75" s="75"/>
      <c r="AJ75" s="91"/>
      <c r="AK75" s="89"/>
      <c r="AL75" s="89"/>
      <c r="AM75" s="89"/>
      <c r="AN75" s="75"/>
      <c r="AO75" s="34">
        <f t="shared" si="48"/>
        <v>0</v>
      </c>
      <c r="AP75" s="35">
        <f t="shared" si="49"/>
        <v>0</v>
      </c>
      <c r="AQ75" s="35">
        <f t="shared" si="50"/>
        <v>0</v>
      </c>
      <c r="AR75" s="58">
        <f t="shared" si="51"/>
        <v>0</v>
      </c>
      <c r="AS75" s="35">
        <f t="shared" si="52"/>
        <v>0</v>
      </c>
      <c r="AT75" s="233">
        <f t="shared" si="53"/>
        <v>0</v>
      </c>
      <c r="AU75" s="234">
        <f t="shared" si="54"/>
        <v>0</v>
      </c>
      <c r="AV75" s="38">
        <f t="shared" si="55"/>
        <v>0</v>
      </c>
    </row>
  </sheetData>
  <sortState ref="B9:AW39">
    <sortCondition descending="1" ref="AQ9:AQ39"/>
    <sortCondition ref="B9:B39"/>
  </sortState>
  <mergeCells count="17"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  <mergeCell ref="AW7:AW8"/>
    <mergeCell ref="AS7:AS8"/>
    <mergeCell ref="AT7:AT8"/>
    <mergeCell ref="AU7:AU8"/>
    <mergeCell ref="AV7:AV8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E96986F3928645A101314E11EEC11F" ma:contentTypeVersion="0" ma:contentTypeDescription="Create a new document." ma:contentTypeScope="" ma:versionID="4f03172e9ec4d6599d8bb6c7bffc87b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7f0393fe5603808672eb4f2edaac4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0169A7-E4FA-40C4-896F-6E8B625C0CF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4B9E3F-A556-4483-90C9-EC48E8866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1D7AB71-354A-4390-ACD0-36FB58456E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Defensive points</vt:lpstr>
      <vt:lpstr>Receiving</vt:lpstr>
      <vt:lpstr>Passing</vt:lpstr>
      <vt:lpstr>Rushing</vt:lpstr>
      <vt:lpstr>3A Def Points Leaders</vt:lpstr>
      <vt:lpstr>4A Def Points Leaders</vt:lpstr>
      <vt:lpstr>3A Receiving Leaders</vt:lpstr>
      <vt:lpstr>4A Receiving Leaders</vt:lpstr>
      <vt:lpstr>3A Passing Leaders</vt:lpstr>
      <vt:lpstr>4A Passing Leaders</vt:lpstr>
      <vt:lpstr>3A Rushing Leaders</vt:lpstr>
      <vt:lpstr>4A Rushing Leaders</vt:lpstr>
      <vt:lpstr>Standings</vt:lpstr>
    </vt:vector>
  </TitlesOfParts>
  <Company>RPS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Adams</dc:creator>
  <cp:lastModifiedBy>Angela Tillier</cp:lastModifiedBy>
  <cp:lastPrinted>2015-10-20T00:08:12Z</cp:lastPrinted>
  <dcterms:created xsi:type="dcterms:W3CDTF">2012-07-04T03:38:35Z</dcterms:created>
  <dcterms:modified xsi:type="dcterms:W3CDTF">2017-10-12T18:37:19Z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0x0101005EE96986F3928645A101314E11EEC11F</vt:lpwstr>
  </property>
</Properties>
</file>