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taylorconn/Desktop/"/>
    </mc:Choice>
  </mc:AlternateContent>
  <bookViews>
    <workbookView xWindow="0" yWindow="460" windowWidth="25600" windowHeight="141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1" l="1"/>
  <c r="F14" i="1"/>
  <c r="F7" i="1"/>
  <c r="F5" i="1"/>
  <c r="M4" i="1"/>
  <c r="F4" i="1"/>
  <c r="AD26" i="1"/>
  <c r="G36" i="1"/>
  <c r="H36" i="1"/>
  <c r="I36" i="1"/>
  <c r="AG33" i="1"/>
  <c r="AC33" i="1"/>
  <c r="AD33" i="1"/>
  <c r="AE33" i="1"/>
  <c r="AA33" i="1"/>
  <c r="V33" i="1"/>
  <c r="Q33" i="1"/>
  <c r="F33" i="1"/>
  <c r="AG24" i="1"/>
  <c r="AD24" i="1"/>
  <c r="AE24" i="1"/>
  <c r="AC24" i="1"/>
  <c r="AA24" i="1"/>
  <c r="V24" i="1"/>
  <c r="Q24" i="1"/>
  <c r="M24" i="1"/>
  <c r="F24" i="1"/>
  <c r="AC34" i="1"/>
  <c r="AG25" i="1"/>
  <c r="AG26" i="1"/>
  <c r="AG27" i="1"/>
  <c r="AG28" i="1"/>
  <c r="AG29" i="1"/>
  <c r="AG30" i="1"/>
  <c r="AG31" i="1"/>
  <c r="AG32" i="1"/>
  <c r="AG34" i="1"/>
  <c r="AG36" i="1"/>
  <c r="AG23" i="1"/>
  <c r="AD25" i="1"/>
  <c r="AE25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4" i="1"/>
  <c r="AE34" i="1"/>
  <c r="C36" i="1"/>
  <c r="AB36" i="1"/>
  <c r="AD36" i="1"/>
  <c r="AE36" i="1"/>
  <c r="AD23" i="1"/>
  <c r="AE23" i="1"/>
  <c r="AC25" i="1"/>
  <c r="AC26" i="1"/>
  <c r="AC27" i="1"/>
  <c r="AC28" i="1"/>
  <c r="AC29" i="1"/>
  <c r="AC30" i="1"/>
  <c r="AC31" i="1"/>
  <c r="AC32" i="1"/>
  <c r="AC36" i="1"/>
  <c r="AC23" i="1"/>
  <c r="AA25" i="1"/>
  <c r="AA26" i="1"/>
  <c r="AA27" i="1"/>
  <c r="AA28" i="1"/>
  <c r="AA29" i="1"/>
  <c r="AA30" i="1"/>
  <c r="AA31" i="1"/>
  <c r="AA32" i="1"/>
  <c r="AA34" i="1"/>
  <c r="Z36" i="1"/>
  <c r="AA36" i="1"/>
  <c r="AA23" i="1"/>
  <c r="V25" i="1"/>
  <c r="V26" i="1"/>
  <c r="V27" i="1"/>
  <c r="V28" i="1"/>
  <c r="V29" i="1"/>
  <c r="V30" i="1"/>
  <c r="V31" i="1"/>
  <c r="V32" i="1"/>
  <c r="V34" i="1"/>
  <c r="U36" i="1"/>
  <c r="V36" i="1"/>
  <c r="V23" i="1"/>
  <c r="Q25" i="1"/>
  <c r="Q26" i="1"/>
  <c r="Q27" i="1"/>
  <c r="Q28" i="1"/>
  <c r="Q29" i="1"/>
  <c r="Q30" i="1"/>
  <c r="Q31" i="1"/>
  <c r="Q32" i="1"/>
  <c r="Q34" i="1"/>
  <c r="P36" i="1"/>
  <c r="Q36" i="1"/>
  <c r="Q23" i="1"/>
  <c r="M25" i="1"/>
  <c r="M26" i="1"/>
  <c r="M27" i="1"/>
  <c r="M28" i="1"/>
  <c r="M29" i="1"/>
  <c r="M30" i="1"/>
  <c r="M31" i="1"/>
  <c r="M32" i="1"/>
  <c r="M34" i="1"/>
  <c r="K36" i="1"/>
  <c r="L36" i="1"/>
  <c r="M36" i="1"/>
  <c r="M23" i="1"/>
  <c r="F25" i="1"/>
  <c r="F26" i="1"/>
  <c r="F27" i="1"/>
  <c r="F28" i="1"/>
  <c r="F29" i="1"/>
  <c r="F30" i="1"/>
  <c r="F31" i="1"/>
  <c r="F32" i="1"/>
  <c r="F34" i="1"/>
  <c r="D36" i="1"/>
  <c r="E36" i="1"/>
  <c r="F36" i="1"/>
  <c r="F23" i="1"/>
  <c r="Y36" i="1"/>
  <c r="X36" i="1"/>
  <c r="W36" i="1"/>
  <c r="T36" i="1"/>
  <c r="S36" i="1"/>
  <c r="R36" i="1"/>
  <c r="O36" i="1"/>
  <c r="N36" i="1"/>
  <c r="J36" i="1"/>
  <c r="S16" i="1"/>
  <c r="Z16" i="1"/>
  <c r="AB16" i="1"/>
  <c r="Y16" i="1"/>
  <c r="X16" i="1"/>
  <c r="W16" i="1"/>
  <c r="U16" i="1"/>
  <c r="T16" i="1"/>
  <c r="R16" i="1"/>
  <c r="P16" i="1"/>
  <c r="O16" i="1"/>
  <c r="N16" i="1"/>
  <c r="L16" i="1"/>
  <c r="K16" i="1"/>
  <c r="J16" i="1"/>
  <c r="H16" i="1"/>
  <c r="G16" i="1"/>
  <c r="E16" i="1"/>
  <c r="D16" i="1"/>
  <c r="C16" i="1"/>
</calcChain>
</file>

<file path=xl/sharedStrings.xml><?xml version="1.0" encoding="utf-8"?>
<sst xmlns="http://schemas.openxmlformats.org/spreadsheetml/2006/main" count="188" uniqueCount="50">
  <si>
    <t>Name</t>
  </si>
  <si>
    <t>gp</t>
  </si>
  <si>
    <t>min</t>
  </si>
  <si>
    <t>fga</t>
  </si>
  <si>
    <t>fgm</t>
  </si>
  <si>
    <t>fg%</t>
  </si>
  <si>
    <t>3pta</t>
  </si>
  <si>
    <t>3ptm</t>
  </si>
  <si>
    <t>3pt%</t>
  </si>
  <si>
    <t>Dunk</t>
  </si>
  <si>
    <t>fta</t>
  </si>
  <si>
    <t>ftm</t>
  </si>
  <si>
    <t>ft%</t>
  </si>
  <si>
    <t>Oreb</t>
  </si>
  <si>
    <t>Dreb</t>
  </si>
  <si>
    <t>Reb</t>
  </si>
  <si>
    <t>R-Avg</t>
  </si>
  <si>
    <t>Stls</t>
  </si>
  <si>
    <t>bks</t>
  </si>
  <si>
    <t>asst</t>
  </si>
  <si>
    <t>apg</t>
  </si>
  <si>
    <t>Ch</t>
  </si>
  <si>
    <t>to/v</t>
  </si>
  <si>
    <t>pf</t>
  </si>
  <si>
    <t>tpts</t>
  </si>
  <si>
    <t>ppg</t>
  </si>
  <si>
    <t>(+/-)</t>
  </si>
  <si>
    <t>(+/-A)</t>
  </si>
  <si>
    <t>Team Total</t>
  </si>
  <si>
    <t>Team AVG</t>
  </si>
  <si>
    <t>32 Min</t>
  </si>
  <si>
    <t>32 Min Avg</t>
  </si>
  <si>
    <t>(W/L)</t>
  </si>
  <si>
    <t>W/L%</t>
  </si>
  <si>
    <t>Cole Anthony</t>
  </si>
  <si>
    <t>-</t>
  </si>
  <si>
    <t>Def</t>
  </si>
  <si>
    <t>Dylan Cardwell</t>
  </si>
  <si>
    <t>Kofi Cockburn</t>
  </si>
  <si>
    <t>Evan Johnson</t>
  </si>
  <si>
    <t>Darrick Jones</t>
  </si>
  <si>
    <t>BJ Mack</t>
  </si>
  <si>
    <t>Connor Odom</t>
  </si>
  <si>
    <t>Cameron Thomas</t>
  </si>
  <si>
    <t>Christian Brown</t>
  </si>
  <si>
    <t>Daniel Scott</t>
  </si>
  <si>
    <t>Jequann Roberson</t>
  </si>
  <si>
    <t>Tobias Rotegaard</t>
  </si>
  <si>
    <t>Oak Hill (22-3) 2197 (87.9) versus ALL (25) 1585 (63.4)</t>
  </si>
  <si>
    <t>Oak Hill  51 versus Montverde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</si>
</sst>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.000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7"/>
  <sheetViews>
    <sheetView tabSelected="1" topLeftCell="A13" zoomScale="110" zoomScaleNormal="110" zoomScalePageLayoutView="110" workbookViewId="0">
      <selection activeCell="C36" sqref="C36"/>
    </sheetView>
  </sheetViews>
  <sheetFormatPr baseColWidth="10" defaultRowHeight="16" x14ac:dyDescent="0.2"/>
  <cols>
    <col min="1" max="1" width="17" customWidth="1"/>
    <col min="2" max="2" width="3.83203125" bestFit="1" customWidth="1"/>
    <col min="3" max="3" width="4.5" bestFit="1" customWidth="1"/>
    <col min="4" max="4" width="4.6640625" bestFit="1" customWidth="1"/>
    <col min="5" max="5" width="4.83203125" bestFit="1" customWidth="1"/>
    <col min="6" max="6" width="6.5" bestFit="1" customWidth="1"/>
    <col min="7" max="7" width="6.1640625" bestFit="1" customWidth="1"/>
    <col min="8" max="8" width="5.6640625" bestFit="1" customWidth="1"/>
    <col min="9" max="9" width="5.1640625" bestFit="1" customWidth="1"/>
    <col min="10" max="10" width="5.33203125" bestFit="1" customWidth="1"/>
    <col min="11" max="11" width="3.83203125" bestFit="1" customWidth="1"/>
    <col min="12" max="12" width="4.33203125" bestFit="1" customWidth="1"/>
    <col min="13" max="13" width="6.5" bestFit="1" customWidth="1"/>
    <col min="14" max="15" width="5.1640625" bestFit="1" customWidth="1"/>
    <col min="16" max="16" width="4.5" bestFit="1" customWidth="1"/>
    <col min="17" max="17" width="6.5" bestFit="1" customWidth="1"/>
    <col min="18" max="18" width="4.33203125" bestFit="1" customWidth="1"/>
    <col min="19" max="19" width="4.33203125" customWidth="1"/>
    <col min="20" max="20" width="4.1640625" bestFit="1" customWidth="1"/>
    <col min="21" max="21" width="4.6640625" bestFit="1" customWidth="1"/>
    <col min="22" max="22" width="4.5" bestFit="1" customWidth="1"/>
    <col min="23" max="23" width="3.6640625" bestFit="1" customWidth="1"/>
    <col min="24" max="24" width="4.6640625" bestFit="1" customWidth="1"/>
    <col min="25" max="25" width="3.6640625" bestFit="1" customWidth="1"/>
    <col min="26" max="26" width="4.5" bestFit="1" customWidth="1"/>
    <col min="27" max="28" width="4.83203125" bestFit="1" customWidth="1"/>
    <col min="29" max="29" width="5.83203125" bestFit="1" customWidth="1"/>
    <col min="30" max="30" width="6.6640625" bestFit="1" customWidth="1"/>
    <col min="31" max="31" width="9.6640625" bestFit="1" customWidth="1"/>
    <col min="33" max="33" width="5.83203125" bestFit="1" customWidth="1"/>
  </cols>
  <sheetData>
    <row r="1" spans="1:33" x14ac:dyDescent="0.2">
      <c r="A1" s="55" t="s">
        <v>49</v>
      </c>
      <c r="B1" s="56"/>
      <c r="C1" s="56"/>
      <c r="D1" s="56"/>
      <c r="E1" s="56"/>
      <c r="F1" s="56"/>
      <c r="G1" s="56"/>
      <c r="H1" s="56"/>
      <c r="I1" s="56"/>
      <c r="J1" s="8"/>
      <c r="K1" s="8"/>
      <c r="L1" s="8"/>
      <c r="M1" s="2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4"/>
      <c r="AE1" s="4"/>
    </row>
    <row r="2" spans="1:33" ht="17" thickBot="1" x14ac:dyDescent="0.25">
      <c r="A2" s="57"/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36</v>
      </c>
      <c r="T3" s="2" t="s">
        <v>18</v>
      </c>
      <c r="U3" s="2" t="s">
        <v>19</v>
      </c>
      <c r="V3" s="3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1" t="s">
        <v>30</v>
      </c>
      <c r="AE3" s="21" t="s">
        <v>31</v>
      </c>
      <c r="AF3" s="5" t="s">
        <v>32</v>
      </c>
      <c r="AG3" s="5" t="s">
        <v>33</v>
      </c>
    </row>
    <row r="4" spans="1:33" x14ac:dyDescent="0.2">
      <c r="A4" s="5" t="s">
        <v>34</v>
      </c>
      <c r="B4" s="6" t="s">
        <v>35</v>
      </c>
      <c r="C4" s="5">
        <v>32</v>
      </c>
      <c r="D4" s="5">
        <v>14</v>
      </c>
      <c r="E4" s="5">
        <v>2</v>
      </c>
      <c r="F4" s="7">
        <f>2/14</f>
        <v>0.14285714285714285</v>
      </c>
      <c r="G4" s="28">
        <v>6</v>
      </c>
      <c r="H4" s="5">
        <v>2</v>
      </c>
      <c r="I4" s="8">
        <v>33.299999999999997</v>
      </c>
      <c r="J4" s="5">
        <v>0</v>
      </c>
      <c r="K4" s="5">
        <v>5</v>
      </c>
      <c r="L4" s="5">
        <v>4</v>
      </c>
      <c r="M4" s="7">
        <f>4/5</f>
        <v>0.8</v>
      </c>
      <c r="N4" s="5">
        <v>0</v>
      </c>
      <c r="O4" s="5">
        <v>3</v>
      </c>
      <c r="P4" s="5">
        <v>3</v>
      </c>
      <c r="Q4" s="8" t="s">
        <v>35</v>
      </c>
      <c r="R4" s="5">
        <v>4</v>
      </c>
      <c r="S4" s="5">
        <v>0</v>
      </c>
      <c r="T4" s="5">
        <v>0</v>
      </c>
      <c r="U4" s="5">
        <v>5</v>
      </c>
      <c r="V4" s="8" t="s">
        <v>35</v>
      </c>
      <c r="W4" s="5">
        <v>0</v>
      </c>
      <c r="X4" s="5">
        <v>4</v>
      </c>
      <c r="Y4" s="5">
        <v>2</v>
      </c>
      <c r="Z4" s="5">
        <v>10</v>
      </c>
      <c r="AA4" s="8" t="s">
        <v>35</v>
      </c>
      <c r="AB4" s="5">
        <v>3</v>
      </c>
      <c r="AC4" s="22" t="s">
        <v>35</v>
      </c>
      <c r="AD4" s="23" t="s">
        <v>35</v>
      </c>
      <c r="AE4" s="24" t="s">
        <v>35</v>
      </c>
      <c r="AF4" s="29">
        <v>-25</v>
      </c>
      <c r="AG4" s="30" t="s">
        <v>35</v>
      </c>
    </row>
    <row r="5" spans="1:33" x14ac:dyDescent="0.2">
      <c r="A5" s="5" t="s">
        <v>44</v>
      </c>
      <c r="B5" s="6"/>
      <c r="C5" s="5">
        <v>19</v>
      </c>
      <c r="D5" s="5">
        <v>6</v>
      </c>
      <c r="E5" s="5">
        <v>1</v>
      </c>
      <c r="F5" s="7">
        <f>1/6</f>
        <v>0.16666666666666666</v>
      </c>
      <c r="G5" s="28">
        <v>0</v>
      </c>
      <c r="H5" s="5">
        <v>0</v>
      </c>
      <c r="I5" s="8">
        <v>0</v>
      </c>
      <c r="J5" s="5">
        <v>0</v>
      </c>
      <c r="K5" s="5">
        <v>0</v>
      </c>
      <c r="L5" s="5">
        <v>0</v>
      </c>
      <c r="M5" s="7">
        <v>0</v>
      </c>
      <c r="N5" s="5">
        <v>2</v>
      </c>
      <c r="O5" s="5">
        <v>3</v>
      </c>
      <c r="P5" s="5">
        <v>5</v>
      </c>
      <c r="Q5" s="8" t="s">
        <v>35</v>
      </c>
      <c r="R5" s="5">
        <v>0</v>
      </c>
      <c r="S5" s="5">
        <v>3</v>
      </c>
      <c r="T5" s="5">
        <v>1</v>
      </c>
      <c r="U5" s="5">
        <v>1</v>
      </c>
      <c r="V5" s="8" t="s">
        <v>35</v>
      </c>
      <c r="W5" s="5">
        <v>0</v>
      </c>
      <c r="X5" s="5">
        <v>3</v>
      </c>
      <c r="Y5" s="5">
        <v>2</v>
      </c>
      <c r="Z5" s="5">
        <v>2</v>
      </c>
      <c r="AA5" s="8" t="s">
        <v>35</v>
      </c>
      <c r="AB5" s="5">
        <v>2</v>
      </c>
      <c r="AC5" s="22" t="s">
        <v>35</v>
      </c>
      <c r="AD5" s="23" t="s">
        <v>35</v>
      </c>
      <c r="AE5" s="24" t="s">
        <v>35</v>
      </c>
      <c r="AF5" s="29">
        <v>-7</v>
      </c>
      <c r="AG5" s="30" t="s">
        <v>35</v>
      </c>
    </row>
    <row r="6" spans="1:33" x14ac:dyDescent="0.2">
      <c r="A6" s="5" t="s">
        <v>37</v>
      </c>
      <c r="B6" s="6" t="s">
        <v>35</v>
      </c>
      <c r="C6" s="5">
        <v>14</v>
      </c>
      <c r="D6" s="5">
        <v>2</v>
      </c>
      <c r="E6" s="5">
        <v>2</v>
      </c>
      <c r="F6" s="7">
        <v>1</v>
      </c>
      <c r="G6" s="5">
        <v>0</v>
      </c>
      <c r="H6" s="5">
        <v>0</v>
      </c>
      <c r="I6" s="8">
        <v>0</v>
      </c>
      <c r="J6" s="5">
        <v>0</v>
      </c>
      <c r="K6" s="5">
        <v>2</v>
      </c>
      <c r="L6" s="5">
        <v>0</v>
      </c>
      <c r="M6" s="7">
        <v>0</v>
      </c>
      <c r="N6" s="5">
        <v>3</v>
      </c>
      <c r="O6" s="5">
        <v>1</v>
      </c>
      <c r="P6" s="5">
        <v>4</v>
      </c>
      <c r="Q6" s="8" t="s">
        <v>35</v>
      </c>
      <c r="R6" s="5">
        <v>0</v>
      </c>
      <c r="S6" s="5">
        <v>0</v>
      </c>
      <c r="T6" s="5">
        <v>2</v>
      </c>
      <c r="U6" s="5">
        <v>0</v>
      </c>
      <c r="V6" s="8" t="s">
        <v>35</v>
      </c>
      <c r="W6" s="5">
        <v>0</v>
      </c>
      <c r="X6" s="5">
        <v>0</v>
      </c>
      <c r="Y6" s="5">
        <v>0</v>
      </c>
      <c r="Z6" s="5">
        <v>4</v>
      </c>
      <c r="AA6" s="8" t="s">
        <v>35</v>
      </c>
      <c r="AB6" s="5">
        <v>8</v>
      </c>
      <c r="AC6" s="22" t="s">
        <v>35</v>
      </c>
      <c r="AD6" s="23" t="s">
        <v>35</v>
      </c>
      <c r="AE6" s="24" t="s">
        <v>35</v>
      </c>
      <c r="AF6" s="29">
        <v>-8</v>
      </c>
      <c r="AG6" s="30" t="s">
        <v>35</v>
      </c>
    </row>
    <row r="7" spans="1:33" x14ac:dyDescent="0.2">
      <c r="A7" s="5" t="s">
        <v>38</v>
      </c>
      <c r="B7" s="6" t="s">
        <v>35</v>
      </c>
      <c r="C7" s="5">
        <v>23</v>
      </c>
      <c r="D7" s="5">
        <v>9</v>
      </c>
      <c r="E7" s="5">
        <v>2</v>
      </c>
      <c r="F7" s="7">
        <f>2/9</f>
        <v>0.22222222222222221</v>
      </c>
      <c r="G7" s="5">
        <v>0</v>
      </c>
      <c r="H7" s="5">
        <v>0</v>
      </c>
      <c r="I7" s="8">
        <v>0</v>
      </c>
      <c r="J7" s="5">
        <v>0</v>
      </c>
      <c r="K7" s="5">
        <v>6</v>
      </c>
      <c r="L7" s="5">
        <v>3</v>
      </c>
      <c r="M7" s="7">
        <v>0.5</v>
      </c>
      <c r="N7" s="5">
        <v>4</v>
      </c>
      <c r="O7" s="5">
        <v>3</v>
      </c>
      <c r="P7" s="5">
        <v>7</v>
      </c>
      <c r="Q7" s="8" t="s">
        <v>35</v>
      </c>
      <c r="R7" s="5">
        <v>1</v>
      </c>
      <c r="S7" s="5">
        <v>0</v>
      </c>
      <c r="T7" s="5">
        <v>0</v>
      </c>
      <c r="U7" s="5">
        <v>0</v>
      </c>
      <c r="V7" s="8" t="s">
        <v>35</v>
      </c>
      <c r="W7" s="5">
        <v>0</v>
      </c>
      <c r="X7" s="5">
        <v>1</v>
      </c>
      <c r="Y7" s="5">
        <v>0</v>
      </c>
      <c r="Z7" s="5">
        <v>7</v>
      </c>
      <c r="AA7" s="8" t="s">
        <v>35</v>
      </c>
      <c r="AB7" s="5">
        <v>4</v>
      </c>
      <c r="AC7" s="22" t="s">
        <v>35</v>
      </c>
      <c r="AD7" s="23" t="s">
        <v>35</v>
      </c>
      <c r="AE7" s="24" t="s">
        <v>35</v>
      </c>
      <c r="AF7" s="29">
        <v>-24</v>
      </c>
      <c r="AG7" s="30" t="s">
        <v>35</v>
      </c>
    </row>
    <row r="8" spans="1:33" x14ac:dyDescent="0.2">
      <c r="A8" s="9" t="s">
        <v>39</v>
      </c>
      <c r="B8" s="6" t="s">
        <v>35</v>
      </c>
      <c r="C8" s="9">
        <v>5</v>
      </c>
      <c r="D8" s="9">
        <v>2</v>
      </c>
      <c r="E8" s="9">
        <v>1</v>
      </c>
      <c r="F8" s="7">
        <v>0.5</v>
      </c>
      <c r="G8" s="9">
        <v>1</v>
      </c>
      <c r="H8" s="9">
        <v>0</v>
      </c>
      <c r="I8" s="10">
        <v>0</v>
      </c>
      <c r="J8" s="9">
        <v>0</v>
      </c>
      <c r="K8" s="9">
        <v>0</v>
      </c>
      <c r="L8" s="9">
        <v>0</v>
      </c>
      <c r="M8" s="7">
        <v>0</v>
      </c>
      <c r="N8" s="9">
        <v>0</v>
      </c>
      <c r="O8" s="9">
        <v>1</v>
      </c>
      <c r="P8" s="9">
        <v>1</v>
      </c>
      <c r="Q8" s="8" t="s">
        <v>35</v>
      </c>
      <c r="R8" s="9">
        <v>0</v>
      </c>
      <c r="S8" s="9">
        <v>0</v>
      </c>
      <c r="T8" s="9">
        <v>0</v>
      </c>
      <c r="U8" s="9">
        <v>0</v>
      </c>
      <c r="V8" s="8" t="s">
        <v>35</v>
      </c>
      <c r="W8" s="9">
        <v>0</v>
      </c>
      <c r="X8" s="9">
        <v>0</v>
      </c>
      <c r="Y8" s="9">
        <v>0</v>
      </c>
      <c r="Z8" s="9">
        <v>2</v>
      </c>
      <c r="AA8" s="8" t="s">
        <v>35</v>
      </c>
      <c r="AB8" s="9">
        <v>2</v>
      </c>
      <c r="AC8" s="22" t="s">
        <v>35</v>
      </c>
      <c r="AD8" s="23" t="s">
        <v>35</v>
      </c>
      <c r="AE8" s="24" t="s">
        <v>35</v>
      </c>
      <c r="AF8" s="29">
        <v>-9</v>
      </c>
      <c r="AG8" s="30" t="s">
        <v>35</v>
      </c>
    </row>
    <row r="9" spans="1:33" x14ac:dyDescent="0.2">
      <c r="A9" s="9" t="s">
        <v>40</v>
      </c>
      <c r="B9" s="6" t="s">
        <v>35</v>
      </c>
      <c r="C9" s="9">
        <v>16</v>
      </c>
      <c r="D9" s="9">
        <v>0</v>
      </c>
      <c r="E9" s="9">
        <v>0</v>
      </c>
      <c r="F9" s="7">
        <v>0</v>
      </c>
      <c r="G9" s="9">
        <v>0</v>
      </c>
      <c r="H9" s="9">
        <v>0</v>
      </c>
      <c r="I9" s="10">
        <v>100</v>
      </c>
      <c r="J9" s="9">
        <v>0</v>
      </c>
      <c r="K9" s="9">
        <v>0</v>
      </c>
      <c r="L9" s="9">
        <v>0</v>
      </c>
      <c r="M9" s="7">
        <v>0</v>
      </c>
      <c r="N9" s="9">
        <v>0</v>
      </c>
      <c r="O9" s="9">
        <v>0</v>
      </c>
      <c r="P9" s="9">
        <v>0</v>
      </c>
      <c r="Q9" s="8" t="s">
        <v>35</v>
      </c>
      <c r="R9" s="9">
        <v>0</v>
      </c>
      <c r="S9" s="9">
        <v>0</v>
      </c>
      <c r="T9" s="9">
        <v>1</v>
      </c>
      <c r="U9" s="9">
        <v>1</v>
      </c>
      <c r="V9" s="8" t="s">
        <v>35</v>
      </c>
      <c r="W9" s="9">
        <v>0</v>
      </c>
      <c r="X9" s="9">
        <v>0</v>
      </c>
      <c r="Y9" s="9">
        <v>1</v>
      </c>
      <c r="Z9" s="9">
        <v>0</v>
      </c>
      <c r="AA9" s="8" t="s">
        <v>35</v>
      </c>
      <c r="AB9" s="9">
        <v>1</v>
      </c>
      <c r="AC9" s="22" t="s">
        <v>35</v>
      </c>
      <c r="AD9" s="23" t="s">
        <v>35</v>
      </c>
      <c r="AE9" s="24" t="s">
        <v>35</v>
      </c>
      <c r="AF9" s="29">
        <v>-5</v>
      </c>
      <c r="AG9" s="30" t="s">
        <v>35</v>
      </c>
    </row>
    <row r="10" spans="1:33" x14ac:dyDescent="0.2">
      <c r="A10" s="9" t="s">
        <v>41</v>
      </c>
      <c r="B10" s="6" t="s">
        <v>35</v>
      </c>
      <c r="C10" s="9">
        <v>11</v>
      </c>
      <c r="D10" s="9">
        <v>2</v>
      </c>
      <c r="E10" s="9">
        <v>0</v>
      </c>
      <c r="F10" s="7">
        <v>0</v>
      </c>
      <c r="G10" s="9">
        <v>2</v>
      </c>
      <c r="H10" s="9">
        <v>0</v>
      </c>
      <c r="I10" s="10">
        <v>0</v>
      </c>
      <c r="J10" s="9">
        <v>0</v>
      </c>
      <c r="K10" s="9">
        <v>0</v>
      </c>
      <c r="L10" s="9">
        <v>0</v>
      </c>
      <c r="M10" s="7">
        <v>0</v>
      </c>
      <c r="N10" s="9">
        <v>2</v>
      </c>
      <c r="O10" s="9">
        <v>1</v>
      </c>
      <c r="P10" s="9">
        <v>3</v>
      </c>
      <c r="Q10" s="8" t="s">
        <v>35</v>
      </c>
      <c r="R10" s="9">
        <v>0</v>
      </c>
      <c r="S10" s="9">
        <v>0</v>
      </c>
      <c r="T10" s="9">
        <v>0</v>
      </c>
      <c r="U10" s="9">
        <v>0</v>
      </c>
      <c r="V10" s="8" t="s">
        <v>35</v>
      </c>
      <c r="W10" s="9">
        <v>0</v>
      </c>
      <c r="X10" s="9">
        <v>0</v>
      </c>
      <c r="Y10" s="9">
        <v>1</v>
      </c>
      <c r="Z10" s="9">
        <v>0</v>
      </c>
      <c r="AA10" s="8" t="s">
        <v>35</v>
      </c>
      <c r="AB10" s="9">
        <v>0</v>
      </c>
      <c r="AC10" s="22" t="s">
        <v>35</v>
      </c>
      <c r="AD10" s="23" t="s">
        <v>35</v>
      </c>
      <c r="AE10" s="24" t="s">
        <v>35</v>
      </c>
      <c r="AF10" s="29">
        <v>-14</v>
      </c>
      <c r="AG10" s="30" t="s">
        <v>35</v>
      </c>
    </row>
    <row r="11" spans="1:33" x14ac:dyDescent="0.2">
      <c r="A11" s="9" t="s">
        <v>42</v>
      </c>
      <c r="B11" s="6" t="s">
        <v>35</v>
      </c>
      <c r="C11" s="9">
        <v>0</v>
      </c>
      <c r="D11" s="9">
        <v>0</v>
      </c>
      <c r="E11" s="9">
        <v>0</v>
      </c>
      <c r="F11" s="7">
        <v>0</v>
      </c>
      <c r="G11" s="9">
        <v>0</v>
      </c>
      <c r="H11" s="9">
        <v>0</v>
      </c>
      <c r="I11" s="10">
        <v>0</v>
      </c>
      <c r="J11" s="9">
        <v>0</v>
      </c>
      <c r="K11" s="9">
        <v>0</v>
      </c>
      <c r="L11" s="9">
        <v>0</v>
      </c>
      <c r="M11" s="7">
        <v>0</v>
      </c>
      <c r="N11" s="9">
        <v>0</v>
      </c>
      <c r="O11" s="9">
        <v>0</v>
      </c>
      <c r="P11" s="9">
        <v>0</v>
      </c>
      <c r="Q11" s="8" t="s">
        <v>35</v>
      </c>
      <c r="R11" s="9">
        <v>0</v>
      </c>
      <c r="S11" s="9">
        <v>0</v>
      </c>
      <c r="T11" s="9">
        <v>0</v>
      </c>
      <c r="U11" s="9">
        <v>0</v>
      </c>
      <c r="V11" s="8" t="s">
        <v>35</v>
      </c>
      <c r="W11" s="9">
        <v>0</v>
      </c>
      <c r="X11" s="9">
        <v>0</v>
      </c>
      <c r="Y11" s="9">
        <v>0</v>
      </c>
      <c r="Z11" s="9">
        <v>0</v>
      </c>
      <c r="AA11" s="8" t="s">
        <v>35</v>
      </c>
      <c r="AB11" s="9">
        <v>0</v>
      </c>
      <c r="AC11" s="22" t="s">
        <v>35</v>
      </c>
      <c r="AD11" s="23" t="s">
        <v>35</v>
      </c>
      <c r="AE11" s="24" t="s">
        <v>35</v>
      </c>
      <c r="AF11" s="29">
        <v>0</v>
      </c>
      <c r="AG11" s="30" t="s">
        <v>35</v>
      </c>
    </row>
    <row r="12" spans="1:33" x14ac:dyDescent="0.2">
      <c r="A12" s="9" t="s">
        <v>47</v>
      </c>
      <c r="B12" s="6" t="s">
        <v>35</v>
      </c>
      <c r="C12" s="9">
        <v>0</v>
      </c>
      <c r="D12" s="9">
        <v>0</v>
      </c>
      <c r="E12" s="9">
        <v>0</v>
      </c>
      <c r="F12" s="7">
        <v>0</v>
      </c>
      <c r="G12" s="9">
        <v>0</v>
      </c>
      <c r="H12" s="9">
        <v>0</v>
      </c>
      <c r="I12" s="10">
        <v>0</v>
      </c>
      <c r="J12" s="9">
        <v>0</v>
      </c>
      <c r="K12" s="9">
        <v>0</v>
      </c>
      <c r="L12" s="9">
        <v>0</v>
      </c>
      <c r="M12" s="7">
        <v>0</v>
      </c>
      <c r="N12" s="9">
        <v>0</v>
      </c>
      <c r="O12" s="9">
        <v>0</v>
      </c>
      <c r="P12" s="9">
        <v>0</v>
      </c>
      <c r="Q12" s="8" t="s">
        <v>35</v>
      </c>
      <c r="R12" s="9">
        <v>0</v>
      </c>
      <c r="S12" s="9">
        <v>0</v>
      </c>
      <c r="T12" s="9">
        <v>0</v>
      </c>
      <c r="U12" s="9">
        <v>0</v>
      </c>
      <c r="V12" s="8" t="s">
        <v>35</v>
      </c>
      <c r="W12" s="9">
        <v>0</v>
      </c>
      <c r="X12" s="9">
        <v>0</v>
      </c>
      <c r="Y12" s="9">
        <v>0</v>
      </c>
      <c r="Z12" s="9">
        <v>0</v>
      </c>
      <c r="AA12" s="8" t="s">
        <v>35</v>
      </c>
      <c r="AB12" s="9">
        <v>0</v>
      </c>
      <c r="AC12" s="22" t="s">
        <v>35</v>
      </c>
      <c r="AD12" s="23" t="s">
        <v>35</v>
      </c>
      <c r="AE12" s="24" t="s">
        <v>35</v>
      </c>
      <c r="AF12" s="29">
        <v>0</v>
      </c>
      <c r="AG12" s="30" t="s">
        <v>35</v>
      </c>
    </row>
    <row r="13" spans="1:33" x14ac:dyDescent="0.2">
      <c r="A13" s="9" t="s">
        <v>45</v>
      </c>
      <c r="B13" s="6"/>
      <c r="C13" s="9">
        <v>8</v>
      </c>
      <c r="D13" s="9">
        <v>1</v>
      </c>
      <c r="E13" s="9">
        <v>0</v>
      </c>
      <c r="F13" s="7">
        <v>0</v>
      </c>
      <c r="G13" s="9">
        <v>1</v>
      </c>
      <c r="H13" s="9">
        <v>0</v>
      </c>
      <c r="I13" s="10">
        <v>0</v>
      </c>
      <c r="J13" s="9">
        <v>0</v>
      </c>
      <c r="K13" s="9">
        <v>0</v>
      </c>
      <c r="L13" s="9">
        <v>0</v>
      </c>
      <c r="M13" s="7">
        <v>1</v>
      </c>
      <c r="N13" s="9">
        <v>0</v>
      </c>
      <c r="O13" s="9">
        <v>3</v>
      </c>
      <c r="P13" s="9">
        <v>3</v>
      </c>
      <c r="Q13" s="8" t="s">
        <v>35</v>
      </c>
      <c r="R13" s="9">
        <v>0</v>
      </c>
      <c r="S13" s="9">
        <v>0</v>
      </c>
      <c r="T13" s="9">
        <v>0</v>
      </c>
      <c r="U13" s="9">
        <v>1</v>
      </c>
      <c r="V13" s="8" t="s">
        <v>35</v>
      </c>
      <c r="W13" s="9">
        <v>0</v>
      </c>
      <c r="X13" s="9">
        <v>1</v>
      </c>
      <c r="Y13" s="9">
        <v>0</v>
      </c>
      <c r="Z13" s="9">
        <v>0</v>
      </c>
      <c r="AA13" s="8" t="s">
        <v>35</v>
      </c>
      <c r="AB13" s="9">
        <v>2</v>
      </c>
      <c r="AC13" s="22" t="s">
        <v>35</v>
      </c>
      <c r="AD13" s="23" t="s">
        <v>35</v>
      </c>
      <c r="AE13" s="24" t="s">
        <v>35</v>
      </c>
      <c r="AF13" s="29">
        <v>-8</v>
      </c>
      <c r="AG13" s="30"/>
    </row>
    <row r="14" spans="1:33" x14ac:dyDescent="0.2">
      <c r="A14" s="9" t="s">
        <v>43</v>
      </c>
      <c r="B14" s="6" t="s">
        <v>35</v>
      </c>
      <c r="C14" s="9">
        <v>32</v>
      </c>
      <c r="D14" s="9">
        <v>24</v>
      </c>
      <c r="E14" s="9">
        <v>9</v>
      </c>
      <c r="F14" s="7">
        <f>9/24</f>
        <v>0.375</v>
      </c>
      <c r="G14" s="9">
        <v>9</v>
      </c>
      <c r="H14" s="9">
        <v>3</v>
      </c>
      <c r="I14" s="10">
        <v>33.299999999999997</v>
      </c>
      <c r="J14" s="9">
        <v>0</v>
      </c>
      <c r="K14" s="9">
        <v>5</v>
      </c>
      <c r="L14" s="9">
        <v>5</v>
      </c>
      <c r="M14" s="7">
        <v>1</v>
      </c>
      <c r="N14" s="9">
        <v>4</v>
      </c>
      <c r="O14" s="9">
        <v>0</v>
      </c>
      <c r="P14" s="9">
        <v>4</v>
      </c>
      <c r="Q14" s="8" t="s">
        <v>35</v>
      </c>
      <c r="R14" s="9">
        <v>2</v>
      </c>
      <c r="S14" s="9">
        <v>2</v>
      </c>
      <c r="T14" s="9">
        <v>1</v>
      </c>
      <c r="U14" s="9">
        <v>1</v>
      </c>
      <c r="V14" s="8" t="s">
        <v>35</v>
      </c>
      <c r="W14" s="9">
        <v>0</v>
      </c>
      <c r="X14" s="9">
        <v>2</v>
      </c>
      <c r="Y14" s="9">
        <v>1</v>
      </c>
      <c r="Z14" s="9">
        <v>26</v>
      </c>
      <c r="AA14" s="8" t="s">
        <v>35</v>
      </c>
      <c r="AB14" s="9">
        <v>18</v>
      </c>
      <c r="AC14" s="22" t="s">
        <v>35</v>
      </c>
      <c r="AD14" s="23" t="s">
        <v>35</v>
      </c>
      <c r="AE14" s="24" t="s">
        <v>35</v>
      </c>
      <c r="AF14" s="29">
        <v>-25</v>
      </c>
      <c r="AG14" s="30" t="s">
        <v>35</v>
      </c>
    </row>
    <row r="15" spans="1:33" x14ac:dyDescent="0.2">
      <c r="A15" s="9"/>
      <c r="B15" s="6"/>
      <c r="C15" s="9"/>
      <c r="D15" s="9"/>
      <c r="E15" s="9"/>
      <c r="F15" s="11"/>
      <c r="G15" s="9"/>
      <c r="H15" s="9"/>
      <c r="I15" s="9"/>
      <c r="J15" s="9"/>
      <c r="K15" s="9"/>
      <c r="L15" s="9"/>
      <c r="M15" s="11"/>
      <c r="N15" s="9"/>
      <c r="O15" s="9"/>
      <c r="P15" s="9"/>
      <c r="Q15" s="9"/>
      <c r="R15" s="9"/>
      <c r="S15" s="9"/>
      <c r="T15" s="9"/>
      <c r="U15" s="9"/>
      <c r="V15" s="10"/>
      <c r="W15" s="9"/>
      <c r="X15" s="9"/>
      <c r="Y15" s="9"/>
      <c r="Z15" s="9"/>
      <c r="AA15" s="10"/>
      <c r="AB15" s="9"/>
      <c r="AC15" s="25"/>
      <c r="AD15" s="25"/>
      <c r="AE15" s="25"/>
      <c r="AF15" s="29"/>
      <c r="AG15" s="29"/>
    </row>
    <row r="16" spans="1:33" x14ac:dyDescent="0.2">
      <c r="A16" s="12" t="s">
        <v>28</v>
      </c>
      <c r="B16" s="13" t="s">
        <v>35</v>
      </c>
      <c r="C16" s="12">
        <f>SUM(C4:C14)</f>
        <v>160</v>
      </c>
      <c r="D16" s="12">
        <f>SUM(D4:D14)</f>
        <v>60</v>
      </c>
      <c r="E16" s="12">
        <f>SUM(E4:E14)</f>
        <v>17</v>
      </c>
      <c r="F16" s="14">
        <v>0</v>
      </c>
      <c r="G16" s="12">
        <f>SUM(G4:G14)</f>
        <v>19</v>
      </c>
      <c r="H16" s="12">
        <f>SUM(H4:H14)</f>
        <v>5</v>
      </c>
      <c r="I16" s="15">
        <v>26</v>
      </c>
      <c r="J16" s="12">
        <f>SUM(J4:J14)</f>
        <v>0</v>
      </c>
      <c r="K16" s="12">
        <f>SUM(K4:K14)</f>
        <v>18</v>
      </c>
      <c r="L16" s="12">
        <f>SUM(L4:L14)</f>
        <v>12</v>
      </c>
      <c r="M16" s="14">
        <f>12/18</f>
        <v>0.66666666666666663</v>
      </c>
      <c r="N16" s="12">
        <f>SUM(N4:N14)</f>
        <v>15</v>
      </c>
      <c r="O16" s="12">
        <f>SUM(O4:O14)</f>
        <v>15</v>
      </c>
      <c r="P16" s="12">
        <f>SUM(P4:P14)</f>
        <v>30</v>
      </c>
      <c r="Q16" s="15" t="s">
        <v>35</v>
      </c>
      <c r="R16" s="12">
        <f>SUM(R4:R14)</f>
        <v>7</v>
      </c>
      <c r="S16" s="12">
        <f>SUM(S4:S14)</f>
        <v>5</v>
      </c>
      <c r="T16" s="12">
        <f>SUM(T4:T14)</f>
        <v>5</v>
      </c>
      <c r="U16" s="12">
        <f>SUM(U4:U14)</f>
        <v>9</v>
      </c>
      <c r="V16" s="15" t="s">
        <v>35</v>
      </c>
      <c r="W16" s="12">
        <f>SUM(W4:W14)</f>
        <v>0</v>
      </c>
      <c r="X16" s="12">
        <f>SUM(X4:X14)</f>
        <v>11</v>
      </c>
      <c r="Y16" s="12">
        <f>SUM(Y4:Y14)</f>
        <v>7</v>
      </c>
      <c r="Z16" s="12">
        <f>SUM(Z4:Z15)</f>
        <v>51</v>
      </c>
      <c r="AA16" s="15" t="s">
        <v>35</v>
      </c>
      <c r="AB16" s="12">
        <f>SUM(AB4:AB14)</f>
        <v>40</v>
      </c>
      <c r="AC16" s="26" t="s">
        <v>35</v>
      </c>
      <c r="AD16" s="23" t="s">
        <v>35</v>
      </c>
      <c r="AE16" s="24" t="s">
        <v>35</v>
      </c>
      <c r="AF16" s="29">
        <v>0</v>
      </c>
      <c r="AG16" s="29" t="s">
        <v>35</v>
      </c>
    </row>
    <row r="17" spans="1:33" ht="17" thickBot="1" x14ac:dyDescent="0.25">
      <c r="A17" s="16" t="s">
        <v>29</v>
      </c>
      <c r="B17" s="17"/>
      <c r="C17" s="18"/>
      <c r="D17" s="18"/>
      <c r="E17" s="18"/>
      <c r="F17" s="19"/>
      <c r="G17" s="18"/>
      <c r="H17" s="18"/>
      <c r="I17" s="16"/>
      <c r="J17" s="18"/>
      <c r="K17" s="18"/>
      <c r="L17" s="18"/>
      <c r="M17" s="19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27"/>
      <c r="AD17" s="25"/>
      <c r="AE17" s="25"/>
    </row>
    <row r="19" spans="1:33" ht="17" thickBot="1" x14ac:dyDescent="0.25"/>
    <row r="20" spans="1:33" x14ac:dyDescent="0.2">
      <c r="A20" s="55" t="s">
        <v>48</v>
      </c>
      <c r="B20" s="56"/>
      <c r="C20" s="56"/>
      <c r="D20" s="56"/>
      <c r="E20" s="56"/>
      <c r="F20" s="56"/>
      <c r="G20" s="56"/>
      <c r="H20" s="56"/>
      <c r="I20" s="56"/>
      <c r="J20" s="8"/>
      <c r="K20" s="8"/>
      <c r="L20" s="8"/>
      <c r="M20" s="2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4"/>
      <c r="AE20" s="4"/>
    </row>
    <row r="21" spans="1:33" ht="17" thickBot="1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3" ht="17" thickBot="1" x14ac:dyDescent="0.25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  <c r="M22" s="2" t="s">
        <v>12</v>
      </c>
      <c r="N22" s="2" t="s">
        <v>13</v>
      </c>
      <c r="O22" s="2" t="s">
        <v>14</v>
      </c>
      <c r="P22" s="2" t="s">
        <v>15</v>
      </c>
      <c r="Q22" s="2" t="s">
        <v>16</v>
      </c>
      <c r="R22" s="2" t="s">
        <v>17</v>
      </c>
      <c r="S22" s="2" t="s">
        <v>36</v>
      </c>
      <c r="T22" s="2" t="s">
        <v>18</v>
      </c>
      <c r="U22" s="2" t="s">
        <v>19</v>
      </c>
      <c r="V22" s="3" t="s">
        <v>20</v>
      </c>
      <c r="W22" s="2" t="s">
        <v>21</v>
      </c>
      <c r="X22" s="2" t="s">
        <v>22</v>
      </c>
      <c r="Y22" s="2" t="s">
        <v>23</v>
      </c>
      <c r="Z22" s="2" t="s">
        <v>24</v>
      </c>
      <c r="AA22" s="2" t="s">
        <v>25</v>
      </c>
      <c r="AB22" s="2" t="s">
        <v>26</v>
      </c>
      <c r="AC22" s="2" t="s">
        <v>27</v>
      </c>
      <c r="AD22" s="34" t="s">
        <v>30</v>
      </c>
      <c r="AE22" s="31" t="s">
        <v>31</v>
      </c>
      <c r="AF22" s="32" t="s">
        <v>32</v>
      </c>
      <c r="AG22" s="33" t="s">
        <v>33</v>
      </c>
    </row>
    <row r="23" spans="1:33" x14ac:dyDescent="0.2">
      <c r="A23" s="5" t="s">
        <v>34</v>
      </c>
      <c r="B23" s="6">
        <v>20</v>
      </c>
      <c r="C23" s="5">
        <v>525</v>
      </c>
      <c r="D23" s="5">
        <v>234</v>
      </c>
      <c r="E23" s="5">
        <v>114</v>
      </c>
      <c r="F23" s="50">
        <f>E23/D23</f>
        <v>0.48717948717948717</v>
      </c>
      <c r="G23" s="51">
        <v>108</v>
      </c>
      <c r="H23" s="52">
        <v>38</v>
      </c>
      <c r="I23" s="53">
        <v>35.200000000000003</v>
      </c>
      <c r="J23" s="52">
        <v>6</v>
      </c>
      <c r="K23" s="5">
        <v>119</v>
      </c>
      <c r="L23" s="5">
        <v>103</v>
      </c>
      <c r="M23" s="47">
        <f>L23/K23</f>
        <v>0.86554621848739499</v>
      </c>
      <c r="N23" s="5">
        <v>26</v>
      </c>
      <c r="O23" s="5">
        <v>153</v>
      </c>
      <c r="P23" s="5">
        <v>179</v>
      </c>
      <c r="Q23" s="8">
        <f>P23/B23</f>
        <v>8.9499999999999993</v>
      </c>
      <c r="R23" s="5">
        <v>48</v>
      </c>
      <c r="S23" s="5">
        <v>31</v>
      </c>
      <c r="T23" s="5">
        <v>16</v>
      </c>
      <c r="U23" s="5">
        <v>195</v>
      </c>
      <c r="V23" s="8">
        <f>U23/B23</f>
        <v>9.75</v>
      </c>
      <c r="W23" s="5">
        <v>6</v>
      </c>
      <c r="X23" s="5">
        <v>69</v>
      </c>
      <c r="Y23" s="5">
        <v>46</v>
      </c>
      <c r="Z23" s="5">
        <v>369</v>
      </c>
      <c r="AA23" s="8">
        <f>Z23/B23</f>
        <v>18.45</v>
      </c>
      <c r="AB23" s="5">
        <v>611</v>
      </c>
      <c r="AC23" s="22">
        <f>AB23/B23</f>
        <v>30.55</v>
      </c>
      <c r="AD23" s="23">
        <f>(AB23/C23)*32*B23</f>
        <v>744.83809523809532</v>
      </c>
      <c r="AE23" s="24">
        <f>AD23/B23</f>
        <v>37.241904761904763</v>
      </c>
      <c r="AF23" s="29">
        <v>496</v>
      </c>
      <c r="AG23" s="30">
        <f>AF23/B23</f>
        <v>24.8</v>
      </c>
    </row>
    <row r="24" spans="1:33" x14ac:dyDescent="0.2">
      <c r="A24" s="5" t="s">
        <v>44</v>
      </c>
      <c r="B24" s="6">
        <v>22</v>
      </c>
      <c r="C24" s="5">
        <v>475</v>
      </c>
      <c r="D24" s="5">
        <v>184</v>
      </c>
      <c r="E24" s="5">
        <v>99</v>
      </c>
      <c r="F24" s="50">
        <f>E24/D24</f>
        <v>0.53804347826086951</v>
      </c>
      <c r="G24" s="51">
        <v>41</v>
      </c>
      <c r="H24" s="52">
        <v>11</v>
      </c>
      <c r="I24" s="53">
        <v>26.8</v>
      </c>
      <c r="J24" s="52">
        <v>35</v>
      </c>
      <c r="K24" s="5">
        <v>67</v>
      </c>
      <c r="L24" s="5">
        <v>53</v>
      </c>
      <c r="M24" s="7">
        <f>L24/K24</f>
        <v>0.79104477611940294</v>
      </c>
      <c r="N24" s="5">
        <v>40</v>
      </c>
      <c r="O24" s="5">
        <v>64</v>
      </c>
      <c r="P24" s="5">
        <v>104</v>
      </c>
      <c r="Q24" s="8">
        <f>P24/B24</f>
        <v>4.7272727272727275</v>
      </c>
      <c r="R24" s="5">
        <v>36</v>
      </c>
      <c r="S24" s="5">
        <v>51</v>
      </c>
      <c r="T24" s="5">
        <v>24</v>
      </c>
      <c r="U24" s="5">
        <v>35</v>
      </c>
      <c r="V24" s="8">
        <f>U24/B24</f>
        <v>1.5909090909090908</v>
      </c>
      <c r="W24" s="5">
        <v>1</v>
      </c>
      <c r="X24" s="5">
        <v>32</v>
      </c>
      <c r="Y24" s="5">
        <v>37</v>
      </c>
      <c r="Z24" s="5">
        <v>262</v>
      </c>
      <c r="AA24" s="8">
        <f>Z24/B24</f>
        <v>11.909090909090908</v>
      </c>
      <c r="AB24" s="5">
        <v>380</v>
      </c>
      <c r="AC24" s="22">
        <f>AB24/B24</f>
        <v>17.272727272727273</v>
      </c>
      <c r="AD24" s="23">
        <f>(AB24/C24)*32*B24</f>
        <v>563.20000000000005</v>
      </c>
      <c r="AE24" s="24">
        <f>AD24/B24</f>
        <v>25.6</v>
      </c>
      <c r="AF24" s="29">
        <v>382</v>
      </c>
      <c r="AG24" s="30">
        <f>AF24/B24</f>
        <v>17.363636363636363</v>
      </c>
    </row>
    <row r="25" spans="1:33" x14ac:dyDescent="0.2">
      <c r="A25" s="5" t="s">
        <v>37</v>
      </c>
      <c r="B25" s="43">
        <v>25</v>
      </c>
      <c r="C25" s="5">
        <v>276</v>
      </c>
      <c r="D25" s="5">
        <v>63</v>
      </c>
      <c r="E25" s="5">
        <v>37</v>
      </c>
      <c r="F25" s="7">
        <f t="shared" ref="F25:F36" si="0">E25/D25</f>
        <v>0.58730158730158732</v>
      </c>
      <c r="G25" s="52">
        <v>0</v>
      </c>
      <c r="H25" s="52">
        <v>0</v>
      </c>
      <c r="I25" s="53">
        <v>0</v>
      </c>
      <c r="J25" s="52">
        <v>22</v>
      </c>
      <c r="K25" s="5">
        <v>23</v>
      </c>
      <c r="L25" s="5">
        <v>8</v>
      </c>
      <c r="M25" s="7">
        <f t="shared" ref="M25:M36" si="1">L25/K25</f>
        <v>0.34782608695652173</v>
      </c>
      <c r="N25" s="5">
        <v>29</v>
      </c>
      <c r="O25" s="5">
        <v>60</v>
      </c>
      <c r="P25" s="5">
        <v>89</v>
      </c>
      <c r="Q25" s="8">
        <f t="shared" ref="Q25:Q36" si="2">P25/B25</f>
        <v>3.56</v>
      </c>
      <c r="R25" s="5">
        <v>10</v>
      </c>
      <c r="S25" s="5">
        <v>12</v>
      </c>
      <c r="T25" s="5">
        <v>49</v>
      </c>
      <c r="U25" s="5">
        <v>14</v>
      </c>
      <c r="V25" s="8">
        <f t="shared" ref="V25:V36" si="3">U25/B25</f>
        <v>0.56000000000000005</v>
      </c>
      <c r="W25" s="5">
        <v>1</v>
      </c>
      <c r="X25" s="5">
        <v>10</v>
      </c>
      <c r="Y25" s="5">
        <v>35</v>
      </c>
      <c r="Z25" s="5">
        <v>82</v>
      </c>
      <c r="AA25" s="8">
        <f t="shared" ref="AA25:AA36" si="4">Z25/B25</f>
        <v>3.28</v>
      </c>
      <c r="AB25" s="5">
        <v>192</v>
      </c>
      <c r="AC25" s="22">
        <f t="shared" ref="AC25:AC36" si="5">AB25/B25</f>
        <v>7.68</v>
      </c>
      <c r="AD25" s="23">
        <f t="shared" ref="AD25:AD36" si="6">(AB25/C25)*32*B25</f>
        <v>556.52173913043475</v>
      </c>
      <c r="AE25" s="24">
        <f t="shared" ref="AE25:AE36" si="7">AD25/B25</f>
        <v>22.260869565217391</v>
      </c>
      <c r="AF25" s="29">
        <v>125</v>
      </c>
      <c r="AG25" s="30">
        <f t="shared" ref="AG25:AG36" si="8">AF25/B25</f>
        <v>5</v>
      </c>
    </row>
    <row r="26" spans="1:33" x14ac:dyDescent="0.2">
      <c r="A26" s="5" t="s">
        <v>38</v>
      </c>
      <c r="B26" s="6">
        <v>24</v>
      </c>
      <c r="C26" s="5">
        <v>511</v>
      </c>
      <c r="D26" s="5">
        <v>226</v>
      </c>
      <c r="E26" s="5">
        <v>135</v>
      </c>
      <c r="F26" s="50">
        <f t="shared" si="0"/>
        <v>0.59734513274336287</v>
      </c>
      <c r="G26" s="52">
        <v>5</v>
      </c>
      <c r="H26" s="52">
        <v>2</v>
      </c>
      <c r="I26" s="53">
        <v>40</v>
      </c>
      <c r="J26" s="45">
        <v>44</v>
      </c>
      <c r="K26" s="5">
        <v>118</v>
      </c>
      <c r="L26" s="5">
        <v>68</v>
      </c>
      <c r="M26" s="7">
        <f t="shared" si="1"/>
        <v>0.57627118644067798</v>
      </c>
      <c r="N26" s="45">
        <v>76</v>
      </c>
      <c r="O26" s="45">
        <v>171</v>
      </c>
      <c r="P26" s="45">
        <v>247</v>
      </c>
      <c r="Q26" s="46">
        <f t="shared" si="2"/>
        <v>10.291666666666666</v>
      </c>
      <c r="R26" s="5">
        <v>15</v>
      </c>
      <c r="S26" s="5">
        <v>13</v>
      </c>
      <c r="T26" s="5">
        <v>50</v>
      </c>
      <c r="U26" s="5">
        <v>19</v>
      </c>
      <c r="V26" s="8">
        <f t="shared" si="3"/>
        <v>0.79166666666666663</v>
      </c>
      <c r="W26" s="5">
        <v>0</v>
      </c>
      <c r="X26" s="5">
        <v>43</v>
      </c>
      <c r="Y26" s="5">
        <v>42</v>
      </c>
      <c r="Z26" s="5">
        <v>340</v>
      </c>
      <c r="AA26" s="8">
        <f t="shared" si="4"/>
        <v>14.166666666666666</v>
      </c>
      <c r="AB26" s="5">
        <v>504</v>
      </c>
      <c r="AC26" s="22">
        <f t="shared" si="5"/>
        <v>21</v>
      </c>
      <c r="AD26" s="23">
        <f t="shared" si="6"/>
        <v>757.47945205479448</v>
      </c>
      <c r="AE26" s="24">
        <f t="shared" si="7"/>
        <v>31.561643835616437</v>
      </c>
      <c r="AF26" s="29">
        <v>401</v>
      </c>
      <c r="AG26" s="30">
        <f t="shared" si="8"/>
        <v>16.708333333333332</v>
      </c>
    </row>
    <row r="27" spans="1:33" x14ac:dyDescent="0.2">
      <c r="A27" s="9" t="s">
        <v>39</v>
      </c>
      <c r="B27" s="43">
        <v>25</v>
      </c>
      <c r="C27" s="9">
        <v>428</v>
      </c>
      <c r="D27" s="9">
        <v>135</v>
      </c>
      <c r="E27" s="9">
        <v>54</v>
      </c>
      <c r="F27" s="50">
        <f t="shared" si="0"/>
        <v>0.4</v>
      </c>
      <c r="G27" s="49">
        <v>69</v>
      </c>
      <c r="H27" s="49">
        <v>17</v>
      </c>
      <c r="I27" s="54">
        <v>24.6</v>
      </c>
      <c r="J27" s="49">
        <v>0</v>
      </c>
      <c r="K27" s="9">
        <v>16</v>
      </c>
      <c r="L27" s="9">
        <v>12</v>
      </c>
      <c r="M27" s="7">
        <f t="shared" si="1"/>
        <v>0.75</v>
      </c>
      <c r="N27" s="9">
        <v>12</v>
      </c>
      <c r="O27" s="9">
        <v>40</v>
      </c>
      <c r="P27" s="9">
        <v>52</v>
      </c>
      <c r="Q27" s="8">
        <f t="shared" si="2"/>
        <v>2.08</v>
      </c>
      <c r="R27" s="9">
        <v>51</v>
      </c>
      <c r="S27" s="9">
        <v>47</v>
      </c>
      <c r="T27" s="9">
        <v>7</v>
      </c>
      <c r="U27" s="9">
        <v>98</v>
      </c>
      <c r="V27" s="8">
        <f t="shared" si="3"/>
        <v>3.92</v>
      </c>
      <c r="W27" s="9">
        <v>0</v>
      </c>
      <c r="X27" s="9">
        <v>20</v>
      </c>
      <c r="Y27" s="9">
        <v>43</v>
      </c>
      <c r="Z27" s="9">
        <v>143</v>
      </c>
      <c r="AA27" s="8">
        <f t="shared" si="4"/>
        <v>5.72</v>
      </c>
      <c r="AB27" s="9">
        <v>247</v>
      </c>
      <c r="AC27" s="22">
        <f t="shared" si="5"/>
        <v>9.8800000000000008</v>
      </c>
      <c r="AD27" s="23">
        <f t="shared" si="6"/>
        <v>461.68224299065423</v>
      </c>
      <c r="AE27" s="24">
        <f t="shared" si="7"/>
        <v>18.467289719626169</v>
      </c>
      <c r="AF27" s="29">
        <v>458</v>
      </c>
      <c r="AG27" s="30">
        <f t="shared" si="8"/>
        <v>18.32</v>
      </c>
    </row>
    <row r="28" spans="1:33" x14ac:dyDescent="0.2">
      <c r="A28" s="9" t="s">
        <v>40</v>
      </c>
      <c r="B28" s="43">
        <v>25</v>
      </c>
      <c r="C28" s="9">
        <v>374</v>
      </c>
      <c r="D28" s="9">
        <v>71</v>
      </c>
      <c r="E28" s="9">
        <v>38</v>
      </c>
      <c r="F28" s="50">
        <f t="shared" si="0"/>
        <v>0.53521126760563376</v>
      </c>
      <c r="G28" s="49">
        <v>34</v>
      </c>
      <c r="H28" s="49">
        <v>14</v>
      </c>
      <c r="I28" s="54">
        <v>41.2</v>
      </c>
      <c r="J28" s="49">
        <v>11</v>
      </c>
      <c r="K28" s="9">
        <v>30</v>
      </c>
      <c r="L28" s="9">
        <v>23</v>
      </c>
      <c r="M28" s="7">
        <f t="shared" si="1"/>
        <v>0.76666666666666672</v>
      </c>
      <c r="N28" s="9">
        <v>13</v>
      </c>
      <c r="O28" s="9">
        <v>32</v>
      </c>
      <c r="P28" s="9">
        <v>45</v>
      </c>
      <c r="Q28" s="8">
        <f t="shared" si="2"/>
        <v>1.8</v>
      </c>
      <c r="R28" s="9">
        <v>17</v>
      </c>
      <c r="S28" s="9">
        <v>26</v>
      </c>
      <c r="T28" s="9">
        <v>4</v>
      </c>
      <c r="U28" s="9">
        <v>16</v>
      </c>
      <c r="V28" s="8">
        <f t="shared" si="3"/>
        <v>0.64</v>
      </c>
      <c r="W28" s="9">
        <v>0</v>
      </c>
      <c r="X28" s="9">
        <v>9</v>
      </c>
      <c r="Y28" s="9">
        <v>27</v>
      </c>
      <c r="Z28" s="9">
        <v>113</v>
      </c>
      <c r="AA28" s="8">
        <f t="shared" si="4"/>
        <v>4.5199999999999996</v>
      </c>
      <c r="AB28" s="9">
        <v>159</v>
      </c>
      <c r="AC28" s="22">
        <f t="shared" si="5"/>
        <v>6.36</v>
      </c>
      <c r="AD28" s="23">
        <f t="shared" si="6"/>
        <v>340.10695187165771</v>
      </c>
      <c r="AE28" s="24">
        <f t="shared" si="7"/>
        <v>13.604278074866308</v>
      </c>
      <c r="AF28" s="29">
        <v>250</v>
      </c>
      <c r="AG28" s="30">
        <f t="shared" si="8"/>
        <v>10</v>
      </c>
    </row>
    <row r="29" spans="1:33" x14ac:dyDescent="0.2">
      <c r="A29" s="9" t="s">
        <v>41</v>
      </c>
      <c r="B29" s="6">
        <v>20</v>
      </c>
      <c r="C29" s="9">
        <v>244</v>
      </c>
      <c r="D29" s="9">
        <v>54</v>
      </c>
      <c r="E29" s="9">
        <v>27</v>
      </c>
      <c r="F29" s="50">
        <f t="shared" si="0"/>
        <v>0.5</v>
      </c>
      <c r="G29" s="49">
        <v>22</v>
      </c>
      <c r="H29" s="49">
        <v>4</v>
      </c>
      <c r="I29" s="54">
        <v>18.2</v>
      </c>
      <c r="J29" s="49">
        <v>2</v>
      </c>
      <c r="K29" s="9">
        <v>9</v>
      </c>
      <c r="L29" s="9">
        <v>6</v>
      </c>
      <c r="M29" s="7">
        <f t="shared" si="1"/>
        <v>0.66666666666666663</v>
      </c>
      <c r="N29" s="9">
        <v>19</v>
      </c>
      <c r="O29" s="9">
        <v>64</v>
      </c>
      <c r="P29" s="9">
        <v>83</v>
      </c>
      <c r="Q29" s="8">
        <f t="shared" si="2"/>
        <v>4.1500000000000004</v>
      </c>
      <c r="R29" s="9">
        <v>5</v>
      </c>
      <c r="S29" s="9">
        <v>3</v>
      </c>
      <c r="T29" s="9">
        <v>7</v>
      </c>
      <c r="U29" s="9">
        <v>11</v>
      </c>
      <c r="V29" s="8">
        <f t="shared" si="3"/>
        <v>0.55000000000000004</v>
      </c>
      <c r="W29" s="9">
        <v>0</v>
      </c>
      <c r="X29" s="9">
        <v>10</v>
      </c>
      <c r="Y29" s="9">
        <v>23</v>
      </c>
      <c r="Z29" s="9">
        <v>64</v>
      </c>
      <c r="AA29" s="8">
        <f t="shared" si="4"/>
        <v>3.2</v>
      </c>
      <c r="AB29" s="9">
        <v>112</v>
      </c>
      <c r="AC29" s="22">
        <f t="shared" si="5"/>
        <v>5.6</v>
      </c>
      <c r="AD29" s="23">
        <f t="shared" si="6"/>
        <v>293.77049180327867</v>
      </c>
      <c r="AE29" s="24">
        <f t="shared" si="7"/>
        <v>14.688524590163933</v>
      </c>
      <c r="AF29" s="29">
        <v>165</v>
      </c>
      <c r="AG29" s="30">
        <f t="shared" si="8"/>
        <v>8.25</v>
      </c>
    </row>
    <row r="30" spans="1:33" x14ac:dyDescent="0.2">
      <c r="A30" s="9" t="s">
        <v>42</v>
      </c>
      <c r="B30" s="6">
        <v>13</v>
      </c>
      <c r="C30" s="9">
        <v>43</v>
      </c>
      <c r="D30" s="9">
        <v>16</v>
      </c>
      <c r="E30" s="9">
        <v>6</v>
      </c>
      <c r="F30" s="50">
        <f t="shared" si="0"/>
        <v>0.375</v>
      </c>
      <c r="G30" s="49">
        <v>13</v>
      </c>
      <c r="H30" s="49">
        <v>5</v>
      </c>
      <c r="I30" s="54">
        <v>38.5</v>
      </c>
      <c r="J30" s="49">
        <v>0</v>
      </c>
      <c r="K30" s="9">
        <v>2</v>
      </c>
      <c r="L30" s="9">
        <v>2</v>
      </c>
      <c r="M30" s="7">
        <f t="shared" si="1"/>
        <v>1</v>
      </c>
      <c r="N30" s="9">
        <v>3</v>
      </c>
      <c r="O30" s="9">
        <v>1</v>
      </c>
      <c r="P30" s="9">
        <v>4</v>
      </c>
      <c r="Q30" s="8">
        <f t="shared" si="2"/>
        <v>0.30769230769230771</v>
      </c>
      <c r="R30" s="9">
        <v>0</v>
      </c>
      <c r="S30" s="9">
        <v>0</v>
      </c>
      <c r="T30" s="9">
        <v>2</v>
      </c>
      <c r="U30" s="9">
        <v>6</v>
      </c>
      <c r="V30" s="8">
        <f t="shared" si="3"/>
        <v>0.46153846153846156</v>
      </c>
      <c r="W30" s="9">
        <v>1</v>
      </c>
      <c r="X30" s="9">
        <v>4</v>
      </c>
      <c r="Y30" s="9">
        <v>4</v>
      </c>
      <c r="Z30" s="9">
        <v>19</v>
      </c>
      <c r="AA30" s="8">
        <f t="shared" si="4"/>
        <v>1.4615384615384615</v>
      </c>
      <c r="AB30" s="9">
        <v>14</v>
      </c>
      <c r="AC30" s="22">
        <f t="shared" si="5"/>
        <v>1.0769230769230769</v>
      </c>
      <c r="AD30" s="23">
        <f t="shared" si="6"/>
        <v>135.44186046511629</v>
      </c>
      <c r="AE30" s="24">
        <f t="shared" si="7"/>
        <v>10.418604651162791</v>
      </c>
      <c r="AF30" s="29">
        <v>29</v>
      </c>
      <c r="AG30" s="30">
        <f t="shared" si="8"/>
        <v>2.2307692307692308</v>
      </c>
    </row>
    <row r="31" spans="1:33" x14ac:dyDescent="0.2">
      <c r="A31" s="9" t="s">
        <v>46</v>
      </c>
      <c r="B31" s="6">
        <v>8</v>
      </c>
      <c r="C31" s="9">
        <v>26</v>
      </c>
      <c r="D31" s="9">
        <v>11</v>
      </c>
      <c r="E31" s="9">
        <v>3</v>
      </c>
      <c r="F31" s="50">
        <f t="shared" si="0"/>
        <v>0.27272727272727271</v>
      </c>
      <c r="G31" s="49">
        <v>2</v>
      </c>
      <c r="H31" s="49">
        <v>1</v>
      </c>
      <c r="I31" s="54">
        <v>50</v>
      </c>
      <c r="J31" s="49">
        <v>1</v>
      </c>
      <c r="K31" s="9">
        <v>3</v>
      </c>
      <c r="L31" s="9">
        <v>1</v>
      </c>
      <c r="M31" s="7">
        <f t="shared" si="1"/>
        <v>0.33333333333333331</v>
      </c>
      <c r="N31" s="9">
        <v>3</v>
      </c>
      <c r="O31" s="9">
        <v>9</v>
      </c>
      <c r="P31" s="9">
        <v>12</v>
      </c>
      <c r="Q31" s="8">
        <f t="shared" si="2"/>
        <v>1.5</v>
      </c>
      <c r="R31" s="9">
        <v>1</v>
      </c>
      <c r="S31" s="9">
        <v>0</v>
      </c>
      <c r="T31" s="9">
        <v>0</v>
      </c>
      <c r="U31" s="9">
        <v>0</v>
      </c>
      <c r="V31" s="8">
        <f t="shared" si="3"/>
        <v>0</v>
      </c>
      <c r="W31" s="9">
        <v>0</v>
      </c>
      <c r="X31" s="9">
        <v>4</v>
      </c>
      <c r="Y31" s="9">
        <v>3</v>
      </c>
      <c r="Z31" s="9">
        <v>8</v>
      </c>
      <c r="AA31" s="8">
        <f t="shared" si="4"/>
        <v>1</v>
      </c>
      <c r="AB31" s="9">
        <v>5</v>
      </c>
      <c r="AC31" s="22">
        <f t="shared" si="5"/>
        <v>0.625</v>
      </c>
      <c r="AD31" s="23">
        <f t="shared" si="6"/>
        <v>49.230769230769234</v>
      </c>
      <c r="AE31" s="24">
        <f t="shared" si="7"/>
        <v>6.1538461538461542</v>
      </c>
      <c r="AF31" s="29">
        <v>14</v>
      </c>
      <c r="AG31" s="30">
        <f t="shared" si="8"/>
        <v>1.75</v>
      </c>
    </row>
    <row r="32" spans="1:33" x14ac:dyDescent="0.2">
      <c r="A32" s="9" t="s">
        <v>47</v>
      </c>
      <c r="B32" s="6">
        <v>21</v>
      </c>
      <c r="C32" s="9">
        <v>164</v>
      </c>
      <c r="D32" s="9">
        <v>39</v>
      </c>
      <c r="E32" s="9">
        <v>21</v>
      </c>
      <c r="F32" s="50">
        <f t="shared" si="0"/>
        <v>0.53846153846153844</v>
      </c>
      <c r="G32" s="49">
        <v>22</v>
      </c>
      <c r="H32" s="49">
        <v>9</v>
      </c>
      <c r="I32" s="54">
        <v>40.9</v>
      </c>
      <c r="J32" s="49">
        <v>2</v>
      </c>
      <c r="K32" s="9">
        <v>2</v>
      </c>
      <c r="L32" s="9">
        <v>1</v>
      </c>
      <c r="M32" s="7">
        <f t="shared" si="1"/>
        <v>0.5</v>
      </c>
      <c r="N32" s="9">
        <v>19</v>
      </c>
      <c r="O32" s="9">
        <v>22</v>
      </c>
      <c r="P32" s="9">
        <v>41</v>
      </c>
      <c r="Q32" s="8">
        <f t="shared" si="2"/>
        <v>1.9523809523809523</v>
      </c>
      <c r="R32" s="9">
        <v>12</v>
      </c>
      <c r="S32" s="9">
        <v>10</v>
      </c>
      <c r="T32" s="9">
        <v>7</v>
      </c>
      <c r="U32" s="9">
        <v>10</v>
      </c>
      <c r="V32" s="8">
        <f t="shared" si="3"/>
        <v>0.47619047619047616</v>
      </c>
      <c r="W32" s="9">
        <v>0</v>
      </c>
      <c r="X32" s="9">
        <v>8</v>
      </c>
      <c r="Y32" s="9">
        <v>10</v>
      </c>
      <c r="Z32" s="9">
        <v>52</v>
      </c>
      <c r="AA32" s="8">
        <f t="shared" si="4"/>
        <v>2.4761904761904763</v>
      </c>
      <c r="AB32" s="9">
        <v>97</v>
      </c>
      <c r="AC32" s="22">
        <f t="shared" si="5"/>
        <v>4.6190476190476186</v>
      </c>
      <c r="AD32" s="23">
        <f t="shared" si="6"/>
        <v>397.46341463414632</v>
      </c>
      <c r="AE32" s="24">
        <f t="shared" si="7"/>
        <v>18.926829268292682</v>
      </c>
      <c r="AF32" s="29">
        <v>110</v>
      </c>
      <c r="AG32" s="30">
        <f t="shared" si="8"/>
        <v>5.2380952380952381</v>
      </c>
    </row>
    <row r="33" spans="1:33" x14ac:dyDescent="0.2">
      <c r="A33" s="9" t="s">
        <v>45</v>
      </c>
      <c r="B33" s="6">
        <v>22</v>
      </c>
      <c r="C33" s="9">
        <v>190</v>
      </c>
      <c r="D33" s="9">
        <v>64</v>
      </c>
      <c r="E33" s="9">
        <v>27</v>
      </c>
      <c r="F33" s="50">
        <f t="shared" si="0"/>
        <v>0.421875</v>
      </c>
      <c r="G33" s="49">
        <v>31</v>
      </c>
      <c r="H33" s="49">
        <v>12</v>
      </c>
      <c r="I33" s="54">
        <v>38.700000000000003</v>
      </c>
      <c r="J33" s="49">
        <v>0</v>
      </c>
      <c r="K33" s="9">
        <v>12</v>
      </c>
      <c r="L33" s="9">
        <v>8</v>
      </c>
      <c r="M33" s="7">
        <v>0.5</v>
      </c>
      <c r="N33" s="9">
        <v>6</v>
      </c>
      <c r="O33" s="9">
        <v>22</v>
      </c>
      <c r="P33" s="9">
        <v>28</v>
      </c>
      <c r="Q33" s="8">
        <f t="shared" si="2"/>
        <v>1.2727272727272727</v>
      </c>
      <c r="R33" s="9">
        <v>16</v>
      </c>
      <c r="S33" s="9">
        <v>8</v>
      </c>
      <c r="T33" s="9">
        <v>0</v>
      </c>
      <c r="U33" s="9">
        <v>29</v>
      </c>
      <c r="V33" s="8">
        <f t="shared" si="3"/>
        <v>1.3181818181818181</v>
      </c>
      <c r="W33" s="9">
        <v>0</v>
      </c>
      <c r="X33" s="9">
        <v>23</v>
      </c>
      <c r="Y33" s="9">
        <v>13</v>
      </c>
      <c r="Z33" s="9">
        <v>74</v>
      </c>
      <c r="AA33" s="8">
        <f t="shared" si="4"/>
        <v>3.3636363636363638</v>
      </c>
      <c r="AB33" s="9">
        <v>79</v>
      </c>
      <c r="AC33" s="22">
        <f t="shared" si="5"/>
        <v>3.5909090909090908</v>
      </c>
      <c r="AD33" s="23">
        <f t="shared" si="6"/>
        <v>292.7157894736842</v>
      </c>
      <c r="AE33" s="24">
        <f t="shared" si="7"/>
        <v>13.305263157894736</v>
      </c>
      <c r="AF33" s="29">
        <v>64</v>
      </c>
      <c r="AG33" s="30">
        <f t="shared" si="8"/>
        <v>2.9090909090909092</v>
      </c>
    </row>
    <row r="34" spans="1:33" x14ac:dyDescent="0.2">
      <c r="A34" s="9" t="s">
        <v>43</v>
      </c>
      <c r="B34" s="43">
        <v>25</v>
      </c>
      <c r="C34" s="44">
        <v>684</v>
      </c>
      <c r="D34" s="44">
        <v>476</v>
      </c>
      <c r="E34" s="44">
        <v>240</v>
      </c>
      <c r="F34" s="50">
        <f t="shared" si="0"/>
        <v>0.50420168067226889</v>
      </c>
      <c r="G34" s="44">
        <v>195</v>
      </c>
      <c r="H34" s="44">
        <v>79</v>
      </c>
      <c r="I34" s="48">
        <v>40.5</v>
      </c>
      <c r="J34" s="49">
        <v>10</v>
      </c>
      <c r="K34" s="44">
        <v>132</v>
      </c>
      <c r="L34" s="44">
        <v>112</v>
      </c>
      <c r="M34" s="7">
        <f t="shared" si="1"/>
        <v>0.84848484848484851</v>
      </c>
      <c r="N34" s="9">
        <v>40</v>
      </c>
      <c r="O34" s="9">
        <v>63</v>
      </c>
      <c r="P34" s="9">
        <v>103</v>
      </c>
      <c r="Q34" s="8">
        <f t="shared" si="2"/>
        <v>4.12</v>
      </c>
      <c r="R34" s="9">
        <v>57</v>
      </c>
      <c r="S34" s="9">
        <v>38</v>
      </c>
      <c r="T34" s="9">
        <v>19</v>
      </c>
      <c r="U34" s="9">
        <v>91</v>
      </c>
      <c r="V34" s="8">
        <f t="shared" si="3"/>
        <v>3.64</v>
      </c>
      <c r="W34" s="9">
        <v>0</v>
      </c>
      <c r="X34" s="9">
        <v>56</v>
      </c>
      <c r="Y34" s="9">
        <v>46</v>
      </c>
      <c r="Z34" s="9">
        <v>671</v>
      </c>
      <c r="AA34" s="8">
        <f t="shared" si="4"/>
        <v>26.84</v>
      </c>
      <c r="AB34" s="9">
        <v>631</v>
      </c>
      <c r="AC34" s="22">
        <f t="shared" si="5"/>
        <v>25.24</v>
      </c>
      <c r="AD34" s="23">
        <f t="shared" si="6"/>
        <v>738.01169590643281</v>
      </c>
      <c r="AE34" s="24">
        <f t="shared" si="7"/>
        <v>29.520467836257311</v>
      </c>
      <c r="AF34" s="29">
        <v>541</v>
      </c>
      <c r="AG34" s="30">
        <f t="shared" si="8"/>
        <v>21.64</v>
      </c>
    </row>
    <row r="35" spans="1:33" x14ac:dyDescent="0.2">
      <c r="A35" s="9"/>
      <c r="B35" s="6"/>
      <c r="C35" s="9"/>
      <c r="D35" s="9"/>
      <c r="E35" s="9"/>
      <c r="F35" s="7"/>
      <c r="G35" s="9"/>
      <c r="H35" s="9"/>
      <c r="I35" s="9"/>
      <c r="J35" s="9"/>
      <c r="K35" s="9"/>
      <c r="L35" s="9"/>
      <c r="M35" s="7"/>
      <c r="N35" s="9"/>
      <c r="O35" s="9"/>
      <c r="P35" s="9"/>
      <c r="Q35" s="8"/>
      <c r="R35" s="9"/>
      <c r="S35" s="9"/>
      <c r="T35" s="9"/>
      <c r="U35" s="9"/>
      <c r="V35" s="8"/>
      <c r="W35" s="9"/>
      <c r="X35" s="9"/>
      <c r="Y35" s="9"/>
      <c r="Z35" s="9"/>
      <c r="AA35" s="8"/>
      <c r="AB35" s="9"/>
      <c r="AC35" s="22"/>
      <c r="AD35" s="23"/>
      <c r="AE35" s="24"/>
      <c r="AF35" s="29"/>
      <c r="AG35" s="30"/>
    </row>
    <row r="36" spans="1:33" ht="17" thickBot="1" x14ac:dyDescent="0.25">
      <c r="A36" s="12" t="s">
        <v>28</v>
      </c>
      <c r="B36" s="35">
        <v>25</v>
      </c>
      <c r="C36" s="36">
        <f>SUM(C23:C34)</f>
        <v>3940</v>
      </c>
      <c r="D36" s="36">
        <f>SUM(D23:D34)</f>
        <v>1573</v>
      </c>
      <c r="E36" s="36">
        <f>SUM(E23:E34)</f>
        <v>801</v>
      </c>
      <c r="F36" s="37">
        <f t="shared" si="0"/>
        <v>0.50921805467260017</v>
      </c>
      <c r="G36" s="36">
        <f>SUM(G23:G34)</f>
        <v>542</v>
      </c>
      <c r="H36" s="36">
        <f>SUM(H23:H34)</f>
        <v>192</v>
      </c>
      <c r="I36" s="37">
        <f>H36/G36</f>
        <v>0.35424354243542433</v>
      </c>
      <c r="J36" s="36">
        <f>SUM(J23:J34)</f>
        <v>133</v>
      </c>
      <c r="K36" s="36">
        <f>SUM(K23:K34)</f>
        <v>533</v>
      </c>
      <c r="L36" s="36">
        <f>SUM(L23:L34)</f>
        <v>397</v>
      </c>
      <c r="M36" s="37">
        <f t="shared" si="1"/>
        <v>0.74484052532833023</v>
      </c>
      <c r="N36" s="36">
        <f>SUM(N23:N34)</f>
        <v>286</v>
      </c>
      <c r="O36" s="36">
        <f>SUM(O23:O34)</f>
        <v>701</v>
      </c>
      <c r="P36" s="36">
        <f>SUM(P23:P34)</f>
        <v>987</v>
      </c>
      <c r="Q36" s="38">
        <f t="shared" si="2"/>
        <v>39.479999999999997</v>
      </c>
      <c r="R36" s="36">
        <f>SUM(R23:R34)</f>
        <v>268</v>
      </c>
      <c r="S36" s="36">
        <f>SUM(S23:S34)</f>
        <v>239</v>
      </c>
      <c r="T36" s="36">
        <f>SUM(T23:T34)</f>
        <v>185</v>
      </c>
      <c r="U36" s="36">
        <f>SUM(U23:U34)</f>
        <v>524</v>
      </c>
      <c r="V36" s="38">
        <f t="shared" si="3"/>
        <v>20.96</v>
      </c>
      <c r="W36" s="36">
        <f>SUM(W23:W34)</f>
        <v>9</v>
      </c>
      <c r="X36" s="36">
        <f t="shared" ref="X36:Y36" si="9">SUM(X23:X34)</f>
        <v>288</v>
      </c>
      <c r="Y36" s="36">
        <f t="shared" si="9"/>
        <v>329</v>
      </c>
      <c r="Z36" s="36">
        <f>SUM(Z23:Z35)</f>
        <v>2197</v>
      </c>
      <c r="AA36" s="38">
        <f t="shared" si="4"/>
        <v>87.88</v>
      </c>
      <c r="AB36" s="36">
        <f>SUM(AB23:AB34)</f>
        <v>3031</v>
      </c>
      <c r="AC36" s="39">
        <f t="shared" si="5"/>
        <v>121.24</v>
      </c>
      <c r="AD36" s="40">
        <f t="shared" si="6"/>
        <v>615.43147208121832</v>
      </c>
      <c r="AE36" s="39">
        <f t="shared" si="7"/>
        <v>24.617258883248734</v>
      </c>
      <c r="AF36" s="41">
        <v>59</v>
      </c>
      <c r="AG36" s="42">
        <f t="shared" si="8"/>
        <v>2.36</v>
      </c>
    </row>
    <row r="37" spans="1:33" ht="17" thickBot="1" x14ac:dyDescent="0.25">
      <c r="A37" s="16" t="s">
        <v>29</v>
      </c>
      <c r="B37" s="17"/>
      <c r="C37" s="18"/>
      <c r="D37" s="18"/>
      <c r="E37" s="18"/>
      <c r="F37" s="19"/>
      <c r="G37" s="18"/>
      <c r="H37" s="18"/>
      <c r="I37" s="16"/>
      <c r="J37" s="18"/>
      <c r="K37" s="18"/>
      <c r="L37" s="18"/>
      <c r="M37" s="19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22"/>
      <c r="AD37" s="25"/>
      <c r="AE37" s="25"/>
    </row>
  </sheetData>
  <mergeCells count="2">
    <mergeCell ref="A1:I2"/>
    <mergeCell ref="A20:I21"/>
  </mergeCells>
  <phoneticPr fontId="4" type="noConversion"/>
  <pageMargins left="0.7" right="0.7" top="0.75" bottom="0.75" header="0.3" footer="0.3"/>
  <pageSetup scale="61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2019-01-16T13:21:46Z</cp:lastPrinted>
  <dcterms:created xsi:type="dcterms:W3CDTF">2016-10-13T23:35:19Z</dcterms:created>
  <dcterms:modified xsi:type="dcterms:W3CDTF">2019-02-04T00:10:48Z</dcterms:modified>
</cp:coreProperties>
</file>