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90" yWindow="540" windowWidth="9360" windowHeight="4020" tabRatio="853" firstSheet="1" activeTab="1"/>
  </bookViews>
  <sheets>
    <sheet name="Variables" sheetId="3" state="veryHidden" r:id="rId1"/>
    <sheet name="June2017toMay2018" sheetId="20" r:id="rId2"/>
  </sheets>
  <definedNames>
    <definedName name="_Example" hidden="1">Variables!$B$1</definedName>
    <definedName name="_Look" hidden="1">Variables!$B$4</definedName>
    <definedName name="_Order1" hidden="1">0</definedName>
    <definedName name="_Series" hidden="1">Variables!$B$3</definedName>
    <definedName name="_Shading" hidden="1">Variables!$B$2</definedName>
    <definedName name="COGS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Gross_Profit">#REF!</definedName>
    <definedName name="IntroPrintArea" hidden="1">#REF!</definedName>
    <definedName name="Inventory_Avail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Net_Income">#REF!</definedName>
    <definedName name="Net_Sales">#REF!</definedName>
    <definedName name="Op_Income">#REF!</definedName>
    <definedName name="Operating_Income">#REF!</definedName>
    <definedName name="Other_Income">#REF!</definedName>
    <definedName name="TemplatePrintArea">#REF!</definedName>
    <definedName name="Total_Expenses">#REF!</definedName>
  </definedNames>
  <calcPr calcId="145621"/>
</workbook>
</file>

<file path=xl/calcChain.xml><?xml version="1.0" encoding="utf-8"?>
<calcChain xmlns="http://schemas.openxmlformats.org/spreadsheetml/2006/main">
  <c r="F11" i="20" l="1"/>
  <c r="H14" i="20"/>
  <c r="F24" i="20" l="1"/>
  <c r="F23" i="20"/>
  <c r="F31" i="20"/>
  <c r="F10" i="20" l="1"/>
  <c r="H13" i="20"/>
  <c r="F36" i="20" l="1"/>
  <c r="H36" i="20" s="1"/>
  <c r="H35" i="20"/>
  <c r="G34" i="20"/>
  <c r="G39" i="20" s="1"/>
  <c r="F34" i="20"/>
  <c r="H33" i="20"/>
  <c r="F32" i="20"/>
  <c r="H32" i="20" s="1"/>
  <c r="H31" i="20"/>
  <c r="H30" i="20"/>
  <c r="H28" i="20"/>
  <c r="H27" i="20"/>
  <c r="F26" i="20"/>
  <c r="H26" i="20" s="1"/>
  <c r="H25" i="20"/>
  <c r="H24" i="20"/>
  <c r="H23" i="20"/>
  <c r="H22" i="20"/>
  <c r="H20" i="20"/>
  <c r="H19" i="20"/>
  <c r="H29" i="20"/>
  <c r="H12" i="20"/>
  <c r="G11" i="20"/>
  <c r="G16" i="20" s="1"/>
  <c r="H10" i="20"/>
  <c r="H9" i="20"/>
  <c r="F8" i="20"/>
  <c r="H8" i="20" s="1"/>
  <c r="F7" i="20"/>
  <c r="F6" i="20"/>
  <c r="H6" i="20" s="1"/>
  <c r="H5" i="20"/>
  <c r="F16" i="20" l="1"/>
  <c r="F41" i="20" s="1"/>
  <c r="H34" i="20"/>
  <c r="H7" i="20"/>
  <c r="F39" i="20"/>
  <c r="H11" i="20"/>
  <c r="G41" i="20"/>
  <c r="H21" i="20"/>
  <c r="H39" i="20" l="1"/>
  <c r="H16" i="20"/>
  <c r="H41" i="20" s="1"/>
</calcChain>
</file>

<file path=xl/sharedStrings.xml><?xml version="1.0" encoding="utf-8"?>
<sst xmlns="http://schemas.openxmlformats.org/spreadsheetml/2006/main" count="43" uniqueCount="42">
  <si>
    <t>_Example</t>
  </si>
  <si>
    <t>_Shading</t>
  </si>
  <si>
    <t>_Series</t>
  </si>
  <si>
    <t>_Look</t>
  </si>
  <si>
    <t>OfficeReady 3.0</t>
  </si>
  <si>
    <t>Revenue</t>
  </si>
  <si>
    <t>Expenses</t>
  </si>
  <si>
    <t>Advertising</t>
  </si>
  <si>
    <t xml:space="preserve">    Net Income (Loss)</t>
  </si>
  <si>
    <t>Accountant</t>
  </si>
  <si>
    <t>Community Service Fund</t>
  </si>
  <si>
    <t>Operating Expenses</t>
  </si>
  <si>
    <t>Office Supplies</t>
  </si>
  <si>
    <t>Officials/Time Keepers</t>
  </si>
  <si>
    <t>District 7 Tournament Expenses</t>
  </si>
  <si>
    <t>Ice Rental Costs</t>
  </si>
  <si>
    <t xml:space="preserve">Ice Scheduler </t>
  </si>
  <si>
    <t>Board Members Travel Expenses</t>
  </si>
  <si>
    <t>ACTUAL</t>
  </si>
  <si>
    <t>BUDGET</t>
  </si>
  <si>
    <t>VARIANCE</t>
  </si>
  <si>
    <t>SUB-TOTAL</t>
  </si>
  <si>
    <t>State Tournament Expenses</t>
  </si>
  <si>
    <t xml:space="preserve">Coaching Credentials </t>
  </si>
  <si>
    <t xml:space="preserve">Banquets </t>
  </si>
  <si>
    <t xml:space="preserve">NMHL Fees </t>
  </si>
  <si>
    <t>Team/Banner Sponsors</t>
  </si>
  <si>
    <t>Sport Engine (% of Reg Fee)</t>
  </si>
  <si>
    <t>Equipment Expense</t>
  </si>
  <si>
    <t>Donations</t>
  </si>
  <si>
    <t>SMHA Actual vs. Budget</t>
  </si>
  <si>
    <t>2018 Cabin Fever</t>
  </si>
  <si>
    <t>2018 Kaine's Klassic</t>
  </si>
  <si>
    <t>2018 Klash at the Kaines</t>
  </si>
  <si>
    <t>Registrations</t>
  </si>
  <si>
    <t>***Travel Jerseys</t>
  </si>
  <si>
    <t xml:space="preserve">***Cabin Fever 2017 </t>
  </si>
  <si>
    <t>Equipment Rental Writeoffs</t>
  </si>
  <si>
    <t>Postage/PostBox</t>
  </si>
  <si>
    <t>VOIDED Checks</t>
  </si>
  <si>
    <t>June 1, 2017 to May 31, 2018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</si>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</sst>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8" formatCode="&quot;$&quot;#,##0.00_);[Red]\(&quot;$&quot;#,##0.00\)"/>
    <numFmt numFmtId="164" formatCode="mm/dd/yy"/>
    <numFmt numFmtId="165" formatCode="0_);[Red]\(0\)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theme="0"/>
      <name val="Arial"/>
      <family val="2"/>
    </font>
    <font>
      <sz val="8"/>
      <name val="Arial"/>
      <family val="2"/>
      <scheme val="minor"/>
    </font>
    <font>
      <b/>
      <sz val="14"/>
      <name val="Arial"/>
      <family val="2"/>
      <scheme val="minor"/>
    </font>
    <font>
      <b/>
      <sz val="16"/>
      <color theme="1" tint="0.14999847407452621"/>
      <name val="Arial"/>
      <family val="2"/>
      <scheme val="minor"/>
    </font>
    <font>
      <b/>
      <sz val="16"/>
      <name val="Arial"/>
      <family val="2"/>
      <scheme val="major"/>
    </font>
    <font>
      <i/>
      <sz val="10"/>
      <name val="Arial"/>
      <family val="2"/>
      <scheme val="minor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36">
    <xf numFmtId="38" fontId="0" fillId="0" borderId="0" xfId="0"/>
    <xf numFmtId="38" fontId="2" fillId="0" borderId="0" xfId="0" applyFont="1" applyFill="1" applyProtection="1">
      <protection locked="0"/>
    </xf>
    <xf numFmtId="38" fontId="2" fillId="0" borderId="0" xfId="0" applyFont="1" applyProtection="1">
      <protection locked="0"/>
    </xf>
    <xf numFmtId="38" fontId="2" fillId="0" borderId="0" xfId="0" applyFont="1" applyFill="1" applyProtection="1"/>
    <xf numFmtId="38" fontId="2" fillId="0" borderId="0" xfId="0" applyFont="1" applyProtection="1"/>
    <xf numFmtId="38" fontId="3" fillId="0" borderId="0" xfId="0" applyFont="1" applyFill="1" applyProtection="1">
      <protection locked="0"/>
    </xf>
    <xf numFmtId="38" fontId="2" fillId="0" borderId="0" xfId="0" applyFont="1" applyFill="1" applyBorder="1" applyProtection="1">
      <protection locked="0"/>
    </xf>
    <xf numFmtId="38" fontId="2" fillId="0" borderId="0" xfId="0" applyFont="1" applyFill="1" applyAlignment="1" applyProtection="1">
      <protection locked="0"/>
    </xf>
    <xf numFmtId="38" fontId="0" fillId="0" borderId="0" xfId="0" applyAlignment="1"/>
    <xf numFmtId="8" fontId="2" fillId="0" borderId="0" xfId="0" applyNumberFormat="1" applyFont="1" applyFill="1" applyProtection="1"/>
    <xf numFmtId="8" fontId="2" fillId="0" borderId="0" xfId="0" applyNumberFormat="1" applyFont="1" applyFill="1" applyBorder="1" applyProtection="1"/>
    <xf numFmtId="8" fontId="2" fillId="0" borderId="0" xfId="0" applyNumberFormat="1" applyFont="1" applyProtection="1"/>
    <xf numFmtId="38" fontId="7" fillId="0" borderId="0" xfId="0" applyFont="1" applyProtection="1">
      <protection locked="0"/>
    </xf>
    <xf numFmtId="38" fontId="7" fillId="0" borderId="0" xfId="0" applyFont="1" applyProtection="1"/>
    <xf numFmtId="8" fontId="7" fillId="3" borderId="1" xfId="0" applyNumberFormat="1" applyFont="1" applyFill="1" applyBorder="1" applyProtection="1"/>
    <xf numFmtId="38" fontId="6" fillId="0" borderId="0" xfId="0" applyFont="1" applyFill="1" applyBorder="1" applyAlignment="1" applyProtection="1">
      <alignment horizontal="center"/>
    </xf>
    <xf numFmtId="8" fontId="2" fillId="0" borderId="2" xfId="0" applyNumberFormat="1" applyFont="1" applyFill="1" applyBorder="1" applyProtection="1">
      <protection locked="0"/>
    </xf>
    <xf numFmtId="8" fontId="2" fillId="0" borderId="2" xfId="0" applyNumberFormat="1" applyFont="1" applyFill="1" applyBorder="1" applyProtection="1"/>
    <xf numFmtId="8" fontId="2" fillId="0" borderId="0" xfId="0" applyNumberFormat="1" applyFont="1" applyFill="1" applyBorder="1" applyProtection="1">
      <protection locked="0"/>
    </xf>
    <xf numFmtId="8" fontId="7" fillId="3" borderId="2" xfId="0" applyNumberFormat="1" applyFont="1" applyFill="1" applyBorder="1" applyProtection="1"/>
    <xf numFmtId="38" fontId="2" fillId="0" borderId="0" xfId="0" applyFont="1" applyFill="1" applyBorder="1" applyProtection="1"/>
    <xf numFmtId="38" fontId="2" fillId="0" borderId="0" xfId="0" applyFont="1" applyBorder="1" applyProtection="1"/>
    <xf numFmtId="7" fontId="2" fillId="0" borderId="2" xfId="0" applyNumberFormat="1" applyFont="1" applyFill="1" applyBorder="1" applyProtection="1"/>
    <xf numFmtId="7" fontId="2" fillId="0" borderId="0" xfId="0" applyNumberFormat="1" applyFont="1" applyFill="1" applyProtection="1"/>
    <xf numFmtId="8" fontId="7" fillId="0" borderId="2" xfId="0" applyNumberFormat="1" applyFont="1" applyFill="1" applyBorder="1" applyProtection="1"/>
    <xf numFmtId="38" fontId="2" fillId="0" borderId="0" xfId="0" applyFont="1" applyFill="1" applyAlignment="1" applyProtection="1">
      <alignment horizontal="center"/>
    </xf>
    <xf numFmtId="40" fontId="2" fillId="0" borderId="0" xfId="0" applyNumberFormat="1" applyFont="1" applyProtection="1"/>
    <xf numFmtId="38" fontId="10" fillId="0" borderId="0" xfId="0" applyFont="1" applyFill="1" applyAlignment="1" applyProtection="1">
      <protection locked="0"/>
    </xf>
    <xf numFmtId="38" fontId="11" fillId="0" borderId="0" xfId="0" applyFont="1" applyAlignment="1"/>
    <xf numFmtId="38" fontId="4" fillId="2" borderId="0" xfId="0" applyFont="1" applyFill="1" applyAlignment="1" applyProtection="1">
      <protection locked="0"/>
    </xf>
    <xf numFmtId="38" fontId="5" fillId="2" borderId="0" xfId="0" applyFont="1" applyFill="1" applyAlignment="1"/>
    <xf numFmtId="38" fontId="2" fillId="0" borderId="0" xfId="0" applyFont="1" applyFill="1" applyAlignment="1" applyProtection="1">
      <alignment horizontal="left"/>
      <protection locked="0"/>
    </xf>
    <xf numFmtId="38" fontId="7" fillId="0" borderId="0" xfId="0" applyFont="1" applyFill="1" applyAlignment="1" applyProtection="1">
      <alignment horizontal="center"/>
      <protection locked="0"/>
    </xf>
    <xf numFmtId="38" fontId="7" fillId="0" borderId="3" xfId="0" applyFont="1" applyFill="1" applyBorder="1" applyAlignment="1" applyProtection="1">
      <alignment horizontal="center"/>
      <protection locked="0"/>
    </xf>
    <xf numFmtId="38" fontId="9" fillId="0" borderId="0" xfId="0" applyFont="1" applyFill="1" applyAlignment="1" applyProtection="1">
      <alignment horizontal="center"/>
      <protection locked="0"/>
    </xf>
    <xf numFmtId="38" fontId="8" fillId="0" borderId="0" xfId="0" applyFont="1" applyFill="1" applyAlignment="1" applyProtection="1">
      <alignment horizontal="center"/>
      <protection locked="0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0</v>
      </c>
      <c r="B1" t="b">
        <v>0</v>
      </c>
    </row>
    <row r="2" spans="1:2" x14ac:dyDescent="0.2">
      <c r="A2" t="s">
        <v>1</v>
      </c>
      <c r="B2" t="b">
        <v>0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75" zoomScaleNormal="75" workbookViewId="0">
      <selection activeCell="B1" sqref="B1:H1"/>
    </sheetView>
  </sheetViews>
  <sheetFormatPr defaultRowHeight="12.75" x14ac:dyDescent="0.2"/>
  <cols>
    <col min="1" max="1" width="1.7109375" style="4" customWidth="1"/>
    <col min="2" max="2" width="3.42578125" style="4" customWidth="1"/>
    <col min="3" max="3" width="14.28515625" style="4" customWidth="1"/>
    <col min="4" max="4" width="11.7109375" style="4" customWidth="1"/>
    <col min="5" max="5" width="7.28515625" style="4" customWidth="1"/>
    <col min="6" max="6" width="18" style="4" customWidth="1"/>
    <col min="7" max="7" width="18.140625" style="11" customWidth="1"/>
    <col min="8" max="8" width="19" style="11" customWidth="1"/>
    <col min="9" max="9" width="4.7109375" style="4" customWidth="1"/>
    <col min="10" max="11" width="9.140625" style="4"/>
    <col min="12" max="12" width="23.28515625" style="4" customWidth="1"/>
    <col min="13" max="16384" width="9.140625" style="4"/>
  </cols>
  <sheetData>
    <row r="1" spans="1:9" s="2" customFormat="1" ht="20.25" x14ac:dyDescent="0.3">
      <c r="A1" s="1"/>
      <c r="B1" s="34" t="s">
        <v>30</v>
      </c>
      <c r="C1" s="34"/>
      <c r="D1" s="34"/>
      <c r="E1" s="34"/>
      <c r="F1" s="34"/>
      <c r="G1" s="34"/>
      <c r="H1" s="34"/>
      <c r="I1" s="1"/>
    </row>
    <row r="2" spans="1:9" ht="20.25" customHeight="1" x14ac:dyDescent="0.3">
      <c r="A2" s="3"/>
      <c r="B2" s="35" t="s">
        <v>40</v>
      </c>
      <c r="C2" s="35"/>
      <c r="D2" s="35"/>
      <c r="E2" s="35"/>
      <c r="F2" s="35"/>
      <c r="G2" s="35"/>
      <c r="H2" s="35"/>
      <c r="I2" s="3"/>
    </row>
    <row r="3" spans="1:9" ht="9.75" customHeight="1" x14ac:dyDescent="0.2">
      <c r="A3" s="3"/>
      <c r="B3" s="31"/>
      <c r="C3" s="31"/>
      <c r="D3" s="31"/>
      <c r="E3" s="3"/>
      <c r="F3" s="3"/>
      <c r="G3" s="9"/>
      <c r="H3" s="9"/>
      <c r="I3" s="3"/>
    </row>
    <row r="4" spans="1:9" ht="15.75" customHeight="1" x14ac:dyDescent="0.25">
      <c r="A4" s="3"/>
      <c r="B4" s="29" t="s">
        <v>5</v>
      </c>
      <c r="C4" s="30"/>
      <c r="D4" s="30"/>
      <c r="E4" s="3"/>
      <c r="F4" s="25" t="s">
        <v>18</v>
      </c>
      <c r="G4" s="25" t="s">
        <v>19</v>
      </c>
      <c r="H4" s="25" t="s">
        <v>20</v>
      </c>
      <c r="I4" s="3"/>
    </row>
    <row r="5" spans="1:9" ht="15.95" customHeight="1" x14ac:dyDescent="0.2">
      <c r="A5" s="3"/>
      <c r="B5" s="1"/>
      <c r="C5" s="7" t="s">
        <v>10</v>
      </c>
      <c r="D5" s="8"/>
      <c r="E5" s="3"/>
      <c r="F5" s="22">
        <v>6000</v>
      </c>
      <c r="G5" s="16">
        <v>5000</v>
      </c>
      <c r="H5" s="17">
        <f>+F5-G5</f>
        <v>1000</v>
      </c>
      <c r="I5" s="3"/>
    </row>
    <row r="6" spans="1:9" ht="15.95" customHeight="1" x14ac:dyDescent="0.2">
      <c r="A6" s="3"/>
      <c r="B6" s="1"/>
      <c r="C6" s="7" t="s">
        <v>31</v>
      </c>
      <c r="D6" s="8"/>
      <c r="E6" s="3"/>
      <c r="F6" s="22">
        <f>3800+22150+2927-26438.09</f>
        <v>2438.91</v>
      </c>
      <c r="G6" s="16">
        <v>5000</v>
      </c>
      <c r="H6" s="17">
        <f t="shared" ref="H6:H14" si="0">+F6-G6</f>
        <v>-2561.09</v>
      </c>
      <c r="I6" s="3"/>
    </row>
    <row r="7" spans="1:9" ht="15.95" customHeight="1" x14ac:dyDescent="0.2">
      <c r="A7" s="3"/>
      <c r="B7" s="1"/>
      <c r="C7" s="7" t="s">
        <v>32</v>
      </c>
      <c r="D7" s="8"/>
      <c r="E7" s="3"/>
      <c r="F7" s="22">
        <f>1375-884.75</f>
        <v>490.25</v>
      </c>
      <c r="G7" s="16">
        <v>0</v>
      </c>
      <c r="H7" s="17">
        <f t="shared" si="0"/>
        <v>490.25</v>
      </c>
      <c r="I7" s="3"/>
    </row>
    <row r="8" spans="1:9" ht="15.95" customHeight="1" x14ac:dyDescent="0.2">
      <c r="A8" s="3"/>
      <c r="B8" s="1"/>
      <c r="C8" s="7" t="s">
        <v>33</v>
      </c>
      <c r="D8" s="8"/>
      <c r="E8" s="3"/>
      <c r="F8" s="22">
        <f>2877-1971.25</f>
        <v>905.75</v>
      </c>
      <c r="G8" s="16">
        <v>0</v>
      </c>
      <c r="H8" s="17">
        <f t="shared" si="0"/>
        <v>905.75</v>
      </c>
      <c r="I8" s="3"/>
    </row>
    <row r="9" spans="1:9" ht="15.95" customHeight="1" x14ac:dyDescent="0.2">
      <c r="A9" s="3"/>
      <c r="B9" s="1"/>
      <c r="C9" s="7" t="s">
        <v>41</v>
      </c>
      <c r="D9" s="8"/>
      <c r="E9" s="3"/>
      <c r="F9" s="22">
        <v>12.68</v>
      </c>
      <c r="G9" s="16">
        <v>0</v>
      </c>
      <c r="H9" s="17">
        <f t="shared" si="0"/>
        <v>12.68</v>
      </c>
      <c r="I9" s="3"/>
    </row>
    <row r="10" spans="1:9" ht="15.95" customHeight="1" x14ac:dyDescent="0.2">
      <c r="A10" s="3"/>
      <c r="B10" s="1"/>
      <c r="C10" s="7" t="s">
        <v>26</v>
      </c>
      <c r="D10" s="8"/>
      <c r="E10" s="3"/>
      <c r="F10" s="22">
        <f>7900+600</f>
        <v>8500</v>
      </c>
      <c r="G10" s="16">
        <v>7500</v>
      </c>
      <c r="H10" s="17">
        <f t="shared" si="0"/>
        <v>1000</v>
      </c>
      <c r="I10" s="3"/>
    </row>
    <row r="11" spans="1:9" ht="15" customHeight="1" x14ac:dyDescent="0.2">
      <c r="A11" s="3"/>
      <c r="B11" s="1"/>
      <c r="C11" s="7" t="s">
        <v>34</v>
      </c>
      <c r="D11" s="8"/>
      <c r="E11" s="15"/>
      <c r="F11" s="22">
        <f>112897.03-750</f>
        <v>112147.03</v>
      </c>
      <c r="G11" s="16">
        <f>4500+7750+12000+21450+13040+21600+14450+23290+11250+15300-(8740+5270)</f>
        <v>130620</v>
      </c>
      <c r="H11" s="17">
        <f>+F11-G11</f>
        <v>-18472.97</v>
      </c>
      <c r="I11" s="3"/>
    </row>
    <row r="12" spans="1:9" ht="15" customHeight="1" x14ac:dyDescent="0.2">
      <c r="A12" s="3"/>
      <c r="B12" s="1"/>
      <c r="C12" s="7" t="s">
        <v>29</v>
      </c>
      <c r="D12" s="3"/>
      <c r="E12" s="3"/>
      <c r="F12" s="22">
        <v>363.1</v>
      </c>
      <c r="G12" s="16">
        <v>0</v>
      </c>
      <c r="H12" s="17">
        <f>+F12-G12</f>
        <v>363.1</v>
      </c>
      <c r="I12" s="3"/>
    </row>
    <row r="13" spans="1:9" ht="15.95" customHeight="1" x14ac:dyDescent="0.2">
      <c r="A13" s="3"/>
      <c r="B13" s="1"/>
      <c r="C13" s="27" t="s">
        <v>37</v>
      </c>
      <c r="D13" s="28"/>
      <c r="E13" s="3"/>
      <c r="F13" s="22">
        <v>1200</v>
      </c>
      <c r="G13" s="16">
        <v>0</v>
      </c>
      <c r="H13" s="17">
        <f t="shared" si="0"/>
        <v>1200</v>
      </c>
      <c r="I13" s="3"/>
    </row>
    <row r="14" spans="1:9" ht="15" customHeight="1" x14ac:dyDescent="0.2">
      <c r="A14" s="3"/>
      <c r="B14" s="1"/>
      <c r="C14" s="27" t="s">
        <v>39</v>
      </c>
      <c r="D14" s="28"/>
      <c r="E14" s="15"/>
      <c r="F14" s="22">
        <v>1077.46</v>
      </c>
      <c r="G14" s="16">
        <v>0</v>
      </c>
      <c r="H14" s="17">
        <f t="shared" si="0"/>
        <v>1077.46</v>
      </c>
      <c r="I14" s="3"/>
    </row>
    <row r="15" spans="1:9" ht="6" customHeight="1" x14ac:dyDescent="0.2">
      <c r="A15" s="3"/>
      <c r="B15" s="1"/>
      <c r="C15" s="1"/>
      <c r="D15" s="3"/>
      <c r="E15" s="3"/>
      <c r="F15" s="23"/>
      <c r="G15" s="9"/>
      <c r="H15" s="9"/>
      <c r="I15" s="3"/>
    </row>
    <row r="16" spans="1:9" ht="18" x14ac:dyDescent="0.25">
      <c r="A16" s="3"/>
      <c r="B16" s="1"/>
      <c r="C16" s="32" t="s">
        <v>21</v>
      </c>
      <c r="D16" s="32"/>
      <c r="E16" s="33"/>
      <c r="F16" s="24">
        <f>SUM(F5:F14)</f>
        <v>133135.18</v>
      </c>
      <c r="G16" s="24">
        <f>SUM(G5:G14)</f>
        <v>148120</v>
      </c>
      <c r="H16" s="24">
        <f>SUM(H5:H14)</f>
        <v>-14984.820000000003</v>
      </c>
      <c r="I16" s="3"/>
    </row>
    <row r="17" spans="1:12" ht="3.75" customHeight="1" x14ac:dyDescent="0.2">
      <c r="A17" s="3"/>
      <c r="B17" s="1"/>
      <c r="C17" s="1"/>
      <c r="D17" s="3"/>
      <c r="E17" s="3"/>
      <c r="F17" s="3"/>
      <c r="G17" s="9"/>
      <c r="H17" s="9"/>
      <c r="I17" s="3"/>
    </row>
    <row r="18" spans="1:12" ht="15.75" customHeight="1" x14ac:dyDescent="0.25">
      <c r="A18" s="3"/>
      <c r="B18" s="29" t="s">
        <v>6</v>
      </c>
      <c r="C18" s="30"/>
      <c r="D18" s="30"/>
      <c r="E18" s="3"/>
      <c r="F18" s="3"/>
      <c r="G18" s="9"/>
      <c r="H18" s="9"/>
      <c r="I18" s="3"/>
    </row>
    <row r="19" spans="1:12" ht="15.95" customHeight="1" x14ac:dyDescent="0.2">
      <c r="A19" s="3"/>
      <c r="B19" s="1"/>
      <c r="C19" s="1" t="s">
        <v>15</v>
      </c>
      <c r="D19" s="3"/>
      <c r="E19" s="3"/>
      <c r="F19" s="17">
        <v>93533.25</v>
      </c>
      <c r="G19" s="16">
        <v>97555</v>
      </c>
      <c r="H19" s="17">
        <f t="shared" ref="H19:H32" si="1">+F19-G19</f>
        <v>-4021.75</v>
      </c>
      <c r="I19" s="3"/>
    </row>
    <row r="20" spans="1:12" ht="15.95" customHeight="1" x14ac:dyDescent="0.2">
      <c r="A20" s="3"/>
      <c r="B20" s="1"/>
      <c r="C20" s="1" t="s">
        <v>13</v>
      </c>
      <c r="D20" s="3"/>
      <c r="E20" s="3"/>
      <c r="F20" s="17">
        <v>10153</v>
      </c>
      <c r="G20" s="16">
        <v>11237</v>
      </c>
      <c r="H20" s="17">
        <f t="shared" si="1"/>
        <v>-1084</v>
      </c>
      <c r="I20" s="3"/>
    </row>
    <row r="21" spans="1:12" ht="15.95" customHeight="1" x14ac:dyDescent="0.2">
      <c r="A21" s="3"/>
      <c r="B21" s="1"/>
      <c r="C21" s="1" t="s">
        <v>28</v>
      </c>
      <c r="D21" s="3"/>
      <c r="E21" s="3"/>
      <c r="F21" s="17">
        <v>6168.12</v>
      </c>
      <c r="G21" s="16">
        <v>7222</v>
      </c>
      <c r="H21" s="17">
        <f t="shared" si="1"/>
        <v>-1053.8800000000001</v>
      </c>
      <c r="I21" s="3"/>
    </row>
    <row r="22" spans="1:12" ht="15.95" customHeight="1" x14ac:dyDescent="0.2">
      <c r="A22" s="3"/>
      <c r="B22" s="1"/>
      <c r="C22" s="1" t="s">
        <v>25</v>
      </c>
      <c r="D22" s="3"/>
      <c r="E22" s="3"/>
      <c r="F22" s="17">
        <v>200</v>
      </c>
      <c r="G22" s="16">
        <v>400</v>
      </c>
      <c r="H22" s="17">
        <f t="shared" si="1"/>
        <v>-200</v>
      </c>
      <c r="I22" s="3"/>
      <c r="L22" s="26"/>
    </row>
    <row r="23" spans="1:12" ht="15.95" customHeight="1" x14ac:dyDescent="0.2">
      <c r="A23" s="3"/>
      <c r="B23" s="1"/>
      <c r="C23" s="1" t="s">
        <v>12</v>
      </c>
      <c r="D23" s="3"/>
      <c r="E23" s="3"/>
      <c r="F23" s="17">
        <f>207.24</f>
        <v>207.24</v>
      </c>
      <c r="G23" s="16">
        <v>1636</v>
      </c>
      <c r="H23" s="17">
        <f t="shared" si="1"/>
        <v>-1428.76</v>
      </c>
      <c r="I23" s="3"/>
    </row>
    <row r="24" spans="1:12" ht="15.95" customHeight="1" x14ac:dyDescent="0.2">
      <c r="A24" s="3"/>
      <c r="B24" s="1"/>
      <c r="C24" s="1" t="s">
        <v>11</v>
      </c>
      <c r="D24" s="3"/>
      <c r="E24" s="3"/>
      <c r="F24" s="17">
        <f>145.05+295+775.95</f>
        <v>1216</v>
      </c>
      <c r="G24" s="16">
        <v>2400</v>
      </c>
      <c r="H24" s="17">
        <f t="shared" si="1"/>
        <v>-1184</v>
      </c>
      <c r="I24" s="3"/>
    </row>
    <row r="25" spans="1:12" ht="15.95" customHeight="1" x14ac:dyDescent="0.2">
      <c r="A25" s="3"/>
      <c r="B25" s="1"/>
      <c r="C25" s="1" t="s">
        <v>27</v>
      </c>
      <c r="D25" s="3"/>
      <c r="E25" s="3"/>
      <c r="F25" s="17">
        <v>3196.55</v>
      </c>
      <c r="G25" s="16">
        <v>5785</v>
      </c>
      <c r="H25" s="17">
        <f t="shared" si="1"/>
        <v>-2588.4499999999998</v>
      </c>
      <c r="I25" s="3"/>
    </row>
    <row r="26" spans="1:12" ht="15.95" customHeight="1" x14ac:dyDescent="0.2">
      <c r="A26" s="3"/>
      <c r="B26" s="1"/>
      <c r="C26" s="1" t="s">
        <v>22</v>
      </c>
      <c r="D26" s="3"/>
      <c r="E26" s="3"/>
      <c r="F26" s="17">
        <f>300+516</f>
        <v>816</v>
      </c>
      <c r="G26" s="16">
        <v>2000</v>
      </c>
      <c r="H26" s="17">
        <f t="shared" si="1"/>
        <v>-1184</v>
      </c>
      <c r="I26" s="3"/>
    </row>
    <row r="27" spans="1:12" ht="15.95" customHeight="1" x14ac:dyDescent="0.2">
      <c r="A27" s="3"/>
      <c r="B27" s="1"/>
      <c r="C27" s="1" t="s">
        <v>9</v>
      </c>
      <c r="D27" s="3"/>
      <c r="E27" s="3"/>
      <c r="F27" s="17">
        <v>2200</v>
      </c>
      <c r="G27" s="16">
        <v>2200</v>
      </c>
      <c r="H27" s="17">
        <f t="shared" si="1"/>
        <v>0</v>
      </c>
      <c r="I27" s="3"/>
    </row>
    <row r="28" spans="1:12" ht="15.95" customHeight="1" x14ac:dyDescent="0.2">
      <c r="A28" s="3"/>
      <c r="B28" s="1"/>
      <c r="C28" s="1" t="s">
        <v>16</v>
      </c>
      <c r="D28" s="3"/>
      <c r="E28" s="3"/>
      <c r="F28" s="17">
        <v>2500</v>
      </c>
      <c r="G28" s="16">
        <v>2500</v>
      </c>
      <c r="H28" s="17">
        <f t="shared" si="1"/>
        <v>0</v>
      </c>
      <c r="I28" s="3"/>
    </row>
    <row r="29" spans="1:12" ht="15.95" customHeight="1" x14ac:dyDescent="0.2">
      <c r="A29" s="3"/>
      <c r="B29" s="1"/>
      <c r="C29" s="1" t="s">
        <v>7</v>
      </c>
      <c r="D29" s="3"/>
      <c r="E29" s="3"/>
      <c r="F29" s="17">
        <v>761.3</v>
      </c>
      <c r="G29" s="16">
        <v>750</v>
      </c>
      <c r="H29" s="17">
        <f>+F29-G29</f>
        <v>11.299999999999955</v>
      </c>
      <c r="I29" s="3"/>
    </row>
    <row r="30" spans="1:12" ht="15.95" customHeight="1" x14ac:dyDescent="0.2">
      <c r="A30" s="3"/>
      <c r="B30" s="1"/>
      <c r="C30" s="1" t="s">
        <v>38</v>
      </c>
      <c r="D30" s="3"/>
      <c r="E30" s="3"/>
      <c r="F30" s="17">
        <v>266.7</v>
      </c>
      <c r="G30" s="16">
        <v>250</v>
      </c>
      <c r="H30" s="17">
        <f t="shared" si="1"/>
        <v>16.699999999999989</v>
      </c>
      <c r="I30" s="3"/>
    </row>
    <row r="31" spans="1:12" ht="15.95" customHeight="1" x14ac:dyDescent="0.2">
      <c r="A31" s="3"/>
      <c r="B31" s="1"/>
      <c r="C31" s="1" t="s">
        <v>24</v>
      </c>
      <c r="D31" s="3"/>
      <c r="E31" s="3"/>
      <c r="F31" s="17">
        <f>3919.28+684.9</f>
        <v>4604.18</v>
      </c>
      <c r="G31" s="16">
        <v>4380</v>
      </c>
      <c r="H31" s="17">
        <f t="shared" si="1"/>
        <v>224.18000000000029</v>
      </c>
      <c r="I31" s="3"/>
    </row>
    <row r="32" spans="1:12" ht="15.95" customHeight="1" x14ac:dyDescent="0.2">
      <c r="A32" s="3"/>
      <c r="B32" s="1"/>
      <c r="C32" s="1" t="s">
        <v>23</v>
      </c>
      <c r="D32" s="3"/>
      <c r="E32" s="3"/>
      <c r="F32" s="17">
        <f>2378+1280</f>
        <v>3658</v>
      </c>
      <c r="G32" s="16">
        <v>2805</v>
      </c>
      <c r="H32" s="17">
        <f t="shared" si="1"/>
        <v>853</v>
      </c>
      <c r="I32" s="3"/>
    </row>
    <row r="33" spans="1:9" ht="15.95" customHeight="1" x14ac:dyDescent="0.2">
      <c r="A33" s="3"/>
      <c r="B33" s="1"/>
      <c r="C33" s="1" t="s">
        <v>17</v>
      </c>
      <c r="D33" s="3"/>
      <c r="E33" s="3"/>
      <c r="F33" s="17">
        <v>1476.8</v>
      </c>
      <c r="G33" s="16">
        <v>1300</v>
      </c>
      <c r="H33" s="17">
        <f>+F33-G33</f>
        <v>176.79999999999995</v>
      </c>
      <c r="I33" s="3"/>
    </row>
    <row r="34" spans="1:9" ht="15.95" customHeight="1" x14ac:dyDescent="0.2">
      <c r="A34" s="3"/>
      <c r="B34" s="1"/>
      <c r="C34" s="1" t="s">
        <v>14</v>
      </c>
      <c r="D34" s="3"/>
      <c r="E34" s="3"/>
      <c r="F34" s="17">
        <f>4571.5+720.47+1477.31-387.5</f>
        <v>6381.7800000000007</v>
      </c>
      <c r="G34" s="16">
        <f>7500-1800</f>
        <v>5700</v>
      </c>
      <c r="H34" s="17">
        <f>+F34-G34</f>
        <v>681.78000000000065</v>
      </c>
      <c r="I34" s="3"/>
    </row>
    <row r="35" spans="1:9" ht="15.95" customHeight="1" x14ac:dyDescent="0.2">
      <c r="A35" s="3"/>
      <c r="B35" s="1"/>
      <c r="C35" s="1" t="s">
        <v>35</v>
      </c>
      <c r="D35" s="3"/>
      <c r="E35" s="3"/>
      <c r="F35" s="17">
        <v>10200</v>
      </c>
      <c r="G35" s="16">
        <v>0</v>
      </c>
      <c r="H35" s="17">
        <f>+F35-G35</f>
        <v>10200</v>
      </c>
      <c r="I35" s="3"/>
    </row>
    <row r="36" spans="1:9" ht="15.95" customHeight="1" x14ac:dyDescent="0.2">
      <c r="A36" s="3"/>
      <c r="B36" s="1"/>
      <c r="C36" s="1" t="s">
        <v>36</v>
      </c>
      <c r="D36" s="3"/>
      <c r="E36" s="3"/>
      <c r="F36" s="17">
        <f>1263+625.97+545.46</f>
        <v>2434.4300000000003</v>
      </c>
      <c r="G36" s="16">
        <v>0</v>
      </c>
      <c r="H36" s="17">
        <f>+F36-G36</f>
        <v>2434.4300000000003</v>
      </c>
      <c r="I36" s="3"/>
    </row>
    <row r="37" spans="1:9" x14ac:dyDescent="0.2">
      <c r="F37" s="3"/>
    </row>
    <row r="38" spans="1:9" s="21" customFormat="1" ht="6" customHeight="1" x14ac:dyDescent="0.2">
      <c r="A38" s="20"/>
      <c r="B38" s="6"/>
      <c r="C38" s="6"/>
      <c r="D38" s="20"/>
      <c r="E38" s="20"/>
      <c r="F38" s="20"/>
      <c r="G38" s="18"/>
      <c r="H38" s="10"/>
      <c r="I38" s="20"/>
    </row>
    <row r="39" spans="1:9" ht="18" x14ac:dyDescent="0.25">
      <c r="A39" s="3"/>
      <c r="B39" s="1"/>
      <c r="C39" s="32" t="s">
        <v>21</v>
      </c>
      <c r="D39" s="32"/>
      <c r="E39" s="33"/>
      <c r="F39" s="19">
        <f>SUM(F19:F38)</f>
        <v>149973.35</v>
      </c>
      <c r="G39" s="19">
        <f>SUM(G19:G38)</f>
        <v>148120</v>
      </c>
      <c r="H39" s="19">
        <f>SUM(H19:H38)</f>
        <v>1853.3500000000004</v>
      </c>
      <c r="I39" s="3"/>
    </row>
    <row r="40" spans="1:9" ht="5.25" customHeight="1" x14ac:dyDescent="0.2">
      <c r="A40" s="3"/>
      <c r="B40" s="1"/>
      <c r="C40" s="5"/>
      <c r="D40" s="3"/>
      <c r="E40" s="3"/>
      <c r="F40" s="3"/>
      <c r="G40" s="10"/>
      <c r="H40" s="4"/>
      <c r="I40" s="3"/>
    </row>
    <row r="41" spans="1:9" ht="18.75" thickBot="1" x14ac:dyDescent="0.3">
      <c r="B41" s="2"/>
      <c r="C41" s="12" t="s">
        <v>8</v>
      </c>
      <c r="D41" s="13"/>
      <c r="E41" s="13"/>
      <c r="F41" s="14">
        <f>+F16-F39</f>
        <v>-16838.170000000013</v>
      </c>
      <c r="G41" s="14">
        <f>+G16-G39</f>
        <v>0</v>
      </c>
      <c r="H41" s="14">
        <f>+H16-H39</f>
        <v>-16838.170000000006</v>
      </c>
    </row>
    <row r="42" spans="1:9" ht="13.5" thickTop="1" x14ac:dyDescent="0.2"/>
  </sheetData>
  <mergeCells count="7">
    <mergeCell ref="C39:E39"/>
    <mergeCell ref="B1:H1"/>
    <mergeCell ref="B2:H2"/>
    <mergeCell ref="B3:D3"/>
    <mergeCell ref="B4:D4"/>
    <mergeCell ref="C16:E16"/>
    <mergeCell ref="B18:D18"/>
  </mergeCells>
  <dataValidations count="2">
    <dataValidation allowBlank="1" showInputMessage="1" showErrorMessage="1" error="Please enter an amount between -10,000,000 and 10,000,000." sqref="F39 G39:G41 F41 H3 F16:G16 H45:H1048576 H41:H43 H38:H39 H5:H18 H19:H36"/>
    <dataValidation type="decimal" allowBlank="1" showInputMessage="1" showErrorMessage="1" error="Please enter an amount between -10,000,000 and 10,000,000." sqref="G3 G45:G1048576 G42:G43 G38 G5:G15 G17:G18 G19:G36">
      <formula1>-10000000</formula1>
      <formula2>10000000</formula2>
    </dataValidation>
  </dataValidations>
  <pageMargins left="0.7" right="0.7" top="0.75" bottom="0.75" header="0.3" footer="0.3"/>
  <pageSetup scale="98" orientation="portrait" r:id="rId1"/>
  <ignoredErrors>
    <ignoredError sqref="G11 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01B315A-522E-4AD8-A808-735FFA2E2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June2017toMay2018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1 year</dc:title>
  <dc:creator>Cheyenne Holappa</dc:creator>
  <cp:lastModifiedBy>Cheyenne Holappa</cp:lastModifiedBy>
  <cp:lastPrinted>2018-06-04T15:43:11Z</cp:lastPrinted>
  <dcterms:created xsi:type="dcterms:W3CDTF">2017-05-23T12:18:47Z</dcterms:created>
  <dcterms:modified xsi:type="dcterms:W3CDTF">2018-11-20T18:47:16Z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TC011132381033</vt:lpwstr>
  </property>
</Properties>
</file>