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lsymele/Desktop/Plano West Baseball/2022-2023/Budget/"/>
    </mc:Choice>
  </mc:AlternateContent>
  <xr:revisionPtr revIDLastSave="0" documentId="13_ncr:1_{2B1F011C-60B2-2846-906A-35355AD38198}" xr6:coauthVersionLast="36" xr6:coauthVersionMax="36" xr10:uidLastSave="{00000000-0000-0000-0000-000000000000}"/>
  <bookViews>
    <workbookView xWindow="0" yWindow="480" windowWidth="28800" windowHeight="17520" xr2:uid="{7454CA5E-5A27-1041-8BB7-52964359F251}"/>
  </bookViews>
  <sheets>
    <sheet name="current" sheetId="2" r:id="rId1"/>
  </sheets>
  <definedNames>
    <definedName name="_xlnm.Print_Titles" localSheetId="0">current!$4:$6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2" l="1"/>
  <c r="E93" i="2"/>
  <c r="E92" i="2"/>
  <c r="E91" i="2"/>
  <c r="E90" i="2"/>
  <c r="E88" i="2"/>
  <c r="E87" i="2"/>
  <c r="C43" i="2"/>
  <c r="C73" i="2" s="1"/>
  <c r="E43" i="2" l="1"/>
  <c r="E73" i="2" s="1"/>
  <c r="K20" i="2"/>
  <c r="K30" i="2" s="1"/>
  <c r="I20" i="2"/>
  <c r="I30" i="2" s="1"/>
  <c r="E20" i="2"/>
  <c r="E30" i="2" s="1"/>
  <c r="G20" i="2"/>
  <c r="G30" i="2" s="1"/>
  <c r="K43" i="2"/>
  <c r="K73" i="2" s="1"/>
  <c r="I43" i="2"/>
  <c r="I73" i="2" s="1"/>
  <c r="M71" i="2"/>
  <c r="M48" i="2"/>
  <c r="M46" i="2"/>
  <c r="M42" i="2"/>
  <c r="M37" i="2"/>
  <c r="M36" i="2"/>
  <c r="M35" i="2"/>
  <c r="M34" i="2"/>
  <c r="G43" i="2"/>
  <c r="G73" i="2" s="1"/>
  <c r="M14" i="2"/>
  <c r="M20" i="2" s="1"/>
  <c r="G75" i="2" l="1"/>
  <c r="K75" i="2"/>
  <c r="I75" i="2"/>
  <c r="E75" i="2"/>
  <c r="E81" i="2" s="1"/>
  <c r="M30" i="2"/>
  <c r="M43" i="2"/>
  <c r="M73" i="2" s="1"/>
  <c r="C20" i="2" l="1"/>
  <c r="C30" i="2" s="1"/>
  <c r="C75" i="2" s="1"/>
  <c r="C81" i="2" s="1"/>
  <c r="E82" i="2"/>
  <c r="C79" i="2" s="1"/>
  <c r="C82" i="2" s="1"/>
  <c r="M75" i="2"/>
</calcChain>
</file>

<file path=xl/sharedStrings.xml><?xml version="1.0" encoding="utf-8"?>
<sst xmlns="http://schemas.openxmlformats.org/spreadsheetml/2006/main" count="123" uniqueCount="89">
  <si>
    <t>Plano West Baseball Booster Club</t>
  </si>
  <si>
    <t>REVENUE</t>
  </si>
  <si>
    <t>First Pitch Dinner</t>
  </si>
  <si>
    <t>Banquet</t>
  </si>
  <si>
    <t>- </t>
  </si>
  <si>
    <t>Membership</t>
  </si>
  <si>
    <t>7,417 </t>
  </si>
  <si>
    <t>Concessions</t>
  </si>
  <si>
    <t>Golf Tournament/Signs</t>
  </si>
  <si>
    <t>Poinsettia</t>
  </si>
  <si>
    <t>Program Book</t>
  </si>
  <si>
    <t>Spirit Wear</t>
  </si>
  <si>
    <t>Other</t>
  </si>
  <si>
    <t>Grand Total Revenue</t>
  </si>
  <si>
    <t>EXPENSES</t>
  </si>
  <si>
    <t>Printing</t>
  </si>
  <si>
    <t>Video</t>
  </si>
  <si>
    <t>Community Outreach</t>
  </si>
  <si>
    <t>Ballfield Repairs/Betterment</t>
  </si>
  <si>
    <t>Baseball Equipment</t>
  </si>
  <si>
    <t>Team Pictures - Varsity etal</t>
  </si>
  <si>
    <t>Senior Signs/banners</t>
  </si>
  <si>
    <t>Diamond Dolls</t>
  </si>
  <si>
    <t>Insurance</t>
  </si>
  <si>
    <t>Scholarship</t>
  </si>
  <si>
    <t>Grand Total Expenses</t>
  </si>
  <si>
    <t>Crowd Funding (Packfunding)</t>
  </si>
  <si>
    <t>Various Ball Park Renovations - Restricted Spnsrshp</t>
  </si>
  <si>
    <t>Subtotal</t>
  </si>
  <si>
    <t>Other Revenue</t>
  </si>
  <si>
    <t>Out of Town Tournament</t>
  </si>
  <si>
    <t>Uniform</t>
  </si>
  <si>
    <t>Donation</t>
  </si>
  <si>
    <t>Fall Ball</t>
  </si>
  <si>
    <t>Field Use</t>
  </si>
  <si>
    <t>Team/Player Wall</t>
  </si>
  <si>
    <t>Actual</t>
  </si>
  <si>
    <t>FYE</t>
  </si>
  <si>
    <t xml:space="preserve">   Subtotal</t>
  </si>
  <si>
    <t>Other Expenses</t>
  </si>
  <si>
    <t>Coaches Fees/Travel</t>
  </si>
  <si>
    <t>Coaches Apparel</t>
  </si>
  <si>
    <t>Game Changer/Announcing</t>
  </si>
  <si>
    <t>Player Bat Bags</t>
  </si>
  <si>
    <t>Web Site</t>
  </si>
  <si>
    <t>Baseball Memory Book</t>
  </si>
  <si>
    <t>Team Lunches</t>
  </si>
  <si>
    <t>Uniforms</t>
  </si>
  <si>
    <t>Administrative</t>
  </si>
  <si>
    <t>Miscellaneous (equip, field use)</t>
  </si>
  <si>
    <t>Beginning of year, July 1</t>
  </si>
  <si>
    <t>Change - Balance Sheet</t>
  </si>
  <si>
    <t>Budget Worksheet</t>
  </si>
  <si>
    <t>Partnerships (amazon, kroger, tom thumb, etc)</t>
  </si>
  <si>
    <t>Crowd Funding/Packfunding(payment fees)</t>
  </si>
  <si>
    <t>Pack at the Park</t>
  </si>
  <si>
    <t>Varsity Player Signs/Flags</t>
  </si>
  <si>
    <t>Payment Fees</t>
  </si>
  <si>
    <t>Community Nights - Teacher Night</t>
  </si>
  <si>
    <t>Community Nights - Senior Night</t>
  </si>
  <si>
    <t>Change - Income Statement (actual net income/(loss))</t>
  </si>
  <si>
    <t>5,521.13 </t>
  </si>
  <si>
    <t>1,597.35 </t>
  </si>
  <si>
    <t>15,000.57 </t>
  </si>
  <si>
    <t>23,717.93 </t>
  </si>
  <si>
    <t>2,522.68 </t>
  </si>
  <si>
    <t>- .00 </t>
  </si>
  <si>
    <t>216.91 </t>
  </si>
  <si>
    <t>1,687 </t>
  </si>
  <si>
    <t>19,327 </t>
  </si>
  <si>
    <t>18,238 </t>
  </si>
  <si>
    <t>2,711 </t>
  </si>
  <si>
    <t>442 </t>
  </si>
  <si>
    <t>4,797 </t>
  </si>
  <si>
    <t>2,864 </t>
  </si>
  <si>
    <t>25,894 </t>
  </si>
  <si>
    <t>11,057 </t>
  </si>
  <si>
    <t>2,682 </t>
  </si>
  <si>
    <t>6,861 </t>
  </si>
  <si>
    <t>2,030 </t>
  </si>
  <si>
    <t>24,313 </t>
  </si>
  <si>
    <t>10,190 </t>
  </si>
  <si>
    <t>3,333 </t>
  </si>
  <si>
    <t>816 </t>
  </si>
  <si>
    <t>NET INCOME</t>
  </si>
  <si>
    <t>End of Year, June 30</t>
  </si>
  <si>
    <t>CASH BALANCE</t>
  </si>
  <si>
    <t>MAJOR PROJECTS, NET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</si>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</sst>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?.00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/>
    <xf numFmtId="14" fontId="5" fillId="0" borderId="0" xfId="1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43" fontId="3" fillId="0" borderId="0" xfId="1" applyNumberFormat="1" applyFont="1" applyAlignment="1">
      <alignment horizontal="right"/>
    </xf>
    <xf numFmtId="43" fontId="3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right"/>
    </xf>
    <xf numFmtId="14" fontId="6" fillId="0" borderId="0" xfId="1" applyNumberFormat="1" applyFont="1" applyAlignment="1">
      <alignment horizontal="center"/>
    </xf>
    <xf numFmtId="0" fontId="7" fillId="0" borderId="0" xfId="0" applyFont="1"/>
    <xf numFmtId="43" fontId="7" fillId="0" borderId="0" xfId="1" applyFont="1"/>
    <xf numFmtId="43" fontId="3" fillId="0" borderId="0" xfId="1" applyNumberFormat="1" applyFont="1" applyBorder="1" applyAlignment="1">
      <alignment horizontal="right"/>
    </xf>
    <xf numFmtId="0" fontId="8" fillId="0" borderId="0" xfId="0" applyFont="1"/>
    <xf numFmtId="43" fontId="3" fillId="0" borderId="2" xfId="1" applyNumberFormat="1" applyFont="1" applyBorder="1" applyAlignment="1">
      <alignment horizontal="right"/>
    </xf>
    <xf numFmtId="165" fontId="7" fillId="0" borderId="0" xfId="0" applyNumberFormat="1" applyFont="1"/>
    <xf numFmtId="165" fontId="7" fillId="0" borderId="3" xfId="0" applyNumberFormat="1" applyFont="1" applyBorder="1"/>
    <xf numFmtId="164" fontId="7" fillId="0" borderId="0" xfId="0" applyNumberFormat="1" applyFont="1"/>
    <xf numFmtId="43" fontId="7" fillId="0" borderId="0" xfId="0" applyNumberFormat="1" applyFont="1"/>
    <xf numFmtId="43" fontId="7" fillId="0" borderId="3" xfId="0" applyNumberFormat="1" applyFont="1" applyBorder="1"/>
    <xf numFmtId="164" fontId="7" fillId="0" borderId="3" xfId="0" applyNumberFormat="1" applyFont="1" applyBorder="1"/>
    <xf numFmtId="0" fontId="7" fillId="0" borderId="0" xfId="0" applyFont="1" applyAlignment="1">
      <alignment wrapText="1"/>
    </xf>
    <xf numFmtId="0" fontId="7" fillId="0" borderId="0" xfId="0" applyFont="1" applyBorder="1"/>
    <xf numFmtId="0" fontId="8" fillId="0" borderId="0" xfId="0" applyFont="1" applyBorder="1"/>
    <xf numFmtId="165" fontId="7" fillId="0" borderId="0" xfId="0" applyNumberFormat="1" applyFont="1" applyBorder="1"/>
    <xf numFmtId="164" fontId="7" fillId="0" borderId="0" xfId="0" applyNumberFormat="1" applyFont="1" applyBorder="1"/>
    <xf numFmtId="43" fontId="7" fillId="0" borderId="0" xfId="0" applyNumberFormat="1" applyFont="1" applyBorder="1"/>
    <xf numFmtId="0" fontId="3" fillId="0" borderId="0" xfId="0" applyFont="1" applyBorder="1"/>
    <xf numFmtId="43" fontId="3" fillId="0" borderId="4" xfId="1" applyNumberFormat="1" applyFont="1" applyBorder="1" applyAlignment="1">
      <alignment horizontal="right"/>
    </xf>
    <xf numFmtId="43" fontId="3" fillId="0" borderId="5" xfId="1" applyNumberFormat="1" applyFont="1" applyBorder="1" applyAlignment="1">
      <alignment horizontal="right"/>
    </xf>
    <xf numFmtId="43" fontId="3" fillId="0" borderId="2" xfId="0" applyNumberFormat="1" applyFont="1" applyBorder="1"/>
    <xf numFmtId="43" fontId="3" fillId="0" borderId="0" xfId="1" applyFont="1"/>
    <xf numFmtId="43" fontId="7" fillId="0" borderId="0" xfId="1" applyFont="1" applyBorder="1"/>
    <xf numFmtId="43" fontId="3" fillId="0" borderId="0" xfId="1" applyFont="1" applyBorder="1"/>
    <xf numFmtId="43" fontId="3" fillId="0" borderId="4" xfId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43" fontId="4" fillId="0" borderId="0" xfId="1" applyFont="1"/>
    <xf numFmtId="43" fontId="2" fillId="0" borderId="0" xfId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43" fontId="3" fillId="0" borderId="1" xfId="1" applyFont="1" applyBorder="1"/>
    <xf numFmtId="43" fontId="7" fillId="0" borderId="0" xfId="1" applyFont="1" applyAlignment="1">
      <alignment horizontal="right"/>
    </xf>
    <xf numFmtId="43" fontId="7" fillId="0" borderId="1" xfId="1" applyFont="1" applyBorder="1"/>
    <xf numFmtId="43" fontId="2" fillId="0" borderId="0" xfId="1" applyFont="1"/>
    <xf numFmtId="43" fontId="4" fillId="0" borderId="5" xfId="0" applyNumberFormat="1" applyFont="1" applyBorder="1"/>
    <xf numFmtId="43" fontId="8" fillId="0" borderId="0" xfId="1" applyFont="1"/>
    <xf numFmtId="43" fontId="7" fillId="0" borderId="0" xfId="1" applyFont="1" applyAlignment="1">
      <alignment wrapText="1"/>
    </xf>
    <xf numFmtId="43" fontId="8" fillId="0" borderId="0" xfId="1" applyFont="1" applyBorder="1"/>
    <xf numFmtId="43" fontId="4" fillId="0" borderId="5" xfId="1" applyFont="1" applyBorder="1"/>
    <xf numFmtId="43" fontId="3" fillId="0" borderId="2" xfId="1" applyFont="1" applyBorder="1"/>
    <xf numFmtId="43" fontId="4" fillId="0" borderId="0" xfId="1" applyNumberFormat="1" applyFont="1" applyAlignment="1">
      <alignment horizontal="center"/>
    </xf>
    <xf numFmtId="0" fontId="3" fillId="0" borderId="0" xfId="0" applyFont="1"/>
    <xf numFmtId="0" fontId="3" fillId="0" borderId="0" xfId="0" applyFont="1"/>
    <xf numFmtId="43" fontId="3" fillId="0" borderId="0" xfId="1" applyNumberFormat="1" applyFont="1" applyAlignment="1">
      <alignment horizontal="right"/>
    </xf>
    <xf numFmtId="0" fontId="3" fillId="2" borderId="0" xfId="0" applyFont="1" applyFill="1"/>
    <xf numFmtId="43" fontId="3" fillId="2" borderId="0" xfId="1" applyFont="1" applyFill="1"/>
    <xf numFmtId="43" fontId="3" fillId="2" borderId="0" xfId="1" applyNumberFormat="1" applyFont="1" applyFill="1" applyAlignment="1">
      <alignment horizontal="right"/>
    </xf>
    <xf numFmtId="0" fontId="4" fillId="2" borderId="0" xfId="0" applyFont="1" applyFill="1"/>
    <xf numFmtId="0" fontId="7" fillId="2" borderId="0" xfId="0" applyFont="1" applyFill="1"/>
    <xf numFmtId="0" fontId="2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BDDA-1526-2249-9AF3-601BDC451E4E}">
  <sheetPr>
    <pageSetUpPr fitToPage="1"/>
  </sheetPr>
  <dimension ref="A1:M97"/>
  <sheetViews>
    <sheetView tabSelected="1" topLeftCell="A29" zoomScaleNormal="100" workbookViewId="0">
      <selection activeCell="C19" sqref="C19"/>
    </sheetView>
  </sheetViews>
  <sheetFormatPr baseColWidth="10" defaultRowHeight="16" x14ac:dyDescent="0.2"/>
  <cols>
    <col min="1" max="1" width="7.5" style="2" customWidth="1"/>
    <col min="2" max="2" width="52.83203125" style="2" bestFit="1" customWidth="1"/>
    <col min="3" max="3" width="12" style="4" bestFit="1" customWidth="1"/>
    <col min="4" max="4" width="4" style="4" customWidth="1"/>
    <col min="5" max="5" width="12.83203125" style="4" bestFit="1" customWidth="1"/>
    <col min="6" max="6" width="3.5" style="4" customWidth="1"/>
    <col min="7" max="7" width="12.83203125" style="9" bestFit="1" customWidth="1"/>
    <col min="8" max="8" width="3" style="9" customWidth="1"/>
    <col min="9" max="9" width="11.83203125" style="9" bestFit="1" customWidth="1"/>
    <col min="10" max="10" width="3" style="2" customWidth="1"/>
    <col min="11" max="11" width="12.83203125" style="2" bestFit="1" customWidth="1"/>
    <col min="12" max="12" width="2.83203125" style="2" customWidth="1"/>
    <col min="13" max="13" width="11.83203125" style="2" bestFit="1" customWidth="1"/>
    <col min="14" max="16384" width="10.83203125" style="2"/>
  </cols>
  <sheetData>
    <row r="1" spans="1:13" ht="25" x14ac:dyDescent="0.25">
      <c r="A1" s="43" t="s">
        <v>0</v>
      </c>
    </row>
    <row r="2" spans="1:13" ht="25" x14ac:dyDescent="0.25">
      <c r="A2" s="43" t="s">
        <v>52</v>
      </c>
    </row>
    <row r="3" spans="1:13" x14ac:dyDescent="0.2">
      <c r="A3" s="3"/>
    </row>
    <row r="4" spans="1:13" x14ac:dyDescent="0.2">
      <c r="C4" s="54" t="s">
        <v>88</v>
      </c>
      <c r="D4" s="58"/>
      <c r="E4" s="10" t="s">
        <v>36</v>
      </c>
      <c r="G4" s="10" t="s">
        <v>36</v>
      </c>
      <c r="I4" s="10" t="s">
        <v>36</v>
      </c>
      <c r="K4" s="10" t="s">
        <v>36</v>
      </c>
      <c r="M4" s="10" t="s">
        <v>36</v>
      </c>
    </row>
    <row r="5" spans="1:13" x14ac:dyDescent="0.2">
      <c r="C5" s="10" t="s">
        <v>37</v>
      </c>
      <c r="D5" s="58"/>
      <c r="E5" s="10" t="s">
        <v>37</v>
      </c>
      <c r="G5" s="10" t="s">
        <v>37</v>
      </c>
      <c r="H5" s="10"/>
      <c r="I5" s="10" t="s">
        <v>37</v>
      </c>
      <c r="K5" s="10" t="s">
        <v>37</v>
      </c>
      <c r="M5" s="10" t="s">
        <v>37</v>
      </c>
    </row>
    <row r="6" spans="1:13" x14ac:dyDescent="0.2">
      <c r="B6" s="3"/>
      <c r="C6" s="6">
        <v>45107</v>
      </c>
      <c r="D6" s="61"/>
      <c r="E6" s="6">
        <v>44742</v>
      </c>
      <c r="F6" s="3"/>
      <c r="G6" s="5">
        <v>44377</v>
      </c>
      <c r="H6" s="12"/>
      <c r="I6" s="5">
        <v>44012</v>
      </c>
      <c r="K6" s="5">
        <v>43646</v>
      </c>
      <c r="M6" s="5">
        <v>43281</v>
      </c>
    </row>
    <row r="7" spans="1:13" x14ac:dyDescent="0.2">
      <c r="D7" s="58"/>
      <c r="G7" s="10"/>
      <c r="H7" s="10"/>
      <c r="I7" s="10"/>
    </row>
    <row r="8" spans="1:13" ht="18" x14ac:dyDescent="0.2">
      <c r="A8" s="41" t="s">
        <v>1</v>
      </c>
      <c r="D8" s="58"/>
    </row>
    <row r="9" spans="1:13" ht="19" x14ac:dyDescent="0.25">
      <c r="B9" s="13" t="s">
        <v>2</v>
      </c>
      <c r="C9" s="14">
        <v>900</v>
      </c>
      <c r="D9" s="62"/>
      <c r="E9" s="34">
        <v>679.52</v>
      </c>
      <c r="G9" s="14">
        <v>0</v>
      </c>
      <c r="I9" s="20">
        <v>972.9</v>
      </c>
      <c r="K9" s="21">
        <v>2220.5124999999998</v>
      </c>
      <c r="M9" s="21">
        <v>1239.97</v>
      </c>
    </row>
    <row r="10" spans="1:13" ht="19" x14ac:dyDescent="0.25">
      <c r="B10" s="13" t="s">
        <v>3</v>
      </c>
      <c r="C10" s="14">
        <v>3000</v>
      </c>
      <c r="D10" s="62"/>
      <c r="E10" s="34">
        <v>3192.34</v>
      </c>
      <c r="G10" s="14">
        <v>2090.2800000000002</v>
      </c>
      <c r="I10" s="20">
        <v>0</v>
      </c>
      <c r="K10" s="21">
        <v>3511.2</v>
      </c>
      <c r="M10" s="21">
        <v>0</v>
      </c>
    </row>
    <row r="11" spans="1:13" ht="19" x14ac:dyDescent="0.25">
      <c r="B11" s="13" t="s">
        <v>5</v>
      </c>
      <c r="C11" s="14">
        <v>6000</v>
      </c>
      <c r="D11" s="62"/>
      <c r="E11" s="34">
        <v>6950</v>
      </c>
      <c r="G11" s="14">
        <v>5521.13</v>
      </c>
      <c r="I11" s="20">
        <v>7416.9900000000007</v>
      </c>
      <c r="K11" s="21">
        <v>4796.625</v>
      </c>
      <c r="M11" s="21">
        <v>6860.8</v>
      </c>
    </row>
    <row r="12" spans="1:13" ht="19" x14ac:dyDescent="0.25">
      <c r="B12" s="13" t="s">
        <v>7</v>
      </c>
      <c r="C12" s="14">
        <v>8000</v>
      </c>
      <c r="D12" s="62"/>
      <c r="E12" s="34">
        <v>8423</v>
      </c>
      <c r="G12" s="7">
        <v>2327</v>
      </c>
      <c r="I12" s="20">
        <v>3061.01</v>
      </c>
      <c r="K12" s="21">
        <v>3909.0200000000004</v>
      </c>
      <c r="M12" s="21">
        <v>2345</v>
      </c>
    </row>
    <row r="13" spans="1:13" ht="19" x14ac:dyDescent="0.25">
      <c r="A13" s="56"/>
      <c r="B13" s="13" t="s">
        <v>8</v>
      </c>
      <c r="C13" s="14">
        <v>23000</v>
      </c>
      <c r="D13" s="62"/>
      <c r="E13" s="34">
        <v>25587.26</v>
      </c>
      <c r="G13" s="14">
        <v>22469.129999999997</v>
      </c>
      <c r="H13" s="57"/>
      <c r="I13" s="20">
        <v>30059.570000000003</v>
      </c>
      <c r="K13" s="21">
        <v>38898.14</v>
      </c>
      <c r="M13" s="21">
        <v>29793.82</v>
      </c>
    </row>
    <row r="14" spans="1:13" ht="19" x14ac:dyDescent="0.25">
      <c r="A14" s="56"/>
      <c r="B14" s="13" t="s">
        <v>26</v>
      </c>
      <c r="C14" s="14">
        <v>23000</v>
      </c>
      <c r="D14" s="62"/>
      <c r="E14" s="34">
        <v>23104</v>
      </c>
      <c r="G14" s="14">
        <v>24334.309999999998</v>
      </c>
      <c r="H14" s="57"/>
      <c r="I14" s="20">
        <v>19370</v>
      </c>
      <c r="K14" s="21">
        <v>15796.000000000002</v>
      </c>
      <c r="M14" s="21">
        <f>10190.27/0.7</f>
        <v>14557.528571428573</v>
      </c>
    </row>
    <row r="15" spans="1:13" ht="19" x14ac:dyDescent="0.25">
      <c r="A15" s="56"/>
      <c r="B15" s="13" t="s">
        <v>9</v>
      </c>
      <c r="C15" s="14">
        <v>2500</v>
      </c>
      <c r="D15" s="62"/>
      <c r="E15" s="34">
        <v>1766</v>
      </c>
      <c r="G15" s="14">
        <v>3814</v>
      </c>
      <c r="H15" s="57"/>
      <c r="I15" s="20">
        <v>4186</v>
      </c>
      <c r="K15" s="21">
        <v>4301</v>
      </c>
      <c r="M15" s="21">
        <v>5282.22</v>
      </c>
    </row>
    <row r="16" spans="1:13" ht="19" x14ac:dyDescent="0.25">
      <c r="B16" s="13" t="s">
        <v>10</v>
      </c>
      <c r="C16" s="14">
        <v>0</v>
      </c>
      <c r="D16" s="62"/>
      <c r="E16" s="34">
        <v>0</v>
      </c>
      <c r="G16" s="14">
        <v>0</v>
      </c>
      <c r="I16" s="20">
        <v>0</v>
      </c>
      <c r="K16" s="21">
        <v>0</v>
      </c>
      <c r="M16" s="21">
        <v>0</v>
      </c>
    </row>
    <row r="17" spans="1:13" ht="19" x14ac:dyDescent="0.25">
      <c r="B17" s="13" t="s">
        <v>11</v>
      </c>
      <c r="C17" s="14">
        <v>2000</v>
      </c>
      <c r="D17" s="62"/>
      <c r="E17" s="34">
        <v>1315.29</v>
      </c>
      <c r="G17" s="14">
        <v>563.16000000000008</v>
      </c>
      <c r="I17" s="20">
        <v>3040.1</v>
      </c>
      <c r="K17" s="21">
        <v>2531.1729494000001</v>
      </c>
      <c r="M17" s="21">
        <v>6592.66</v>
      </c>
    </row>
    <row r="18" spans="1:13" ht="19" x14ac:dyDescent="0.25">
      <c r="B18" s="13" t="s">
        <v>27</v>
      </c>
      <c r="C18" s="14">
        <v>0</v>
      </c>
      <c r="D18" s="62"/>
      <c r="E18" s="34">
        <v>0</v>
      </c>
      <c r="G18" s="14">
        <v>2117</v>
      </c>
      <c r="I18" s="20">
        <v>4500</v>
      </c>
      <c r="K18" s="21">
        <v>5000</v>
      </c>
      <c r="M18" s="21">
        <v>0</v>
      </c>
    </row>
    <row r="19" spans="1:13" ht="19" x14ac:dyDescent="0.25">
      <c r="B19" s="13" t="s">
        <v>16</v>
      </c>
      <c r="C19" s="46">
        <v>0</v>
      </c>
      <c r="D19" s="62"/>
      <c r="E19" s="36">
        <v>0</v>
      </c>
      <c r="G19" s="35">
        <v>0</v>
      </c>
      <c r="H19" s="15"/>
      <c r="I19" s="25">
        <v>0</v>
      </c>
      <c r="K19" s="29">
        <v>0</v>
      </c>
      <c r="M19" s="29">
        <v>0</v>
      </c>
    </row>
    <row r="20" spans="1:13" ht="19" x14ac:dyDescent="0.25">
      <c r="B20" s="1" t="s">
        <v>28</v>
      </c>
      <c r="C20" s="47">
        <f>SUM(C9:C19)</f>
        <v>68400</v>
      </c>
      <c r="D20" s="63"/>
      <c r="E20" s="37">
        <f>SUM(E9:E19)</f>
        <v>71017.409999999989</v>
      </c>
      <c r="F20" s="30"/>
      <c r="G20" s="31">
        <f>SUM(G9:G19)</f>
        <v>63236.009999999995</v>
      </c>
      <c r="H20" s="15"/>
      <c r="I20" s="31">
        <f>SUM(I9:I19)</f>
        <v>72606.570000000007</v>
      </c>
      <c r="J20" s="30"/>
      <c r="K20" s="31">
        <f>SUM(K9:K19)</f>
        <v>80963.670449400001</v>
      </c>
      <c r="L20" s="30"/>
      <c r="M20" s="31">
        <f>SUM(M9:M19)</f>
        <v>66671.998571428572</v>
      </c>
    </row>
    <row r="21" spans="1:13" s="4" customFormat="1" ht="19" x14ac:dyDescent="0.25">
      <c r="B21" s="13"/>
      <c r="C21" s="14"/>
      <c r="D21" s="62"/>
      <c r="E21" s="34"/>
      <c r="G21" s="9"/>
      <c r="H21" s="9"/>
      <c r="I21" s="9"/>
    </row>
    <row r="22" spans="1:13" s="4" customFormat="1" ht="19" x14ac:dyDescent="0.25">
      <c r="B22" s="16" t="s">
        <v>29</v>
      </c>
      <c r="C22" s="49"/>
      <c r="D22" s="64"/>
      <c r="E22" s="34"/>
      <c r="G22" s="9"/>
      <c r="H22" s="9"/>
      <c r="I22" s="9"/>
    </row>
    <row r="23" spans="1:13" s="4" customFormat="1" ht="19" x14ac:dyDescent="0.25">
      <c r="B23" s="13" t="s">
        <v>53</v>
      </c>
      <c r="C23" s="14">
        <v>800</v>
      </c>
      <c r="D23" s="62"/>
      <c r="E23" s="34">
        <v>842.03</v>
      </c>
      <c r="G23" s="18">
        <v>0</v>
      </c>
      <c r="H23" s="9"/>
      <c r="I23" s="21">
        <v>0</v>
      </c>
      <c r="K23" s="21">
        <v>0</v>
      </c>
      <c r="M23" s="21">
        <v>0</v>
      </c>
    </row>
    <row r="24" spans="1:13" s="4" customFormat="1" ht="19" x14ac:dyDescent="0.25">
      <c r="B24" s="13" t="s">
        <v>31</v>
      </c>
      <c r="C24" s="14">
        <v>0</v>
      </c>
      <c r="D24" s="62"/>
      <c r="E24" s="34">
        <v>0</v>
      </c>
      <c r="G24" s="18">
        <v>0</v>
      </c>
      <c r="H24" s="9"/>
      <c r="I24" s="21">
        <v>0</v>
      </c>
      <c r="K24" s="21">
        <v>0</v>
      </c>
      <c r="M24" s="21">
        <v>0</v>
      </c>
    </row>
    <row r="25" spans="1:13" s="4" customFormat="1" ht="19" x14ac:dyDescent="0.25">
      <c r="B25" s="13" t="s">
        <v>32</v>
      </c>
      <c r="C25" s="14">
        <v>2500</v>
      </c>
      <c r="D25" s="62"/>
      <c r="E25" s="34">
        <v>7415.54</v>
      </c>
      <c r="G25" s="18">
        <v>2817.31</v>
      </c>
      <c r="H25" s="9"/>
      <c r="I25" s="21">
        <v>1838.1300000000003</v>
      </c>
      <c r="K25" s="21">
        <v>2669.46</v>
      </c>
      <c r="M25" s="21">
        <v>607.5</v>
      </c>
    </row>
    <row r="26" spans="1:13" s="4" customFormat="1" ht="19" x14ac:dyDescent="0.25">
      <c r="B26" s="13" t="s">
        <v>33</v>
      </c>
      <c r="C26" s="14">
        <v>0</v>
      </c>
      <c r="D26" s="62"/>
      <c r="E26" s="34">
        <v>0</v>
      </c>
      <c r="G26" s="18">
        <v>0</v>
      </c>
      <c r="H26" s="9"/>
      <c r="I26" s="21">
        <v>600</v>
      </c>
      <c r="K26" s="21">
        <v>0</v>
      </c>
      <c r="M26" s="21">
        <v>0</v>
      </c>
    </row>
    <row r="27" spans="1:13" s="4" customFormat="1" ht="19" x14ac:dyDescent="0.25">
      <c r="B27" s="13" t="s">
        <v>34</v>
      </c>
      <c r="C27" s="14">
        <v>0</v>
      </c>
      <c r="D27" s="62"/>
      <c r="E27" s="34">
        <v>0</v>
      </c>
      <c r="G27" s="18">
        <v>0</v>
      </c>
      <c r="H27" s="9"/>
      <c r="I27" s="21">
        <v>0</v>
      </c>
      <c r="K27" s="21">
        <v>0</v>
      </c>
      <c r="M27" s="21">
        <v>1653</v>
      </c>
    </row>
    <row r="28" spans="1:13" s="4" customFormat="1" ht="19" x14ac:dyDescent="0.25">
      <c r="B28" s="13" t="s">
        <v>35</v>
      </c>
      <c r="C28" s="14">
        <v>0</v>
      </c>
      <c r="D28" s="62"/>
      <c r="E28" s="34">
        <v>0</v>
      </c>
      <c r="G28" s="18">
        <v>150</v>
      </c>
      <c r="H28" s="9"/>
      <c r="I28" s="21">
        <v>200</v>
      </c>
      <c r="K28" s="21">
        <v>900</v>
      </c>
      <c r="M28" s="21">
        <v>0</v>
      </c>
    </row>
    <row r="29" spans="1:13" s="4" customFormat="1" ht="19" x14ac:dyDescent="0.25">
      <c r="B29" s="13" t="s">
        <v>12</v>
      </c>
      <c r="C29" s="14">
        <v>0</v>
      </c>
      <c r="D29" s="62"/>
      <c r="E29" s="34">
        <v>0</v>
      </c>
      <c r="G29" s="27">
        <v>4530.59</v>
      </c>
      <c r="H29" s="9"/>
      <c r="I29" s="29">
        <v>360</v>
      </c>
      <c r="K29" s="29">
        <v>235.13</v>
      </c>
      <c r="M29" s="29">
        <v>0</v>
      </c>
    </row>
    <row r="30" spans="1:13" x14ac:dyDescent="0.2">
      <c r="B30" s="3" t="s">
        <v>13</v>
      </c>
      <c r="C30" s="48">
        <f>SUM(C20:C29)</f>
        <v>71700</v>
      </c>
      <c r="D30" s="61"/>
      <c r="E30" s="38">
        <f>SUM(E20:E29)</f>
        <v>79274.979999999981</v>
      </c>
      <c r="F30" s="3"/>
      <c r="G30" s="32">
        <f>SUM(G20:G29)</f>
        <v>70733.909999999989</v>
      </c>
      <c r="I30" s="32">
        <f>SUM(I20:I29)</f>
        <v>75604.700000000012</v>
      </c>
      <c r="J30" s="4"/>
      <c r="K30" s="32">
        <f>SUM(K20:K29)</f>
        <v>84768.260449400012</v>
      </c>
      <c r="L30" s="4"/>
      <c r="M30" s="32">
        <f>SUM(M20:M29)</f>
        <v>68932.498571428572</v>
      </c>
    </row>
    <row r="31" spans="1:13" x14ac:dyDescent="0.2">
      <c r="D31" s="58"/>
      <c r="E31" s="34"/>
    </row>
    <row r="32" spans="1:13" ht="18" x14ac:dyDescent="0.2">
      <c r="A32" s="3" t="s">
        <v>14</v>
      </c>
      <c r="B32" s="42"/>
      <c r="D32" s="58"/>
      <c r="E32" s="34"/>
      <c r="G32" s="11"/>
    </row>
    <row r="33" spans="2:13" ht="19" x14ac:dyDescent="0.25">
      <c r="B33" s="13" t="s">
        <v>2</v>
      </c>
      <c r="C33" s="14">
        <v>3200</v>
      </c>
      <c r="D33" s="62"/>
      <c r="E33" s="34">
        <v>2500.27</v>
      </c>
      <c r="F33" s="3"/>
      <c r="G33" s="18">
        <v>481.1</v>
      </c>
      <c r="I33" s="20">
        <v>3561.2200000000003</v>
      </c>
      <c r="K33" s="21">
        <v>4067.29</v>
      </c>
      <c r="M33" s="21">
        <v>3257.85</v>
      </c>
    </row>
    <row r="34" spans="2:13" ht="19" x14ac:dyDescent="0.25">
      <c r="B34" s="13" t="s">
        <v>3</v>
      </c>
      <c r="C34" s="14">
        <v>10000</v>
      </c>
      <c r="D34" s="62"/>
      <c r="E34" s="34">
        <v>11646.65</v>
      </c>
      <c r="G34" s="18">
        <v>5734.73</v>
      </c>
      <c r="I34" s="20">
        <v>4161.1900000000005</v>
      </c>
      <c r="K34" s="21">
        <v>8989.5999999999985</v>
      </c>
      <c r="M34" s="21">
        <f>704.35+7538.62</f>
        <v>8242.9699999999993</v>
      </c>
    </row>
    <row r="35" spans="2:13" ht="19" x14ac:dyDescent="0.25">
      <c r="B35" s="13" t="s">
        <v>7</v>
      </c>
      <c r="C35" s="14">
        <v>4500</v>
      </c>
      <c r="D35" s="62"/>
      <c r="E35" s="34">
        <v>4811.46</v>
      </c>
      <c r="G35" s="18">
        <v>729.65</v>
      </c>
      <c r="I35" s="20">
        <v>1373.7900000000002</v>
      </c>
      <c r="K35" s="21">
        <v>1045.07</v>
      </c>
      <c r="M35" s="21">
        <f>215.13+99.94</f>
        <v>315.07</v>
      </c>
    </row>
    <row r="36" spans="2:13" ht="19" x14ac:dyDescent="0.25">
      <c r="B36" s="13" t="s">
        <v>8</v>
      </c>
      <c r="C36" s="14">
        <v>10000</v>
      </c>
      <c r="D36" s="62"/>
      <c r="E36" s="34">
        <v>11421.07</v>
      </c>
      <c r="G36" s="18">
        <v>7468.5599999999986</v>
      </c>
      <c r="I36" s="20">
        <v>10732.88</v>
      </c>
      <c r="K36" s="21">
        <v>13004.64</v>
      </c>
      <c r="M36" s="21">
        <f>5480.58</f>
        <v>5480.58</v>
      </c>
    </row>
    <row r="37" spans="2:13" ht="19" x14ac:dyDescent="0.25">
      <c r="B37" s="13" t="s">
        <v>54</v>
      </c>
      <c r="C37" s="14">
        <v>600</v>
      </c>
      <c r="D37" s="62"/>
      <c r="E37" s="34">
        <v>875.37</v>
      </c>
      <c r="G37" s="18">
        <v>616.38</v>
      </c>
      <c r="I37" s="20">
        <v>1132.5</v>
      </c>
      <c r="K37" s="21">
        <v>4738.8</v>
      </c>
      <c r="M37" s="21">
        <f>14558*0.3</f>
        <v>4367.3999999999996</v>
      </c>
    </row>
    <row r="38" spans="2:13" ht="19" x14ac:dyDescent="0.25">
      <c r="B38" s="13" t="s">
        <v>9</v>
      </c>
      <c r="C38" s="14">
        <v>800</v>
      </c>
      <c r="D38" s="62"/>
      <c r="E38" s="34">
        <v>559.72</v>
      </c>
      <c r="G38" s="18">
        <v>1291.32</v>
      </c>
      <c r="I38" s="20">
        <v>1475.1799999999998</v>
      </c>
      <c r="K38" s="21">
        <v>1619</v>
      </c>
      <c r="M38" s="21">
        <v>1949.2</v>
      </c>
    </row>
    <row r="39" spans="2:13" ht="19" x14ac:dyDescent="0.25">
      <c r="B39" s="13" t="s">
        <v>10</v>
      </c>
      <c r="C39" s="14">
        <v>0</v>
      </c>
      <c r="D39" s="62"/>
      <c r="E39" s="34">
        <v>0</v>
      </c>
      <c r="G39" s="18">
        <v>0</v>
      </c>
      <c r="I39" s="20">
        <v>0</v>
      </c>
      <c r="K39" s="21">
        <v>140.25</v>
      </c>
      <c r="M39" s="21">
        <v>0</v>
      </c>
    </row>
    <row r="40" spans="2:13" ht="19" x14ac:dyDescent="0.25">
      <c r="B40" s="13" t="s">
        <v>11</v>
      </c>
      <c r="C40" s="14">
        <v>1100</v>
      </c>
      <c r="D40" s="62"/>
      <c r="E40" s="34">
        <v>804</v>
      </c>
      <c r="G40" s="18">
        <v>346.25</v>
      </c>
      <c r="I40" s="20">
        <v>2597.8199999999997</v>
      </c>
      <c r="K40" s="21">
        <v>3230</v>
      </c>
      <c r="M40" s="21">
        <v>5777.16</v>
      </c>
    </row>
    <row r="41" spans="2:13" ht="20" x14ac:dyDescent="0.25">
      <c r="B41" s="24" t="s">
        <v>27</v>
      </c>
      <c r="C41" s="50">
        <v>0</v>
      </c>
      <c r="D41" s="65"/>
      <c r="E41" s="34">
        <v>0</v>
      </c>
      <c r="G41" s="18">
        <v>2117</v>
      </c>
      <c r="I41" s="20">
        <v>4500</v>
      </c>
      <c r="K41" s="21">
        <v>5611.7</v>
      </c>
      <c r="M41" s="21">
        <v>0</v>
      </c>
    </row>
    <row r="42" spans="2:13" ht="19" x14ac:dyDescent="0.25">
      <c r="B42" s="13" t="s">
        <v>16</v>
      </c>
      <c r="C42" s="46">
        <v>0</v>
      </c>
      <c r="D42" s="62"/>
      <c r="E42" s="44">
        <v>2250</v>
      </c>
      <c r="G42" s="19">
        <v>1250</v>
      </c>
      <c r="I42" s="23">
        <v>1500</v>
      </c>
      <c r="K42" s="22">
        <v>1750</v>
      </c>
      <c r="M42" s="22">
        <f>1847.5+1847.5</f>
        <v>3695</v>
      </c>
    </row>
    <row r="43" spans="2:13" ht="19" x14ac:dyDescent="0.25">
      <c r="B43" s="1" t="s">
        <v>38</v>
      </c>
      <c r="C43" s="47">
        <f>SUM(C33:C42)</f>
        <v>30200</v>
      </c>
      <c r="D43" s="63"/>
      <c r="E43" s="14">
        <f>SUM(E33:E42)</f>
        <v>34868.54</v>
      </c>
      <c r="F43" s="3"/>
      <c r="G43" s="18">
        <f>SUM(G33:G42)</f>
        <v>20034.989999999998</v>
      </c>
      <c r="I43" s="18">
        <f>SUM(I33:I42)</f>
        <v>31034.58</v>
      </c>
      <c r="K43" s="18">
        <f>SUM(K33:K42)</f>
        <v>44196.349999999991</v>
      </c>
      <c r="M43" s="18">
        <f>SUM(M33:M42)</f>
        <v>33085.230000000003</v>
      </c>
    </row>
    <row r="44" spans="2:13" ht="19" x14ac:dyDescent="0.25">
      <c r="B44" s="13"/>
      <c r="C44" s="14"/>
      <c r="D44" s="62"/>
      <c r="E44" s="34"/>
      <c r="G44" s="18"/>
      <c r="I44" s="13"/>
      <c r="K44" s="21"/>
      <c r="M44" s="21"/>
    </row>
    <row r="45" spans="2:13" ht="19" x14ac:dyDescent="0.25">
      <c r="B45" s="26" t="s">
        <v>39</v>
      </c>
      <c r="C45" s="51"/>
      <c r="D45" s="66"/>
      <c r="E45" s="34"/>
      <c r="G45" s="18"/>
      <c r="I45" s="13"/>
      <c r="K45" s="21"/>
      <c r="M45" s="21"/>
    </row>
    <row r="46" spans="2:13" ht="19" x14ac:dyDescent="0.25">
      <c r="B46" s="13" t="s">
        <v>18</v>
      </c>
      <c r="C46" s="14">
        <v>25000</v>
      </c>
      <c r="D46" s="62"/>
      <c r="E46" s="34">
        <v>27307.97</v>
      </c>
      <c r="G46" s="18">
        <v>40463.199999999997</v>
      </c>
      <c r="I46" s="20">
        <v>8216.09</v>
      </c>
      <c r="K46" s="21">
        <v>40040.79</v>
      </c>
      <c r="M46" s="21">
        <f>2732.32+1986.94</f>
        <v>4719.26</v>
      </c>
    </row>
    <row r="47" spans="2:13" ht="19" x14ac:dyDescent="0.25">
      <c r="B47" s="13" t="s">
        <v>35</v>
      </c>
      <c r="C47" s="14">
        <v>0</v>
      </c>
      <c r="D47" s="62"/>
      <c r="E47" s="34">
        <v>0</v>
      </c>
      <c r="G47" s="18">
        <v>978</v>
      </c>
      <c r="I47" s="20">
        <v>1920</v>
      </c>
      <c r="K47" s="21">
        <v>0</v>
      </c>
      <c r="M47" s="21">
        <v>56.95</v>
      </c>
    </row>
    <row r="48" spans="2:13" ht="19" x14ac:dyDescent="0.25">
      <c r="B48" s="13" t="s">
        <v>19</v>
      </c>
      <c r="C48" s="14">
        <v>3000</v>
      </c>
      <c r="D48" s="62"/>
      <c r="E48" s="34">
        <v>9024.9500000000007</v>
      </c>
      <c r="F48" s="3"/>
      <c r="G48" s="18">
        <v>2087.73</v>
      </c>
      <c r="I48" s="20">
        <v>8446.3499999999985</v>
      </c>
      <c r="K48" s="21">
        <v>1025.95</v>
      </c>
      <c r="M48" s="21">
        <f>10913.33+1470+16.13</f>
        <v>12399.46</v>
      </c>
    </row>
    <row r="49" spans="1:13" ht="19" x14ac:dyDescent="0.25">
      <c r="A49" s="56"/>
      <c r="B49" s="13" t="s">
        <v>40</v>
      </c>
      <c r="C49" s="14">
        <v>0</v>
      </c>
      <c r="D49" s="62"/>
      <c r="E49" s="34">
        <v>0</v>
      </c>
      <c r="G49" s="18">
        <v>0</v>
      </c>
      <c r="H49" s="57"/>
      <c r="I49" s="20">
        <v>0</v>
      </c>
      <c r="K49" s="21">
        <v>0</v>
      </c>
      <c r="M49" s="21">
        <v>1790.87</v>
      </c>
    </row>
    <row r="50" spans="1:13" ht="19" x14ac:dyDescent="0.25">
      <c r="A50" s="56"/>
      <c r="B50" s="13" t="s">
        <v>41</v>
      </c>
      <c r="C50" s="14">
        <v>0</v>
      </c>
      <c r="D50" s="62"/>
      <c r="E50" s="34">
        <v>0</v>
      </c>
      <c r="G50" s="18">
        <v>70</v>
      </c>
      <c r="H50" s="57"/>
      <c r="I50" s="20">
        <v>493</v>
      </c>
      <c r="K50" s="21">
        <v>1487.8</v>
      </c>
      <c r="M50" s="21">
        <v>0</v>
      </c>
    </row>
    <row r="51" spans="1:13" ht="19" x14ac:dyDescent="0.25">
      <c r="A51" s="56"/>
      <c r="B51" s="13" t="s">
        <v>22</v>
      </c>
      <c r="C51" s="14">
        <v>150</v>
      </c>
      <c r="D51" s="62"/>
      <c r="E51" s="34">
        <v>278</v>
      </c>
      <c r="G51" s="18">
        <v>0</v>
      </c>
      <c r="H51" s="57"/>
      <c r="I51" s="20">
        <v>0</v>
      </c>
      <c r="K51" s="21">
        <v>262.26</v>
      </c>
      <c r="M51" s="21">
        <v>162.5</v>
      </c>
    </row>
    <row r="52" spans="1:13" ht="19" x14ac:dyDescent="0.25">
      <c r="A52" s="56"/>
      <c r="B52" s="13" t="s">
        <v>55</v>
      </c>
      <c r="C52" s="14">
        <v>300</v>
      </c>
      <c r="D52" s="62"/>
      <c r="E52" s="34">
        <v>328.55</v>
      </c>
      <c r="G52" s="18">
        <v>0</v>
      </c>
      <c r="H52" s="57"/>
      <c r="I52" s="20">
        <v>0</v>
      </c>
      <c r="K52" s="21">
        <v>0</v>
      </c>
      <c r="M52" s="21">
        <v>0</v>
      </c>
    </row>
    <row r="53" spans="1:13" ht="19" x14ac:dyDescent="0.25">
      <c r="A53" s="56"/>
      <c r="B53" s="13" t="s">
        <v>17</v>
      </c>
      <c r="C53" s="14">
        <v>50</v>
      </c>
      <c r="D53" s="62"/>
      <c r="E53" s="34">
        <v>37.340000000000003</v>
      </c>
      <c r="G53" s="18">
        <v>0</v>
      </c>
      <c r="H53" s="57"/>
      <c r="I53" s="20">
        <v>549.13</v>
      </c>
      <c r="K53" s="21">
        <v>838.96</v>
      </c>
      <c r="M53" s="21">
        <v>0</v>
      </c>
    </row>
    <row r="54" spans="1:13" ht="19" x14ac:dyDescent="0.25">
      <c r="A54" s="56"/>
      <c r="B54" s="13" t="s">
        <v>42</v>
      </c>
      <c r="C54" s="14">
        <v>1000</v>
      </c>
      <c r="D54" s="62"/>
      <c r="E54" s="34">
        <v>1542.6</v>
      </c>
      <c r="G54" s="18">
        <v>1000</v>
      </c>
      <c r="H54" s="57"/>
      <c r="I54" s="20">
        <v>599</v>
      </c>
      <c r="K54" s="21">
        <v>500</v>
      </c>
      <c r="M54" s="21">
        <v>0</v>
      </c>
    </row>
    <row r="55" spans="1:13" ht="19" x14ac:dyDescent="0.25">
      <c r="B55" s="13" t="s">
        <v>43</v>
      </c>
      <c r="C55" s="14">
        <v>0</v>
      </c>
      <c r="D55" s="62"/>
      <c r="E55" s="34">
        <v>0</v>
      </c>
      <c r="G55" s="18">
        <v>0</v>
      </c>
      <c r="I55" s="20">
        <v>0</v>
      </c>
      <c r="K55" s="21">
        <v>0</v>
      </c>
      <c r="M55" s="21">
        <v>0</v>
      </c>
    </row>
    <row r="56" spans="1:13" ht="19" x14ac:dyDescent="0.25">
      <c r="B56" s="13" t="s">
        <v>24</v>
      </c>
      <c r="C56" s="14">
        <v>500</v>
      </c>
      <c r="D56" s="62"/>
      <c r="E56" s="34">
        <v>500</v>
      </c>
      <c r="G56" s="18">
        <v>500</v>
      </c>
      <c r="I56" s="20">
        <v>0</v>
      </c>
      <c r="K56" s="21">
        <v>500</v>
      </c>
      <c r="M56" s="21">
        <v>500</v>
      </c>
    </row>
    <row r="57" spans="1:13" ht="19" x14ac:dyDescent="0.25">
      <c r="B57" s="13" t="s">
        <v>21</v>
      </c>
      <c r="C57" s="14">
        <v>500</v>
      </c>
      <c r="D57" s="62"/>
      <c r="E57" s="34">
        <v>520</v>
      </c>
      <c r="G57" s="18">
        <v>455</v>
      </c>
      <c r="I57" s="20">
        <v>120</v>
      </c>
      <c r="K57" s="21">
        <v>882</v>
      </c>
      <c r="M57" s="21">
        <v>2643</v>
      </c>
    </row>
    <row r="58" spans="1:13" ht="19" x14ac:dyDescent="0.25">
      <c r="B58" s="13" t="s">
        <v>23</v>
      </c>
      <c r="C58" s="14">
        <v>450</v>
      </c>
      <c r="D58" s="62"/>
      <c r="E58" s="34">
        <v>450</v>
      </c>
      <c r="G58" s="18">
        <v>450</v>
      </c>
      <c r="I58" s="20">
        <v>450</v>
      </c>
      <c r="K58" s="21">
        <v>450</v>
      </c>
      <c r="M58" s="21">
        <v>450</v>
      </c>
    </row>
    <row r="59" spans="1:13" ht="19" x14ac:dyDescent="0.25">
      <c r="B59" s="13" t="s">
        <v>15</v>
      </c>
      <c r="C59" s="14">
        <v>20</v>
      </c>
      <c r="D59" s="62"/>
      <c r="E59" s="34">
        <v>0</v>
      </c>
      <c r="F59" s="3"/>
      <c r="G59" s="18">
        <v>0</v>
      </c>
      <c r="I59" s="20">
        <v>19.5</v>
      </c>
      <c r="K59" s="21">
        <v>388.62</v>
      </c>
      <c r="M59" s="21">
        <v>59.8</v>
      </c>
    </row>
    <row r="60" spans="1:13" ht="19" x14ac:dyDescent="0.25">
      <c r="B60" s="13" t="s">
        <v>59</v>
      </c>
      <c r="C60" s="14">
        <v>900</v>
      </c>
      <c r="D60" s="62"/>
      <c r="E60" s="34">
        <v>934.64</v>
      </c>
      <c r="G60" s="18">
        <v>885.37</v>
      </c>
      <c r="I60" s="20">
        <v>0</v>
      </c>
      <c r="K60" s="21">
        <v>0</v>
      </c>
      <c r="M60" s="21">
        <v>1243.2</v>
      </c>
    </row>
    <row r="61" spans="1:13" ht="19" x14ac:dyDescent="0.25">
      <c r="B61" s="13" t="s">
        <v>56</v>
      </c>
      <c r="C61" s="14">
        <v>1800</v>
      </c>
      <c r="D61" s="62"/>
      <c r="E61" s="34">
        <v>1845</v>
      </c>
      <c r="G61" s="18">
        <v>845</v>
      </c>
      <c r="I61" s="20">
        <v>770</v>
      </c>
      <c r="K61" s="21">
        <v>0</v>
      </c>
      <c r="M61" s="21">
        <v>600</v>
      </c>
    </row>
    <row r="62" spans="1:13" ht="19" x14ac:dyDescent="0.25">
      <c r="B62" s="13" t="s">
        <v>20</v>
      </c>
      <c r="C62" s="14">
        <v>1000</v>
      </c>
      <c r="D62" s="62"/>
      <c r="E62" s="34">
        <v>1000</v>
      </c>
      <c r="G62" s="18">
        <v>1000</v>
      </c>
      <c r="I62" s="20">
        <v>2245</v>
      </c>
      <c r="K62" s="21">
        <v>2112</v>
      </c>
      <c r="M62" s="21">
        <v>1400</v>
      </c>
    </row>
    <row r="63" spans="1:13" ht="19" x14ac:dyDescent="0.25">
      <c r="B63" s="13" t="s">
        <v>44</v>
      </c>
      <c r="C63" s="14">
        <v>749</v>
      </c>
      <c r="D63" s="62"/>
      <c r="E63" s="34">
        <v>868.98</v>
      </c>
      <c r="G63" s="18">
        <v>750</v>
      </c>
      <c r="I63" s="20">
        <v>1158.42</v>
      </c>
      <c r="K63" s="21">
        <v>300</v>
      </c>
      <c r="M63" s="21">
        <v>194.9</v>
      </c>
    </row>
    <row r="64" spans="1:13" s="4" customFormat="1" ht="19" x14ac:dyDescent="0.25">
      <c r="B64" s="13" t="s">
        <v>57</v>
      </c>
      <c r="C64" s="14">
        <v>350</v>
      </c>
      <c r="D64" s="62"/>
      <c r="E64" s="34">
        <v>353.6</v>
      </c>
      <c r="G64" s="18"/>
      <c r="H64" s="9"/>
      <c r="I64" s="20"/>
      <c r="K64" s="21"/>
      <c r="M64" s="21"/>
    </row>
    <row r="65" spans="1:13" ht="19" x14ac:dyDescent="0.25">
      <c r="B65" s="13" t="s">
        <v>45</v>
      </c>
      <c r="C65" s="14">
        <v>900</v>
      </c>
      <c r="D65" s="62"/>
      <c r="E65" s="34">
        <v>0</v>
      </c>
      <c r="F65" s="3"/>
      <c r="G65" s="18">
        <v>989.27</v>
      </c>
      <c r="I65" s="20">
        <v>1087.73</v>
      </c>
      <c r="K65" s="21">
        <v>1341.05</v>
      </c>
      <c r="M65" s="21">
        <v>1007</v>
      </c>
    </row>
    <row r="66" spans="1:13" ht="19" x14ac:dyDescent="0.25">
      <c r="B66" s="13" t="s">
        <v>46</v>
      </c>
      <c r="C66" s="14">
        <v>200</v>
      </c>
      <c r="D66" s="62"/>
      <c r="E66" s="34">
        <v>235.06</v>
      </c>
      <c r="G66" s="18">
        <v>3706.4</v>
      </c>
      <c r="I66" s="20">
        <v>0</v>
      </c>
      <c r="K66" s="21">
        <v>0</v>
      </c>
      <c r="M66" s="21">
        <v>0</v>
      </c>
    </row>
    <row r="67" spans="1:13" ht="19" x14ac:dyDescent="0.25">
      <c r="B67" s="13" t="s">
        <v>30</v>
      </c>
      <c r="C67" s="14">
        <v>0</v>
      </c>
      <c r="D67" s="62"/>
      <c r="E67" s="34">
        <v>0</v>
      </c>
      <c r="G67" s="18">
        <v>0</v>
      </c>
      <c r="I67" s="20">
        <v>0</v>
      </c>
      <c r="K67" s="21">
        <v>0</v>
      </c>
      <c r="M67" s="21">
        <v>0</v>
      </c>
    </row>
    <row r="68" spans="1:13" ht="19" x14ac:dyDescent="0.25">
      <c r="B68" s="13" t="s">
        <v>47</v>
      </c>
      <c r="C68" s="14">
        <v>0</v>
      </c>
      <c r="D68" s="62"/>
      <c r="E68" s="34">
        <v>0</v>
      </c>
      <c r="G68" s="18">
        <v>0</v>
      </c>
      <c r="I68" s="20">
        <v>445</v>
      </c>
      <c r="K68" s="21">
        <v>0</v>
      </c>
      <c r="M68" s="21">
        <v>3668.16</v>
      </c>
    </row>
    <row r="69" spans="1:13" ht="19" x14ac:dyDescent="0.25">
      <c r="B69" s="13" t="s">
        <v>32</v>
      </c>
      <c r="C69" s="14">
        <v>0</v>
      </c>
      <c r="D69" s="62"/>
      <c r="E69" s="34">
        <v>0</v>
      </c>
      <c r="F69" s="3"/>
      <c r="G69" s="18">
        <v>0</v>
      </c>
      <c r="I69" s="20">
        <v>0</v>
      </c>
      <c r="K69" s="21">
        <v>0</v>
      </c>
      <c r="M69" s="21">
        <v>0</v>
      </c>
    </row>
    <row r="70" spans="1:13" s="4" customFormat="1" ht="19" x14ac:dyDescent="0.25">
      <c r="B70" s="13" t="s">
        <v>58</v>
      </c>
      <c r="C70" s="14">
        <v>200</v>
      </c>
      <c r="D70" s="62"/>
      <c r="E70" s="34">
        <v>396.12</v>
      </c>
      <c r="F70" s="3"/>
      <c r="G70" s="18"/>
      <c r="H70" s="9"/>
      <c r="I70" s="20"/>
      <c r="K70" s="21"/>
      <c r="M70" s="21"/>
    </row>
    <row r="71" spans="1:13" ht="19" x14ac:dyDescent="0.25">
      <c r="B71" s="13" t="s">
        <v>48</v>
      </c>
      <c r="C71" s="14">
        <v>150</v>
      </c>
      <c r="D71" s="62"/>
      <c r="E71" s="34">
        <v>135.96</v>
      </c>
      <c r="G71" s="18">
        <v>44.53</v>
      </c>
      <c r="I71" s="20">
        <v>509.26</v>
      </c>
      <c r="K71" s="21">
        <v>0</v>
      </c>
      <c r="M71" s="21">
        <f>674+580+125+1383+0.21</f>
        <v>2762.21</v>
      </c>
    </row>
    <row r="72" spans="1:13" ht="19" x14ac:dyDescent="0.25">
      <c r="B72" s="13" t="s">
        <v>49</v>
      </c>
      <c r="C72" s="14">
        <v>600</v>
      </c>
      <c r="D72" s="62"/>
      <c r="E72" s="34">
        <v>525.61</v>
      </c>
      <c r="G72" s="27">
        <v>1218.75</v>
      </c>
      <c r="I72" s="28">
        <v>400</v>
      </c>
      <c r="K72" s="29">
        <v>0</v>
      </c>
      <c r="M72" s="29">
        <v>688.02</v>
      </c>
    </row>
    <row r="73" spans="1:13" x14ac:dyDescent="0.2">
      <c r="B73" s="3" t="s">
        <v>25</v>
      </c>
      <c r="C73" s="52">
        <f>SUM(C43:C72)</f>
        <v>68019</v>
      </c>
      <c r="D73" s="61"/>
      <c r="E73" s="32">
        <f>SUM(E43:E72)</f>
        <v>81152.920000000013</v>
      </c>
      <c r="G73" s="32">
        <f>SUM(G43:G72)</f>
        <v>75478.239999999991</v>
      </c>
      <c r="I73" s="32">
        <f>SUM(I43:I72)</f>
        <v>58463.06</v>
      </c>
      <c r="K73" s="32">
        <f>SUM(K43:K72)</f>
        <v>94325.779999999984</v>
      </c>
      <c r="M73" s="32">
        <f>SUM(M43:M72)</f>
        <v>67430.560000000012</v>
      </c>
    </row>
    <row r="74" spans="1:13" x14ac:dyDescent="0.2">
      <c r="C74" s="34"/>
      <c r="D74" s="58"/>
    </row>
    <row r="75" spans="1:13" ht="17" thickBot="1" x14ac:dyDescent="0.25">
      <c r="A75" s="3" t="s">
        <v>84</v>
      </c>
      <c r="C75" s="17">
        <f>C30-C73</f>
        <v>3681</v>
      </c>
      <c r="D75" s="58"/>
      <c r="E75" s="17">
        <f>E30-E73</f>
        <v>-1877.9400000000314</v>
      </c>
      <c r="G75" s="17">
        <f>G30-G73</f>
        <v>-4744.3300000000017</v>
      </c>
      <c r="I75" s="17">
        <f>I30-I73</f>
        <v>17141.640000000014</v>
      </c>
      <c r="K75" s="17">
        <f>K30-K73</f>
        <v>-9557.5195505999727</v>
      </c>
      <c r="M75" s="17">
        <f>M30-M73</f>
        <v>1501.93857142856</v>
      </c>
    </row>
    <row r="76" spans="1:13" ht="17" thickTop="1" x14ac:dyDescent="0.2">
      <c r="C76" s="34"/>
    </row>
    <row r="77" spans="1:13" s="55" customFormat="1" x14ac:dyDescent="0.2">
      <c r="A77" s="58"/>
      <c r="B77" s="58"/>
      <c r="C77" s="59"/>
      <c r="D77" s="58"/>
      <c r="E77" s="58"/>
      <c r="F77" s="58"/>
      <c r="G77" s="60"/>
      <c r="H77" s="60"/>
      <c r="I77" s="60"/>
      <c r="J77" s="58"/>
      <c r="K77" s="58"/>
      <c r="L77" s="58"/>
      <c r="M77" s="58"/>
    </row>
    <row r="78" spans="1:13" ht="19" x14ac:dyDescent="0.25">
      <c r="A78" s="1" t="s">
        <v>86</v>
      </c>
      <c r="B78" s="13"/>
      <c r="C78" s="13"/>
      <c r="D78" s="13"/>
    </row>
    <row r="79" spans="1:13" ht="19" x14ac:dyDescent="0.25">
      <c r="A79" s="1"/>
      <c r="B79" s="13" t="s">
        <v>50</v>
      </c>
      <c r="C79" s="14">
        <f>E82</f>
        <v>21147.749020828567</v>
      </c>
      <c r="D79" s="13"/>
      <c r="E79" s="34">
        <v>23025.689020828599</v>
      </c>
      <c r="F79" s="34"/>
      <c r="G79" s="14">
        <v>27770.0190208286</v>
      </c>
      <c r="H79" s="7"/>
      <c r="I79" s="7">
        <v>10628.379020828586</v>
      </c>
      <c r="J79" s="34"/>
      <c r="K79" s="34">
        <v>20185.898571428559</v>
      </c>
      <c r="L79" s="34"/>
      <c r="M79" s="14">
        <v>18683.96</v>
      </c>
    </row>
    <row r="80" spans="1:13" ht="19" x14ac:dyDescent="0.25">
      <c r="A80" s="1"/>
      <c r="B80" s="13" t="s">
        <v>51</v>
      </c>
      <c r="C80" s="14">
        <v>0</v>
      </c>
      <c r="D80" s="13"/>
      <c r="E80" s="34">
        <v>0</v>
      </c>
      <c r="F80" s="34"/>
      <c r="G80" s="14">
        <v>0</v>
      </c>
      <c r="H80" s="7"/>
      <c r="I80" s="7">
        <v>0</v>
      </c>
      <c r="J80" s="34"/>
      <c r="K80" s="34">
        <v>0</v>
      </c>
      <c r="L80" s="34"/>
      <c r="M80" s="14">
        <v>0</v>
      </c>
    </row>
    <row r="81" spans="1:13" ht="19" x14ac:dyDescent="0.25">
      <c r="A81" s="1"/>
      <c r="B81" s="13" t="s">
        <v>60</v>
      </c>
      <c r="C81" s="47">
        <f>C75</f>
        <v>3681</v>
      </c>
      <c r="D81" s="13"/>
      <c r="E81" s="39">
        <f>E75</f>
        <v>-1877.9400000000314</v>
      </c>
      <c r="F81" s="39"/>
      <c r="G81" s="40">
        <v>-4744.3300000000017</v>
      </c>
      <c r="H81" s="8"/>
      <c r="I81" s="8">
        <v>17141.640000000014</v>
      </c>
      <c r="J81" s="39"/>
      <c r="K81" s="39">
        <v>-9557.5195505999727</v>
      </c>
      <c r="L81" s="39"/>
      <c r="M81" s="40">
        <v>1501.93857142856</v>
      </c>
    </row>
    <row r="82" spans="1:13" ht="20" thickBot="1" x14ac:dyDescent="0.3">
      <c r="A82" s="1"/>
      <c r="B82" s="1" t="s">
        <v>85</v>
      </c>
      <c r="C82" s="53">
        <f>SUM(C79:C81)</f>
        <v>24828.749020828567</v>
      </c>
      <c r="D82" s="1"/>
      <c r="E82" s="33">
        <f>SUM(E79:E81)</f>
        <v>21147.749020828567</v>
      </c>
      <c r="G82" s="17">
        <v>23025.689020828599</v>
      </c>
      <c r="I82" s="33">
        <v>27770.0190208286</v>
      </c>
      <c r="K82" s="33">
        <v>10628.379020828586</v>
      </c>
      <c r="M82" s="33">
        <v>20185.898571428559</v>
      </c>
    </row>
    <row r="83" spans="1:13" ht="17" thickTop="1" x14ac:dyDescent="0.2"/>
    <row r="84" spans="1:13" x14ac:dyDescent="0.2">
      <c r="A84" s="58"/>
      <c r="B84" s="58"/>
      <c r="C84" s="58"/>
      <c r="D84" s="58"/>
      <c r="E84" s="58"/>
      <c r="F84" s="58"/>
      <c r="G84" s="60"/>
      <c r="H84" s="60"/>
      <c r="I84" s="60"/>
      <c r="J84" s="58"/>
      <c r="K84" s="58"/>
      <c r="L84" s="58"/>
      <c r="M84" s="58"/>
    </row>
    <row r="86" spans="1:13" x14ac:dyDescent="0.2">
      <c r="A86" s="3" t="s">
        <v>87</v>
      </c>
    </row>
    <row r="87" spans="1:13" ht="19" x14ac:dyDescent="0.25">
      <c r="B87" s="13" t="s">
        <v>2</v>
      </c>
      <c r="E87" s="34">
        <f>E9-E33</f>
        <v>-1820.75</v>
      </c>
      <c r="G87" s="45">
        <v>-481.1</v>
      </c>
      <c r="I87" s="45">
        <v>-2588</v>
      </c>
      <c r="K87" s="45">
        <v>-1847</v>
      </c>
      <c r="M87" s="45">
        <v>-2018</v>
      </c>
    </row>
    <row r="88" spans="1:13" ht="19" x14ac:dyDescent="0.25">
      <c r="B88" s="13" t="s">
        <v>3</v>
      </c>
      <c r="E88" s="34">
        <f>E10-E34</f>
        <v>-8454.31</v>
      </c>
      <c r="G88" s="45">
        <v>-3644.45</v>
      </c>
      <c r="I88" s="45">
        <v>-4161</v>
      </c>
      <c r="K88" s="45">
        <v>-5478</v>
      </c>
      <c r="M88" s="45">
        <v>-8243</v>
      </c>
    </row>
    <row r="89" spans="1:13" ht="19" x14ac:dyDescent="0.25">
      <c r="B89" s="13" t="s">
        <v>5</v>
      </c>
      <c r="E89" s="34">
        <v>6804.75</v>
      </c>
      <c r="G89" s="45" t="s">
        <v>61</v>
      </c>
      <c r="I89" s="45" t="s">
        <v>6</v>
      </c>
      <c r="K89" s="45" t="s">
        <v>73</v>
      </c>
      <c r="M89" s="45" t="s">
        <v>78</v>
      </c>
    </row>
    <row r="90" spans="1:13" ht="19" x14ac:dyDescent="0.25">
      <c r="B90" s="13" t="s">
        <v>7</v>
      </c>
      <c r="E90" s="34">
        <f>E12-E35</f>
        <v>3611.54</v>
      </c>
      <c r="G90" s="45" t="s">
        <v>62</v>
      </c>
      <c r="I90" s="45" t="s">
        <v>68</v>
      </c>
      <c r="K90" s="45" t="s">
        <v>74</v>
      </c>
      <c r="M90" s="45" t="s">
        <v>79</v>
      </c>
    </row>
    <row r="91" spans="1:13" ht="19" x14ac:dyDescent="0.25">
      <c r="B91" s="13" t="s">
        <v>8</v>
      </c>
      <c r="E91" s="34">
        <f>E13-E36</f>
        <v>14166.189999999999</v>
      </c>
      <c r="G91" s="45" t="s">
        <v>63</v>
      </c>
      <c r="I91" s="45" t="s">
        <v>69</v>
      </c>
      <c r="K91" s="45" t="s">
        <v>75</v>
      </c>
      <c r="M91" s="45" t="s">
        <v>80</v>
      </c>
    </row>
    <row r="92" spans="1:13" ht="19" x14ac:dyDescent="0.25">
      <c r="B92" s="13" t="s">
        <v>26</v>
      </c>
      <c r="E92" s="34">
        <f>E14-E37</f>
        <v>22228.63</v>
      </c>
      <c r="G92" s="45" t="s">
        <v>64</v>
      </c>
      <c r="I92" s="45" t="s">
        <v>70</v>
      </c>
      <c r="K92" s="45" t="s">
        <v>76</v>
      </c>
      <c r="M92" s="45" t="s">
        <v>81</v>
      </c>
    </row>
    <row r="93" spans="1:13" ht="19" x14ac:dyDescent="0.25">
      <c r="B93" s="13" t="s">
        <v>9</v>
      </c>
      <c r="E93" s="34">
        <f>E15-E38</f>
        <v>1206.28</v>
      </c>
      <c r="G93" s="45" t="s">
        <v>65</v>
      </c>
      <c r="I93" s="45" t="s">
        <v>71</v>
      </c>
      <c r="K93" s="45" t="s">
        <v>77</v>
      </c>
      <c r="M93" s="45" t="s">
        <v>82</v>
      </c>
    </row>
    <row r="94" spans="1:13" ht="19" x14ac:dyDescent="0.25">
      <c r="B94" s="13" t="s">
        <v>10</v>
      </c>
      <c r="E94" s="34">
        <v>0</v>
      </c>
      <c r="G94" s="45" t="s">
        <v>66</v>
      </c>
      <c r="I94" s="45" t="s">
        <v>4</v>
      </c>
      <c r="K94" s="45">
        <v>-140</v>
      </c>
      <c r="M94" s="45" t="s">
        <v>4</v>
      </c>
    </row>
    <row r="95" spans="1:13" ht="19" x14ac:dyDescent="0.25">
      <c r="B95" s="13" t="s">
        <v>11</v>
      </c>
      <c r="E95" s="34">
        <f>E17-E40</f>
        <v>511.28999999999996</v>
      </c>
      <c r="G95" s="45" t="s">
        <v>67</v>
      </c>
      <c r="I95" s="45" t="s">
        <v>72</v>
      </c>
      <c r="K95" s="45">
        <v>-699</v>
      </c>
      <c r="M95" s="45" t="s">
        <v>83</v>
      </c>
    </row>
    <row r="96" spans="1:13" ht="19" x14ac:dyDescent="0.25">
      <c r="B96" s="13" t="s">
        <v>27</v>
      </c>
      <c r="E96" s="34">
        <v>0</v>
      </c>
      <c r="G96" s="45" t="s">
        <v>66</v>
      </c>
      <c r="I96" s="45" t="s">
        <v>4</v>
      </c>
      <c r="K96" s="45">
        <v>-612</v>
      </c>
      <c r="M96" s="45" t="s">
        <v>4</v>
      </c>
    </row>
    <row r="97" spans="5:5" x14ac:dyDescent="0.2">
      <c r="E97" s="34"/>
    </row>
  </sheetData>
  <mergeCells count="6">
    <mergeCell ref="A13:A15"/>
    <mergeCell ref="H13:H15"/>
    <mergeCell ref="A49:A51"/>
    <mergeCell ref="H49:H51"/>
    <mergeCell ref="A52:A54"/>
    <mergeCell ref="H52:H54"/>
  </mergeCells>
  <pageMargins left="0.25" right="0.25" top="0.75" bottom="0.75" header="0.3" footer="0.3"/>
  <pageSetup scale="63" fitToHeight="2" orientation="portrait" horizontalDpi="0" verticalDpi="0" copies="4"/>
  <ignoredErrors>
    <ignoredError sqref="I30 G30 M30 K30 I73 K73 M73 E75 E30 E73 C30 C73 G7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</vt:lpstr>
      <vt:lpstr>current!Print_Titles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2022-07-19T23:03:54Z</cp:lastPrinted>
  <dcterms:created xsi:type="dcterms:W3CDTF">2021-08-27T22:09:39Z</dcterms:created>
  <dcterms:modified xsi:type="dcterms:W3CDTF">2022-08-07T20:11:58Z</dcterms:modified>
</cp:coreProperties>
</file>