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fb96c3e17b4f0b/Documents/USAG SACC/Financial Reports/"/>
    </mc:Choice>
  </mc:AlternateContent>
  <xr:revisionPtr revIDLastSave="0" documentId="8_{BD805CC8-AB5D-480E-813D-0B7B86E9CB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fit and Loss by Cla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B16" i="1"/>
  <c r="C16" i="1" s="1"/>
  <c r="B12" i="1"/>
  <c r="C12" i="1" s="1"/>
  <c r="B11" i="1"/>
  <c r="C11" i="1" s="1"/>
  <c r="B10" i="1"/>
  <c r="C10" i="1" s="1"/>
  <c r="B9" i="1"/>
  <c r="C9" i="1" s="1"/>
  <c r="B8" i="1"/>
  <c r="B7" i="1"/>
  <c r="C7" i="1" s="1"/>
  <c r="B34" i="1" l="1"/>
  <c r="C34" i="1" s="1"/>
  <c r="B13" i="1"/>
  <c r="C13" i="1" s="1"/>
  <c r="B14" i="1"/>
  <c r="C8" i="1"/>
  <c r="C17" i="1"/>
  <c r="C14" i="1" l="1"/>
  <c r="B35" i="1"/>
  <c r="B36" i="1" l="1"/>
  <c r="C36" i="1" s="1"/>
  <c r="C35" i="1"/>
</calcChain>
</file>

<file path=xl/sharedStrings.xml><?xml version="1.0" encoding="utf-8"?>
<sst xmlns="http://schemas.openxmlformats.org/spreadsheetml/2006/main" count="39" uniqueCount="39">
  <si>
    <t>110 - Womens GA</t>
  </si>
  <si>
    <t>TOTAL</t>
  </si>
  <si>
    <t>Income</t>
  </si>
  <si>
    <t xml:space="preserve">   4030 Merch/Apparel</t>
  </si>
  <si>
    <t xml:space="preserve">   4050 Entry Fees (events)</t>
  </si>
  <si>
    <t xml:space="preserve">   4070 Rebate Income</t>
  </si>
  <si>
    <t xml:space="preserve">   4075 Head Tax Income</t>
  </si>
  <si>
    <t xml:space="preserve">   4270 Awards Reimb</t>
  </si>
  <si>
    <t xml:space="preserve">   4300 Misc and Other</t>
  </si>
  <si>
    <t>Total Income</t>
  </si>
  <si>
    <t>Gross Profit</t>
  </si>
  <si>
    <t>Expenses</t>
  </si>
  <si>
    <t xml:space="preserve">   5010 Airfare</t>
  </si>
  <si>
    <t xml:space="preserve">   5020 Hotel</t>
  </si>
  <si>
    <t xml:space="preserve">   5030 Meals</t>
  </si>
  <si>
    <t xml:space="preserve">   5055 Miscellaneous Travel</t>
  </si>
  <si>
    <t xml:space="preserve">   5075 Head tax fee</t>
  </si>
  <si>
    <t xml:space="preserve">   5100 Apparel</t>
  </si>
  <si>
    <t xml:space="preserve">   5111 Athlete Support</t>
  </si>
  <si>
    <t xml:space="preserve">   5120 Honor/Coaching/Judging</t>
  </si>
  <si>
    <t xml:space="preserve">   5250 Gifts</t>
  </si>
  <si>
    <t xml:space="preserve">   5270 Medals</t>
  </si>
  <si>
    <t xml:space="preserve">   5275 Prizes/Awards Purchases</t>
  </si>
  <si>
    <t xml:space="preserve">   5310 Printing</t>
  </si>
  <si>
    <t xml:space="preserve">   5410 Admin</t>
  </si>
  <si>
    <t xml:space="preserve">   5520 Phone/Web</t>
  </si>
  <si>
    <t xml:space="preserve">   5550 Refunds</t>
  </si>
  <si>
    <t xml:space="preserve">   5590 Supplies</t>
  </si>
  <si>
    <t xml:space="preserve">   5600 Misc/Other/Petty Cash</t>
  </si>
  <si>
    <t xml:space="preserve">   5700 Credit Card Charges</t>
  </si>
  <si>
    <t>Total Expenses</t>
  </si>
  <si>
    <t>Net Operating Income</t>
  </si>
  <si>
    <t>Net Income</t>
  </si>
  <si>
    <t>Friday, Sep 20, 2024 08:03:49 AM GMT-7 - Accrual Basis</t>
  </si>
  <si>
    <t>USAG S &amp; R</t>
  </si>
  <si>
    <t>Profit and Loss by Class</t>
  </si>
  <si>
    <t>July 2023 - June 2024</t>
  </si>
  <si>
    <t>*Please note that the net income is gross profit - total expenses</t>
  </si>
  <si>
    <t>Account Balance as of 6/30/24: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</si>
</sst>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8" x14ac:knownFonts="1">
    <font>
      <sz val="11"/>
      <color indexed="8"/>
      <name val="Aptos Narrow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rgb="FFFF0000"/>
      <name val="Arial"/>
      <family val="2"/>
    </font>
    <font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44" fontId="6" fillId="0" borderId="2" xfId="0" applyNumberFormat="1" applyFont="1" applyBorder="1" applyAlignment="1">
      <alignment horizontal="right" wrapText="1"/>
    </xf>
    <xf numFmtId="44" fontId="6" fillId="0" borderId="3" xfId="0" applyNumberFormat="1" applyFont="1" applyBorder="1" applyAlignment="1">
      <alignment horizontal="right" wrapText="1"/>
    </xf>
    <xf numFmtId="44" fontId="6" fillId="0" borderId="0" xfId="0" applyNumberFormat="1" applyFont="1" applyAlignment="1">
      <alignment horizontal="right" wrapText="1"/>
    </xf>
    <xf numFmtId="0" fontId="7" fillId="2" borderId="0" xfId="0" applyFont="1" applyFill="1"/>
    <xf numFmtId="0" fontId="0" fillId="2" borderId="0" xfId="0" applyFill="1"/>
    <xf numFmtId="165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zoomScale="150" zoomScaleNormal="150" workbookViewId="0">
      <selection activeCell="D40" sqref="D40"/>
    </sheetView>
  </sheetViews>
  <sheetFormatPr defaultColWidth="8.85546875" defaultRowHeight="15" x14ac:dyDescent="0.25"/>
  <cols>
    <col min="1" max="1" width="27.42578125" customWidth="1"/>
    <col min="2" max="3" width="14.7109375" customWidth="1"/>
  </cols>
  <sheetData>
    <row r="1" spans="1:3" ht="18" x14ac:dyDescent="0.25">
      <c r="A1" s="15" t="s">
        <v>34</v>
      </c>
      <c r="B1" s="14"/>
      <c r="C1" s="14"/>
    </row>
    <row r="2" spans="1:3" ht="18" x14ac:dyDescent="0.25">
      <c r="A2" s="15" t="s">
        <v>35</v>
      </c>
      <c r="B2" s="14"/>
      <c r="C2" s="14"/>
    </row>
    <row r="3" spans="1:3" x14ac:dyDescent="0.25">
      <c r="A3" s="16" t="s">
        <v>36</v>
      </c>
      <c r="B3" s="14"/>
      <c r="C3" s="14"/>
    </row>
    <row r="5" spans="1:3" ht="24.75" x14ac:dyDescent="0.25">
      <c r="A5" s="1"/>
      <c r="B5" s="2" t="s">
        <v>0</v>
      </c>
      <c r="C5" s="2" t="s">
        <v>1</v>
      </c>
    </row>
    <row r="6" spans="1:3" x14ac:dyDescent="0.25">
      <c r="A6" s="3" t="s">
        <v>2</v>
      </c>
      <c r="B6" s="4"/>
      <c r="C6" s="4"/>
    </row>
    <row r="7" spans="1:3" x14ac:dyDescent="0.25">
      <c r="A7" s="3" t="s">
        <v>3</v>
      </c>
      <c r="B7" s="5">
        <f>10810</f>
        <v>10810</v>
      </c>
      <c r="C7" s="5">
        <f t="shared" ref="C7:C14" si="0">B7</f>
        <v>10810</v>
      </c>
    </row>
    <row r="8" spans="1:3" x14ac:dyDescent="0.25">
      <c r="A8" s="3" t="s">
        <v>4</v>
      </c>
      <c r="B8" s="5">
        <f>260</f>
        <v>260</v>
      </c>
      <c r="C8" s="5">
        <f t="shared" si="0"/>
        <v>260</v>
      </c>
    </row>
    <row r="9" spans="1:3" x14ac:dyDescent="0.25">
      <c r="A9" s="3" t="s">
        <v>5</v>
      </c>
      <c r="B9" s="5">
        <f>1399</f>
        <v>1399</v>
      </c>
      <c r="C9" s="5">
        <f t="shared" si="0"/>
        <v>1399</v>
      </c>
    </row>
    <row r="10" spans="1:3" x14ac:dyDescent="0.25">
      <c r="A10" s="3" t="s">
        <v>6</v>
      </c>
      <c r="B10" s="5">
        <f>40000</f>
        <v>40000</v>
      </c>
      <c r="C10" s="5">
        <f t="shared" si="0"/>
        <v>40000</v>
      </c>
    </row>
    <row r="11" spans="1:3" x14ac:dyDescent="0.25">
      <c r="A11" s="3" t="s">
        <v>7</v>
      </c>
      <c r="B11" s="5">
        <f>20013</f>
        <v>20013</v>
      </c>
      <c r="C11" s="5">
        <f t="shared" si="0"/>
        <v>20013</v>
      </c>
    </row>
    <row r="12" spans="1:3" x14ac:dyDescent="0.25">
      <c r="A12" s="3" t="s">
        <v>8</v>
      </c>
      <c r="B12" s="5">
        <f>24</f>
        <v>24</v>
      </c>
      <c r="C12" s="5">
        <f t="shared" si="0"/>
        <v>24</v>
      </c>
    </row>
    <row r="13" spans="1:3" x14ac:dyDescent="0.25">
      <c r="A13" s="3" t="s">
        <v>9</v>
      </c>
      <c r="B13" s="6">
        <f>(((((B7)+(B8))+(B9))+(B10))+(B11))+(B12)</f>
        <v>72506</v>
      </c>
      <c r="C13" s="6">
        <f t="shared" si="0"/>
        <v>72506</v>
      </c>
    </row>
    <row r="14" spans="1:3" x14ac:dyDescent="0.25">
      <c r="A14" s="3" t="s">
        <v>10</v>
      </c>
      <c r="B14" s="6">
        <f>(B13)-(0)</f>
        <v>72506</v>
      </c>
      <c r="C14" s="6">
        <f t="shared" si="0"/>
        <v>72506</v>
      </c>
    </row>
    <row r="15" spans="1:3" x14ac:dyDescent="0.25">
      <c r="A15" s="3" t="s">
        <v>11</v>
      </c>
      <c r="B15" s="4"/>
      <c r="C15" s="4"/>
    </row>
    <row r="16" spans="1:3" x14ac:dyDescent="0.25">
      <c r="A16" s="3" t="s">
        <v>12</v>
      </c>
      <c r="B16" s="5">
        <f>1556.48</f>
        <v>1556.48</v>
      </c>
      <c r="C16" s="5">
        <f t="shared" ref="C16:C36" si="1">B16</f>
        <v>1556.48</v>
      </c>
    </row>
    <row r="17" spans="1:3" x14ac:dyDescent="0.25">
      <c r="A17" s="3" t="s">
        <v>13</v>
      </c>
      <c r="B17" s="5">
        <f>1700.2</f>
        <v>1700.2</v>
      </c>
      <c r="C17" s="5">
        <f t="shared" si="1"/>
        <v>1700.2</v>
      </c>
    </row>
    <row r="18" spans="1:3" x14ac:dyDescent="0.25">
      <c r="A18" s="3" t="s">
        <v>14</v>
      </c>
      <c r="B18" s="5">
        <f>1213.03</f>
        <v>1213.03</v>
      </c>
      <c r="C18" s="5">
        <f t="shared" si="1"/>
        <v>1213.03</v>
      </c>
    </row>
    <row r="19" spans="1:3" x14ac:dyDescent="0.25">
      <c r="A19" s="3" t="s">
        <v>15</v>
      </c>
      <c r="B19" s="5">
        <f>1327.78</f>
        <v>1327.78</v>
      </c>
      <c r="C19" s="5">
        <f t="shared" si="1"/>
        <v>1327.78</v>
      </c>
    </row>
    <row r="20" spans="1:3" x14ac:dyDescent="0.25">
      <c r="A20" s="3" t="s">
        <v>16</v>
      </c>
      <c r="B20" s="5">
        <f>2986</f>
        <v>2986</v>
      </c>
      <c r="C20" s="5">
        <f t="shared" si="1"/>
        <v>2986</v>
      </c>
    </row>
    <row r="21" spans="1:3" x14ac:dyDescent="0.25">
      <c r="A21" s="3" t="s">
        <v>17</v>
      </c>
      <c r="B21" s="5">
        <f>33202.37</f>
        <v>33202.370000000003</v>
      </c>
      <c r="C21" s="5">
        <f t="shared" si="1"/>
        <v>33202.370000000003</v>
      </c>
    </row>
    <row r="22" spans="1:3" x14ac:dyDescent="0.25">
      <c r="A22" s="3" t="s">
        <v>18</v>
      </c>
      <c r="B22" s="5">
        <f>5000</f>
        <v>5000</v>
      </c>
      <c r="C22" s="5">
        <f t="shared" si="1"/>
        <v>5000</v>
      </c>
    </row>
    <row r="23" spans="1:3" x14ac:dyDescent="0.25">
      <c r="A23" s="3" t="s">
        <v>19</v>
      </c>
      <c r="B23" s="5">
        <f>2975</f>
        <v>2975</v>
      </c>
      <c r="C23" s="5">
        <f t="shared" si="1"/>
        <v>2975</v>
      </c>
    </row>
    <row r="24" spans="1:3" x14ac:dyDescent="0.25">
      <c r="A24" s="3" t="s">
        <v>20</v>
      </c>
      <c r="B24" s="5">
        <f>3744.76</f>
        <v>3744.76</v>
      </c>
      <c r="C24" s="5">
        <f t="shared" si="1"/>
        <v>3744.76</v>
      </c>
    </row>
    <row r="25" spans="1:3" x14ac:dyDescent="0.25">
      <c r="A25" s="3" t="s">
        <v>21</v>
      </c>
      <c r="B25" s="5">
        <f>19248.25</f>
        <v>19248.25</v>
      </c>
      <c r="C25" s="5">
        <f t="shared" si="1"/>
        <v>19248.25</v>
      </c>
    </row>
    <row r="26" spans="1:3" x14ac:dyDescent="0.25">
      <c r="A26" s="3" t="s">
        <v>22</v>
      </c>
      <c r="B26" s="5">
        <f>49.01</f>
        <v>49.01</v>
      </c>
      <c r="C26" s="5">
        <f t="shared" si="1"/>
        <v>49.01</v>
      </c>
    </row>
    <row r="27" spans="1:3" x14ac:dyDescent="0.25">
      <c r="A27" s="3" t="s">
        <v>23</v>
      </c>
      <c r="B27" s="5">
        <f>77.15</f>
        <v>77.150000000000006</v>
      </c>
      <c r="C27" s="5">
        <f t="shared" si="1"/>
        <v>77.150000000000006</v>
      </c>
    </row>
    <row r="28" spans="1:3" x14ac:dyDescent="0.25">
      <c r="A28" s="3" t="s">
        <v>24</v>
      </c>
      <c r="B28" s="5">
        <f>1391.85</f>
        <v>1391.85</v>
      </c>
      <c r="C28" s="5">
        <f t="shared" si="1"/>
        <v>1391.85</v>
      </c>
    </row>
    <row r="29" spans="1:3" x14ac:dyDescent="0.25">
      <c r="A29" s="3" t="s">
        <v>25</v>
      </c>
      <c r="B29" s="5">
        <f>595</f>
        <v>595</v>
      </c>
      <c r="C29" s="5">
        <f t="shared" si="1"/>
        <v>595</v>
      </c>
    </row>
    <row r="30" spans="1:3" x14ac:dyDescent="0.25">
      <c r="A30" s="3" t="s">
        <v>26</v>
      </c>
      <c r="B30" s="5">
        <f>2304</f>
        <v>2304</v>
      </c>
      <c r="C30" s="5">
        <f t="shared" si="1"/>
        <v>2304</v>
      </c>
    </row>
    <row r="31" spans="1:3" x14ac:dyDescent="0.25">
      <c r="A31" s="3" t="s">
        <v>27</v>
      </c>
      <c r="B31" s="5">
        <f>461.19</f>
        <v>461.19</v>
      </c>
      <c r="C31" s="5">
        <f t="shared" si="1"/>
        <v>461.19</v>
      </c>
    </row>
    <row r="32" spans="1:3" x14ac:dyDescent="0.25">
      <c r="A32" s="3" t="s">
        <v>28</v>
      </c>
      <c r="B32" s="5">
        <f>21022.3</f>
        <v>21022.3</v>
      </c>
      <c r="C32" s="5">
        <f t="shared" si="1"/>
        <v>21022.3</v>
      </c>
    </row>
    <row r="33" spans="1:3" x14ac:dyDescent="0.25">
      <c r="A33" s="3" t="s">
        <v>29</v>
      </c>
      <c r="B33" s="5">
        <f>218.88</f>
        <v>218.88</v>
      </c>
      <c r="C33" s="5">
        <f t="shared" si="1"/>
        <v>218.88</v>
      </c>
    </row>
    <row r="34" spans="1:3" x14ac:dyDescent="0.25">
      <c r="A34" s="3" t="s">
        <v>30</v>
      </c>
      <c r="B34" s="6">
        <f>(((((((((((((((((B16)+(B17))+(B18))+(B19))+(B20))+(B21))+(B22))+(B23))+(B24))+(B25))+(B26))+(B27))+(B28))+(B29))+(B30))+(B31))+(B32))+(B33)</f>
        <v>99073.25</v>
      </c>
      <c r="C34" s="6">
        <f t="shared" si="1"/>
        <v>99073.25</v>
      </c>
    </row>
    <row r="35" spans="1:3" x14ac:dyDescent="0.25">
      <c r="A35" s="3" t="s">
        <v>31</v>
      </c>
      <c r="B35" s="7">
        <f>(B14)-(B34)</f>
        <v>-26567.25</v>
      </c>
      <c r="C35" s="7">
        <f t="shared" si="1"/>
        <v>-26567.25</v>
      </c>
    </row>
    <row r="36" spans="1:3" x14ac:dyDescent="0.25">
      <c r="A36" s="3" t="s">
        <v>32</v>
      </c>
      <c r="B36" s="8">
        <f>(B35)+(0)</f>
        <v>-26567.25</v>
      </c>
      <c r="C36" s="8">
        <f t="shared" si="1"/>
        <v>-26567.25</v>
      </c>
    </row>
    <row r="37" spans="1:3" x14ac:dyDescent="0.25">
      <c r="A37" s="3"/>
      <c r="B37" s="9"/>
      <c r="C37" s="9"/>
    </row>
    <row r="38" spans="1:3" x14ac:dyDescent="0.25">
      <c r="A38" s="10" t="s">
        <v>37</v>
      </c>
      <c r="B38" s="11"/>
    </row>
    <row r="40" spans="1:3" x14ac:dyDescent="0.25">
      <c r="A40" s="3" t="s">
        <v>38</v>
      </c>
      <c r="C40" s="12">
        <v>66041.570000000007</v>
      </c>
    </row>
    <row r="43" spans="1:3" x14ac:dyDescent="0.25">
      <c r="A43" s="13" t="s">
        <v>33</v>
      </c>
      <c r="B43" s="14"/>
      <c r="C43" s="14"/>
    </row>
  </sheetData>
  <mergeCells count="4">
    <mergeCell ref="A43:C43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Becky Oppenheimer</cp:lastModifiedBy>
  <dcterms:created xsi:type="dcterms:W3CDTF">2024-09-20T15:03:49Z</dcterms:created>
  <dcterms:modified xsi:type="dcterms:W3CDTF">2024-12-12T23:09:44Z</dcterms:modified>
</cp:coreProperties>
</file>