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b4g\OneDrive\Desktop\"/>
    </mc:Choice>
  </mc:AlternateContent>
  <xr:revisionPtr revIDLastSave="0" documentId="13_ncr:1_{62BC136C-24AE-41F3-AA95-60E0C2A64F10}" xr6:coauthVersionLast="47" xr6:coauthVersionMax="47" xr10:uidLastSave="{00000000-0000-0000-0000-000000000000}"/>
  <bookViews>
    <workbookView xWindow="-108" yWindow="-108" windowWidth="23256" windowHeight="12456" tabRatio="781" activeTab="2" xr2:uid="{00000000-000D-0000-FFFF-FFFF00000000}"/>
  </bookViews>
  <sheets>
    <sheet name="Instructions" sheetId="4" r:id="rId1"/>
    <sheet name="Sample" sheetId="25" r:id="rId2"/>
    <sheet name="DATA" sheetId="3" r:id="rId3"/>
    <sheet name="Sign-off" sheetId="8" r:id="rId4"/>
    <sheet name="Add-Subtract" sheetId="22" r:id="rId5"/>
    <sheet name="Adjust" sheetId="23" r:id="rId6"/>
    <sheet name="Sign-off+" sheetId="17" r:id="rId7"/>
    <sheet name="Stickers" sheetId="14" r:id="rId8"/>
    <sheet name="Verification" sheetId="15" r:id="rId9"/>
    <sheet name="Eligibility" sheetId="11" r:id="rId10"/>
    <sheet name="Website" sheetId="13" r:id="rId11"/>
  </sheets>
  <definedNames>
    <definedName name="_xlnm._FilterDatabase" localSheetId="2" hidden="1">DATA!$B$5:$Q$8</definedName>
    <definedName name="_xlnm._FilterDatabase" localSheetId="9" hidden="1">Eligibility!$A$5:$D$6</definedName>
    <definedName name="_xlnm._FilterDatabase" localSheetId="1" hidden="1">Sample!$B$5:$Q$8</definedName>
    <definedName name="_xlnm._FilterDatabase" localSheetId="3" hidden="1">'Sign-off'!$A$5:$D$6</definedName>
    <definedName name="_xlnm._FilterDatabase" localSheetId="6" hidden="1">'Sign-off+'!$B$5:$E$6</definedName>
    <definedName name="_xlnm._FilterDatabase" localSheetId="7" hidden="1">Stickers!$C$6:$P$6</definedName>
    <definedName name="_xlnm._FilterDatabase" localSheetId="8" hidden="1">Verification!$A$5:$Z$6</definedName>
    <definedName name="_xlnm._FilterDatabase" localSheetId="10" hidden="1">Website!$C$4:$J$5</definedName>
    <definedName name="_xlnm.Print_Area" localSheetId="4">'Add-Subtract'!$A$1:$W$25</definedName>
    <definedName name="_xlnm.Print_Area" localSheetId="5">Adjust!$A$1:$W$32</definedName>
    <definedName name="_xlnm.Print_Area" localSheetId="2">DATA!$A$1:$Q$59</definedName>
    <definedName name="_xlnm.Print_Area" localSheetId="9">Eligibility!$A$1:$I$45</definedName>
    <definedName name="_xlnm.Print_Area" localSheetId="0">Instructions!$A$1:$AB$58</definedName>
    <definedName name="_xlnm.Print_Area" localSheetId="1">Sample!$A$1:$Q$59</definedName>
    <definedName name="_xlnm.Print_Area" localSheetId="3">'Sign-off'!$A$1:$I$38</definedName>
    <definedName name="_xlnm.Print_Area" localSheetId="6">'Sign-off+'!$A$1:$J$19</definedName>
    <definedName name="_xlnm.Print_Area" localSheetId="7">Stickers!$B$3:$BD$77</definedName>
    <definedName name="_xlnm.Print_Area" localSheetId="8">Verification!$A$1:$AB$45</definedName>
    <definedName name="_xlnm.Print_Area" localSheetId="10">Website!$A$1:$K$54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4" l="1"/>
  <c r="N6" i="14"/>
  <c r="S52" i="3"/>
  <c r="S51" i="3"/>
  <c r="S50" i="3"/>
  <c r="S49" i="3"/>
  <c r="S47" i="3"/>
  <c r="S53" i="3"/>
  <c r="S48" i="3"/>
  <c r="N14" i="14"/>
  <c r="S59" i="3" l="1"/>
  <c r="S60" i="3" s="1"/>
  <c r="P35" i="14" l="1"/>
  <c r="BB75" i="14" s="1"/>
  <c r="N35" i="14"/>
  <c r="AG75" i="14" s="1"/>
  <c r="N34" i="14"/>
  <c r="AZ74" i="14" s="1"/>
  <c r="N33" i="14"/>
  <c r="AZ73" i="14" s="1"/>
  <c r="P32" i="14"/>
  <c r="N32" i="14"/>
  <c r="N31" i="14"/>
  <c r="P29" i="14"/>
  <c r="N29" i="14"/>
  <c r="N28" i="14"/>
  <c r="P26" i="14"/>
  <c r="N26" i="14"/>
  <c r="N25" i="14"/>
  <c r="P23" i="14"/>
  <c r="N23" i="14"/>
  <c r="N22" i="14"/>
  <c r="P20" i="14"/>
  <c r="N20" i="14"/>
  <c r="N19" i="14"/>
  <c r="P17" i="14"/>
  <c r="N17" i="14"/>
  <c r="N16" i="14"/>
  <c r="P14" i="14"/>
  <c r="N13" i="14"/>
  <c r="P11" i="14"/>
  <c r="N11" i="14"/>
  <c r="N10" i="14"/>
  <c r="P8" i="14"/>
  <c r="N8" i="14"/>
  <c r="N7" i="14"/>
  <c r="N30" i="14"/>
  <c r="N27" i="14"/>
  <c r="N24" i="14"/>
  <c r="N21" i="14"/>
  <c r="N18" i="14"/>
  <c r="N15" i="14"/>
  <c r="N12" i="14"/>
  <c r="N9" i="14"/>
  <c r="AZ34" i="14" l="1"/>
  <c r="AG74" i="14"/>
  <c r="AZ35" i="14"/>
  <c r="N75" i="14"/>
  <c r="AZ75" i="14"/>
  <c r="AI35" i="14"/>
  <c r="BB35" i="14"/>
  <c r="P75" i="14"/>
  <c r="AI75" i="14"/>
  <c r="AG34" i="14"/>
  <c r="N74" i="14"/>
  <c r="AG35" i="14"/>
  <c r="AG33" i="14"/>
  <c r="AZ33" i="14"/>
  <c r="N73" i="14"/>
  <c r="AG73" i="14"/>
  <c r="Z2" i="15"/>
  <c r="R61" i="25"/>
  <c r="R60" i="25"/>
  <c r="R59" i="25"/>
  <c r="O59" i="25"/>
  <c r="K59" i="25" s="1"/>
  <c r="N59" i="25"/>
  <c r="O58" i="25"/>
  <c r="N58" i="25"/>
  <c r="K58" i="25" s="1"/>
  <c r="O57" i="25"/>
  <c r="N57" i="25"/>
  <c r="K57" i="25"/>
  <c r="O56" i="25"/>
  <c r="N56" i="25"/>
  <c r="K56" i="25"/>
  <c r="O55" i="25"/>
  <c r="K55" i="25" s="1"/>
  <c r="N55" i="25"/>
  <c r="O54" i="25"/>
  <c r="N54" i="25"/>
  <c r="K54" i="25" s="1"/>
  <c r="R53" i="25"/>
  <c r="O53" i="25"/>
  <c r="N53" i="25"/>
  <c r="K53" i="25" s="1"/>
  <c r="R52" i="25"/>
  <c r="O52" i="25"/>
  <c r="N52" i="25"/>
  <c r="K52" i="25" s="1"/>
  <c r="R51" i="25"/>
  <c r="O51" i="25"/>
  <c r="N51" i="25"/>
  <c r="K51" i="25" s="1"/>
  <c r="R50" i="25"/>
  <c r="O50" i="25"/>
  <c r="N50" i="25"/>
  <c r="K50" i="25" s="1"/>
  <c r="R49" i="25"/>
  <c r="O49" i="25"/>
  <c r="N49" i="25"/>
  <c r="K49" i="25" s="1"/>
  <c r="R48" i="25"/>
  <c r="W47" i="25"/>
  <c r="R47" i="25"/>
  <c r="T45" i="25"/>
  <c r="S45" i="25"/>
  <c r="R45" i="25"/>
  <c r="T44" i="25"/>
  <c r="R44" i="25" s="1"/>
  <c r="S44" i="25"/>
  <c r="T43" i="25"/>
  <c r="S43" i="25"/>
  <c r="R43" i="25" s="1"/>
  <c r="T42" i="25"/>
  <c r="S42" i="25"/>
  <c r="R42" i="25"/>
  <c r="T41" i="25"/>
  <c r="S41" i="25"/>
  <c r="R41" i="25"/>
  <c r="T40" i="25"/>
  <c r="R40" i="25" s="1"/>
  <c r="S40" i="25"/>
  <c r="T39" i="25"/>
  <c r="S39" i="25"/>
  <c r="R39" i="25" s="1"/>
  <c r="T38" i="25"/>
  <c r="S38" i="25"/>
  <c r="R38" i="25"/>
  <c r="T37" i="25"/>
  <c r="S37" i="25"/>
  <c r="R37" i="25"/>
  <c r="T36" i="25"/>
  <c r="R36" i="25" s="1"/>
  <c r="S36" i="25"/>
  <c r="T35" i="25"/>
  <c r="S35" i="25"/>
  <c r="R35" i="25" s="1"/>
  <c r="T34" i="25"/>
  <c r="S34" i="25"/>
  <c r="R34" i="25"/>
  <c r="T33" i="25"/>
  <c r="S33" i="25"/>
  <c r="R33" i="25"/>
  <c r="T32" i="25"/>
  <c r="R32" i="25" s="1"/>
  <c r="S32" i="25"/>
  <c r="T31" i="25"/>
  <c r="S31" i="25"/>
  <c r="R31" i="25" s="1"/>
  <c r="T30" i="25"/>
  <c r="S30" i="25"/>
  <c r="R30" i="25"/>
  <c r="T29" i="25"/>
  <c r="S29" i="25"/>
  <c r="R29" i="25"/>
  <c r="T28" i="25"/>
  <c r="R28" i="25" s="1"/>
  <c r="S28" i="25"/>
  <c r="T27" i="25"/>
  <c r="S27" i="25"/>
  <c r="R27" i="25" s="1"/>
  <c r="T26" i="25"/>
  <c r="S26" i="25"/>
  <c r="R26" i="25"/>
  <c r="T25" i="25"/>
  <c r="S25" i="25"/>
  <c r="R25" i="25"/>
  <c r="T24" i="25"/>
  <c r="R24" i="25" s="1"/>
  <c r="S24" i="25"/>
  <c r="T23" i="25"/>
  <c r="S23" i="25"/>
  <c r="R23" i="25" s="1"/>
  <c r="T22" i="25"/>
  <c r="S22" i="25"/>
  <c r="R22" i="25"/>
  <c r="T21" i="25"/>
  <c r="S21" i="25"/>
  <c r="R21" i="25"/>
  <c r="T20" i="25"/>
  <c r="R20" i="25" s="1"/>
  <c r="S20" i="25"/>
  <c r="T19" i="25"/>
  <c r="S19" i="25"/>
  <c r="R19" i="25" s="1"/>
  <c r="T18" i="25"/>
  <c r="S18" i="25"/>
  <c r="R18" i="25"/>
  <c r="T17" i="25"/>
  <c r="S17" i="25"/>
  <c r="R17" i="25"/>
  <c r="T16" i="25"/>
  <c r="R16" i="25" s="1"/>
  <c r="S16" i="25"/>
  <c r="T15" i="25"/>
  <c r="S15" i="25"/>
  <c r="R15" i="25" s="1"/>
  <c r="T14" i="25"/>
  <c r="S14" i="25"/>
  <c r="R14" i="25"/>
  <c r="T13" i="25"/>
  <c r="S13" i="25"/>
  <c r="R13" i="25"/>
  <c r="T12" i="25"/>
  <c r="R12" i="25" s="1"/>
  <c r="S12" i="25"/>
  <c r="T11" i="25"/>
  <c r="S11" i="25"/>
  <c r="R11" i="25" s="1"/>
  <c r="T10" i="25"/>
  <c r="S10" i="25"/>
  <c r="R10" i="25"/>
  <c r="T9" i="25"/>
  <c r="S9" i="25"/>
  <c r="R9" i="25"/>
  <c r="T8" i="25"/>
  <c r="R8" i="25" s="1"/>
  <c r="S8" i="25"/>
  <c r="BI34" i="14" l="1"/>
  <c r="BH34" i="14" s="1"/>
  <c r="BJ34" i="14"/>
  <c r="BK34" i="14"/>
  <c r="BL34" i="14"/>
  <c r="BI41" i="14"/>
  <c r="BJ41" i="14"/>
  <c r="BK41" i="14"/>
  <c r="BL41" i="14"/>
  <c r="BB72" i="14"/>
  <c r="AZ72" i="14"/>
  <c r="AZ71" i="14"/>
  <c r="AZ30" i="14"/>
  <c r="AZ69" i="14"/>
  <c r="BB69" i="14"/>
  <c r="AZ68" i="14"/>
  <c r="AG67" i="14"/>
  <c r="BB66" i="14"/>
  <c r="AZ66" i="14"/>
  <c r="AZ65" i="14"/>
  <c r="AZ64" i="14"/>
  <c r="AZ63" i="14"/>
  <c r="BB63" i="14"/>
  <c r="AZ62" i="14"/>
  <c r="AG21" i="14"/>
  <c r="BB60" i="14"/>
  <c r="N60" i="14"/>
  <c r="AZ59" i="14"/>
  <c r="AZ18" i="14"/>
  <c r="AZ57" i="14"/>
  <c r="BB57" i="14"/>
  <c r="AZ56" i="14"/>
  <c r="AG55" i="14"/>
  <c r="BB54" i="14"/>
  <c r="AZ54" i="14"/>
  <c r="AZ53" i="14"/>
  <c r="AZ52" i="14"/>
  <c r="BB51" i="14"/>
  <c r="AZ51" i="14"/>
  <c r="AZ50" i="14"/>
  <c r="AG9" i="14"/>
  <c r="BB48" i="14"/>
  <c r="AZ48" i="14"/>
  <c r="AZ47" i="14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8" i="3"/>
  <c r="AE39" i="15"/>
  <c r="AF39" i="15"/>
  <c r="AG39" i="15"/>
  <c r="AE40" i="15"/>
  <c r="AF40" i="15"/>
  <c r="AG40" i="15"/>
  <c r="AE41" i="15"/>
  <c r="AF41" i="15"/>
  <c r="AG41" i="15"/>
  <c r="AE42" i="15"/>
  <c r="AF42" i="15"/>
  <c r="AG42" i="15"/>
  <c r="AE43" i="15"/>
  <c r="AF43" i="15"/>
  <c r="AG43" i="15"/>
  <c r="AE44" i="15"/>
  <c r="AF44" i="15"/>
  <c r="AG44" i="15"/>
  <c r="AG38" i="15"/>
  <c r="AF38" i="15"/>
  <c r="AE38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6" i="15"/>
  <c r="N55" i="14" l="1"/>
  <c r="AZ55" i="14"/>
  <c r="N67" i="14"/>
  <c r="AZ21" i="14"/>
  <c r="AG12" i="14"/>
  <c r="AG58" i="14"/>
  <c r="AZ9" i="14"/>
  <c r="AZ67" i="14"/>
  <c r="AG24" i="14"/>
  <c r="AG70" i="14"/>
  <c r="N58" i="14"/>
  <c r="N70" i="14"/>
  <c r="AG15" i="14"/>
  <c r="AG27" i="14"/>
  <c r="AZ12" i="14"/>
  <c r="AZ24" i="14"/>
  <c r="AG49" i="14"/>
  <c r="AG61" i="14"/>
  <c r="AZ58" i="14"/>
  <c r="AZ70" i="14"/>
  <c r="N49" i="14"/>
  <c r="N61" i="14"/>
  <c r="AG18" i="14"/>
  <c r="AG30" i="14"/>
  <c r="AZ15" i="14"/>
  <c r="AZ27" i="14"/>
  <c r="AG52" i="14"/>
  <c r="AG64" i="14"/>
  <c r="AZ49" i="14"/>
  <c r="AZ61" i="14"/>
  <c r="N52" i="14"/>
  <c r="N64" i="14"/>
  <c r="N50" i="14"/>
  <c r="N53" i="14"/>
  <c r="N56" i="14"/>
  <c r="N59" i="14"/>
  <c r="N62" i="14"/>
  <c r="N65" i="14"/>
  <c r="N68" i="14"/>
  <c r="N71" i="14"/>
  <c r="AG7" i="14"/>
  <c r="AG10" i="14"/>
  <c r="AG13" i="14"/>
  <c r="AG16" i="14"/>
  <c r="AG19" i="14"/>
  <c r="AG22" i="14"/>
  <c r="AG25" i="14"/>
  <c r="AG28" i="14"/>
  <c r="AG31" i="14"/>
  <c r="AZ7" i="14"/>
  <c r="AZ10" i="14"/>
  <c r="AZ13" i="14"/>
  <c r="AZ16" i="14"/>
  <c r="AZ19" i="14"/>
  <c r="AZ22" i="14"/>
  <c r="AZ25" i="14"/>
  <c r="AZ28" i="14"/>
  <c r="AZ31" i="14"/>
  <c r="AG47" i="14"/>
  <c r="AG50" i="14"/>
  <c r="AG53" i="14"/>
  <c r="AG56" i="14"/>
  <c r="AG59" i="14"/>
  <c r="AG62" i="14"/>
  <c r="AG65" i="14"/>
  <c r="AG68" i="14"/>
  <c r="AG71" i="14"/>
  <c r="N51" i="14"/>
  <c r="N54" i="14"/>
  <c r="N57" i="14"/>
  <c r="P60" i="14"/>
  <c r="N63" i="14"/>
  <c r="N66" i="14"/>
  <c r="N69" i="14"/>
  <c r="N72" i="14"/>
  <c r="AG8" i="14"/>
  <c r="AG11" i="14"/>
  <c r="AG14" i="14"/>
  <c r="AG17" i="14"/>
  <c r="AG20" i="14"/>
  <c r="AG23" i="14"/>
  <c r="AG26" i="14"/>
  <c r="AG29" i="14"/>
  <c r="AG32" i="14"/>
  <c r="AZ8" i="14"/>
  <c r="AZ11" i="14"/>
  <c r="AZ14" i="14"/>
  <c r="AZ17" i="14"/>
  <c r="AZ20" i="14"/>
  <c r="AZ23" i="14"/>
  <c r="AZ26" i="14"/>
  <c r="AZ29" i="14"/>
  <c r="AZ32" i="14"/>
  <c r="AG48" i="14"/>
  <c r="AG51" i="14"/>
  <c r="AG54" i="14"/>
  <c r="AG57" i="14"/>
  <c r="AG60" i="14"/>
  <c r="AG63" i="14"/>
  <c r="AG66" i="14"/>
  <c r="AG69" i="14"/>
  <c r="AG72" i="14"/>
  <c r="AZ60" i="14"/>
  <c r="P51" i="14"/>
  <c r="P54" i="14"/>
  <c r="P57" i="14"/>
  <c r="P63" i="14"/>
  <c r="P66" i="14"/>
  <c r="P69" i="14"/>
  <c r="P72" i="14"/>
  <c r="AI8" i="14"/>
  <c r="AI11" i="14"/>
  <c r="AI14" i="14"/>
  <c r="AI17" i="14"/>
  <c r="AI20" i="14"/>
  <c r="AI23" i="14"/>
  <c r="AI26" i="14"/>
  <c r="AI29" i="14"/>
  <c r="AI32" i="14"/>
  <c r="BB8" i="14"/>
  <c r="BB11" i="14"/>
  <c r="BB14" i="14"/>
  <c r="BB17" i="14"/>
  <c r="BB20" i="14"/>
  <c r="BB23" i="14"/>
  <c r="BB26" i="14"/>
  <c r="BB29" i="14"/>
  <c r="BB32" i="14"/>
  <c r="AI48" i="14"/>
  <c r="AI51" i="14"/>
  <c r="AI54" i="14"/>
  <c r="AI57" i="14"/>
  <c r="AI60" i="14"/>
  <c r="AI63" i="14"/>
  <c r="AI66" i="14"/>
  <c r="AI69" i="14"/>
  <c r="AI72" i="14"/>
  <c r="P48" i="14"/>
  <c r="N48" i="14"/>
  <c r="N47" i="14"/>
  <c r="AD44" i="15"/>
  <c r="AD39" i="15"/>
  <c r="AD43" i="15"/>
  <c r="AD42" i="15"/>
  <c r="AD38" i="15"/>
  <c r="AD41" i="15"/>
  <c r="AD40" i="15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AJ42" i="15" l="1"/>
  <c r="AJ38" i="15"/>
  <c r="AJ44" i="15"/>
  <c r="AJ40" i="15"/>
  <c r="AJ43" i="15"/>
  <c r="AJ39" i="15"/>
  <c r="AJ41" i="15"/>
  <c r="AK41" i="15"/>
  <c r="AK38" i="15"/>
  <c r="AK40" i="15"/>
  <c r="AK42" i="15"/>
  <c r="AK44" i="15"/>
  <c r="AK39" i="15"/>
  <c r="AK43" i="15"/>
  <c r="AI38" i="15"/>
  <c r="AI43" i="15"/>
  <c r="AI41" i="15"/>
  <c r="AI40" i="15"/>
  <c r="AI42" i="15"/>
  <c r="AI44" i="15"/>
  <c r="AI39" i="15"/>
  <c r="E53" i="13"/>
  <c r="D53" i="13"/>
  <c r="C53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J42" i="13"/>
  <c r="I42" i="13"/>
  <c r="E42" i="13"/>
  <c r="D42" i="13"/>
  <c r="C42" i="13"/>
  <c r="B42" i="13"/>
  <c r="J41" i="13"/>
  <c r="I41" i="13"/>
  <c r="E41" i="13"/>
  <c r="D41" i="13"/>
  <c r="C41" i="13"/>
  <c r="B41" i="13"/>
  <c r="J40" i="13"/>
  <c r="I40" i="13"/>
  <c r="E40" i="13"/>
  <c r="D40" i="13"/>
  <c r="C40" i="13"/>
  <c r="B40" i="13"/>
  <c r="J39" i="13"/>
  <c r="I39" i="13"/>
  <c r="E39" i="13"/>
  <c r="D39" i="13"/>
  <c r="C39" i="13"/>
  <c r="B39" i="13"/>
  <c r="Q12" i="17"/>
  <c r="P12" i="17"/>
  <c r="O12" i="17"/>
  <c r="N12" i="17"/>
  <c r="M12" i="17"/>
  <c r="R53" i="3"/>
  <c r="N56" i="3"/>
  <c r="O56" i="3"/>
  <c r="N52" i="3"/>
  <c r="O52" i="3"/>
  <c r="N53" i="3"/>
  <c r="O53" i="3"/>
  <c r="N54" i="3"/>
  <c r="O54" i="3"/>
  <c r="N55" i="3"/>
  <c r="O55" i="3"/>
  <c r="N57" i="3"/>
  <c r="O57" i="3"/>
  <c r="N58" i="3"/>
  <c r="O58" i="3"/>
  <c r="N59" i="3"/>
  <c r="O59" i="3"/>
  <c r="N51" i="3"/>
  <c r="O51" i="3"/>
  <c r="N49" i="3"/>
  <c r="O49" i="3"/>
  <c r="N50" i="3"/>
  <c r="O50" i="3"/>
  <c r="AF44" i="22"/>
  <c r="AE44" i="22"/>
  <c r="AD44" i="22"/>
  <c r="AC44" i="22"/>
  <c r="AB44" i="22"/>
  <c r="AA44" i="22"/>
  <c r="Z44" i="22"/>
  <c r="V13" i="22"/>
  <c r="U13" i="22"/>
  <c r="T13" i="22"/>
  <c r="S13" i="22"/>
  <c r="Q13" i="22"/>
  <c r="P13" i="22"/>
  <c r="K13" i="22"/>
  <c r="J13" i="22"/>
  <c r="F13" i="22"/>
  <c r="A13" i="22"/>
  <c r="K52" i="3" l="1"/>
  <c r="K53" i="3"/>
  <c r="K50" i="3"/>
  <c r="A39" i="15"/>
  <c r="A41" i="15"/>
  <c r="A44" i="15"/>
  <c r="A43" i="15"/>
  <c r="A40" i="15"/>
  <c r="A42" i="15"/>
  <c r="A38" i="15"/>
  <c r="K54" i="3"/>
  <c r="K55" i="3"/>
  <c r="K56" i="3"/>
  <c r="K57" i="3"/>
  <c r="K58" i="3"/>
  <c r="K59" i="3"/>
  <c r="K51" i="3"/>
  <c r="R60" i="3"/>
  <c r="R61" i="3"/>
  <c r="AD12" i="22"/>
  <c r="AE12" i="22"/>
  <c r="AD13" i="22"/>
  <c r="AE13" i="22"/>
  <c r="AD14" i="22"/>
  <c r="AE14" i="22"/>
  <c r="AD15" i="22"/>
  <c r="AE15" i="22"/>
  <c r="AD16" i="22"/>
  <c r="AE16" i="22"/>
  <c r="AD17" i="22"/>
  <c r="AE17" i="22"/>
  <c r="AD18" i="22"/>
  <c r="AE18" i="22"/>
  <c r="AD19" i="22"/>
  <c r="AE19" i="22"/>
  <c r="AD20" i="22"/>
  <c r="AE20" i="22"/>
  <c r="AD21" i="22"/>
  <c r="AE21" i="22"/>
  <c r="AD22" i="22"/>
  <c r="AE22" i="22"/>
  <c r="AD23" i="22"/>
  <c r="AE23" i="22"/>
  <c r="AD24" i="22"/>
  <c r="AE24" i="22"/>
  <c r="AD25" i="22"/>
  <c r="AE25" i="22"/>
  <c r="AD26" i="22"/>
  <c r="AE26" i="22"/>
  <c r="AD27" i="22"/>
  <c r="AE27" i="22"/>
  <c r="AD28" i="22"/>
  <c r="AE28" i="22"/>
  <c r="AD29" i="22"/>
  <c r="AE29" i="22"/>
  <c r="AD30" i="22"/>
  <c r="AE30" i="22"/>
  <c r="AD31" i="22"/>
  <c r="AE31" i="22"/>
  <c r="AD32" i="22"/>
  <c r="AE32" i="22"/>
  <c r="AD33" i="22"/>
  <c r="AE33" i="22"/>
  <c r="AD34" i="22"/>
  <c r="AE34" i="22"/>
  <c r="AD35" i="22"/>
  <c r="AE35" i="22"/>
  <c r="AD36" i="22"/>
  <c r="AE36" i="22"/>
  <c r="AD37" i="22"/>
  <c r="AE37" i="22"/>
  <c r="AD38" i="22"/>
  <c r="AE38" i="22"/>
  <c r="AD39" i="22"/>
  <c r="AE39" i="22"/>
  <c r="AD40" i="22"/>
  <c r="AE40" i="22"/>
  <c r="AD41" i="22"/>
  <c r="AE41" i="22"/>
  <c r="AD42" i="22"/>
  <c r="AE42" i="22"/>
  <c r="AD43" i="22"/>
  <c r="AE43" i="22"/>
  <c r="AD7" i="22"/>
  <c r="AE7" i="22"/>
  <c r="AD8" i="22"/>
  <c r="AE8" i="22"/>
  <c r="AD9" i="22"/>
  <c r="AE9" i="22"/>
  <c r="AD10" i="22"/>
  <c r="AE10" i="22"/>
  <c r="AE11" i="22"/>
  <c r="AD11" i="22"/>
  <c r="Q12" i="22"/>
  <c r="Q11" i="22"/>
  <c r="Q10" i="22"/>
  <c r="Q9" i="22"/>
  <c r="Q8" i="22"/>
  <c r="Q7" i="22"/>
  <c r="P12" i="22"/>
  <c r="P11" i="22"/>
  <c r="P10" i="22"/>
  <c r="P9" i="22"/>
  <c r="P8" i="22"/>
  <c r="P7" i="22"/>
  <c r="E45" i="15" l="1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D45" i="15"/>
  <c r="BI5" i="14"/>
  <c r="BJ5" i="14"/>
  <c r="BK5" i="14"/>
  <c r="BL5" i="14"/>
  <c r="BI6" i="14"/>
  <c r="BJ6" i="14"/>
  <c r="BK6" i="14"/>
  <c r="BL6" i="14"/>
  <c r="BI7" i="14"/>
  <c r="BJ7" i="14"/>
  <c r="BK7" i="14"/>
  <c r="BL7" i="14"/>
  <c r="BI8" i="14"/>
  <c r="BH8" i="14" s="1"/>
  <c r="BJ8" i="14"/>
  <c r="BK8" i="14"/>
  <c r="BL8" i="14"/>
  <c r="BI9" i="14"/>
  <c r="BJ9" i="14"/>
  <c r="BK9" i="14"/>
  <c r="BL9" i="14"/>
  <c r="BI10" i="14"/>
  <c r="BJ10" i="14"/>
  <c r="BK10" i="14"/>
  <c r="BL10" i="14"/>
  <c r="BI11" i="14"/>
  <c r="BJ11" i="14"/>
  <c r="BK11" i="14"/>
  <c r="BL11" i="14"/>
  <c r="BI12" i="14"/>
  <c r="BJ12" i="14"/>
  <c r="BK12" i="14"/>
  <c r="BL12" i="14"/>
  <c r="BI13" i="14"/>
  <c r="BJ13" i="14"/>
  <c r="BK13" i="14"/>
  <c r="BL13" i="14"/>
  <c r="BI14" i="14"/>
  <c r="BJ14" i="14"/>
  <c r="BK14" i="14"/>
  <c r="BL14" i="14"/>
  <c r="BI15" i="14"/>
  <c r="BJ15" i="14"/>
  <c r="BK15" i="14"/>
  <c r="BL15" i="14"/>
  <c r="BI16" i="14"/>
  <c r="BJ16" i="14"/>
  <c r="BK16" i="14"/>
  <c r="BL16" i="14"/>
  <c r="BI17" i="14"/>
  <c r="BJ17" i="14"/>
  <c r="BK17" i="14"/>
  <c r="BL17" i="14"/>
  <c r="BI18" i="14"/>
  <c r="BJ18" i="14"/>
  <c r="BK18" i="14"/>
  <c r="BL18" i="14"/>
  <c r="BI19" i="14"/>
  <c r="BJ19" i="14"/>
  <c r="BK19" i="14"/>
  <c r="BL19" i="14"/>
  <c r="BI20" i="14"/>
  <c r="BH20" i="14" s="1"/>
  <c r="BJ20" i="14"/>
  <c r="BK20" i="14"/>
  <c r="BL20" i="14"/>
  <c r="BI21" i="14"/>
  <c r="BJ21" i="14"/>
  <c r="BK21" i="14"/>
  <c r="BL21" i="14"/>
  <c r="BI22" i="14"/>
  <c r="BJ22" i="14"/>
  <c r="BK22" i="14"/>
  <c r="BL22" i="14"/>
  <c r="BI23" i="14"/>
  <c r="BJ23" i="14"/>
  <c r="BK23" i="14"/>
  <c r="BL23" i="14"/>
  <c r="BI24" i="14"/>
  <c r="BJ24" i="14"/>
  <c r="BK24" i="14"/>
  <c r="BL24" i="14"/>
  <c r="BI25" i="14"/>
  <c r="BJ25" i="14"/>
  <c r="BK25" i="14"/>
  <c r="BL25" i="14"/>
  <c r="BI26" i="14"/>
  <c r="BJ26" i="14"/>
  <c r="BK26" i="14"/>
  <c r="BL26" i="14"/>
  <c r="BI27" i="14"/>
  <c r="BJ27" i="14"/>
  <c r="BK27" i="14"/>
  <c r="BL27" i="14"/>
  <c r="BI28" i="14"/>
  <c r="BH28" i="14" s="1"/>
  <c r="BJ28" i="14"/>
  <c r="BK28" i="14"/>
  <c r="BL28" i="14"/>
  <c r="BI29" i="14"/>
  <c r="BJ29" i="14"/>
  <c r="BK29" i="14"/>
  <c r="BL29" i="14"/>
  <c r="BI30" i="14"/>
  <c r="BJ30" i="14"/>
  <c r="BK30" i="14"/>
  <c r="BL30" i="14"/>
  <c r="BI31" i="14"/>
  <c r="BJ31" i="14"/>
  <c r="BK31" i="14"/>
  <c r="BL31" i="14"/>
  <c r="BI32" i="14"/>
  <c r="BJ32" i="14"/>
  <c r="BK32" i="14"/>
  <c r="BL32" i="14"/>
  <c r="BI33" i="14"/>
  <c r="BJ33" i="14"/>
  <c r="BK33" i="14"/>
  <c r="BL33" i="14"/>
  <c r="BI35" i="14"/>
  <c r="BJ35" i="14"/>
  <c r="BK35" i="14"/>
  <c r="BL35" i="14"/>
  <c r="BI36" i="14"/>
  <c r="BJ36" i="14"/>
  <c r="BK36" i="14"/>
  <c r="BL36" i="14"/>
  <c r="BI37" i="14"/>
  <c r="BH37" i="14" s="1"/>
  <c r="BJ37" i="14"/>
  <c r="BK37" i="14"/>
  <c r="BL37" i="14"/>
  <c r="BI38" i="14"/>
  <c r="BJ38" i="14"/>
  <c r="BK38" i="14"/>
  <c r="BL38" i="14"/>
  <c r="BI39" i="14"/>
  <c r="BJ39" i="14"/>
  <c r="BK39" i="14"/>
  <c r="BL39" i="14"/>
  <c r="BI40" i="14"/>
  <c r="BJ40" i="14"/>
  <c r="BK40" i="14"/>
  <c r="BL40" i="14"/>
  <c r="BL4" i="14"/>
  <c r="BK4" i="14"/>
  <c r="BI4" i="14"/>
  <c r="BJ4" i="14"/>
  <c r="Z8" i="22"/>
  <c r="AA8" i="22"/>
  <c r="AB8" i="22"/>
  <c r="Y8" i="22" s="1"/>
  <c r="AC8" i="22"/>
  <c r="AF8" i="22"/>
  <c r="Z9" i="22"/>
  <c r="AA9" i="22"/>
  <c r="AB9" i="22"/>
  <c r="AC9" i="22"/>
  <c r="AF9" i="22"/>
  <c r="Z10" i="22"/>
  <c r="AA10" i="22"/>
  <c r="AB10" i="22"/>
  <c r="Y10" i="22" s="1"/>
  <c r="AC10" i="22"/>
  <c r="AF10" i="22"/>
  <c r="Z11" i="22"/>
  <c r="AA11" i="22"/>
  <c r="AB11" i="22"/>
  <c r="AC11" i="22"/>
  <c r="AF11" i="22"/>
  <c r="Z12" i="22"/>
  <c r="AA12" i="22"/>
  <c r="AB12" i="22"/>
  <c r="Y12" i="22" s="1"/>
  <c r="AC12" i="22"/>
  <c r="AF12" i="22"/>
  <c r="Z13" i="22"/>
  <c r="AA13" i="22"/>
  <c r="AB13" i="22"/>
  <c r="Y13" i="22" s="1"/>
  <c r="AC13" i="22"/>
  <c r="AF13" i="22"/>
  <c r="Z14" i="22"/>
  <c r="AA14" i="22"/>
  <c r="AB14" i="22"/>
  <c r="AC14" i="22"/>
  <c r="AF14" i="22"/>
  <c r="Z15" i="22"/>
  <c r="AA15" i="22"/>
  <c r="AB15" i="22"/>
  <c r="Y15" i="22" s="1"/>
  <c r="AC15" i="22"/>
  <c r="AF15" i="22"/>
  <c r="Z16" i="22"/>
  <c r="AA16" i="22"/>
  <c r="AB16" i="22"/>
  <c r="AC16" i="22"/>
  <c r="AF16" i="22"/>
  <c r="Z17" i="22"/>
  <c r="AA17" i="22"/>
  <c r="AB17" i="22"/>
  <c r="Y17" i="22" s="1"/>
  <c r="AC17" i="22"/>
  <c r="AF17" i="22"/>
  <c r="Z18" i="22"/>
  <c r="AA18" i="22"/>
  <c r="AB18" i="22"/>
  <c r="Y18" i="22" s="1"/>
  <c r="AC18" i="22"/>
  <c r="AF18" i="22"/>
  <c r="Z19" i="22"/>
  <c r="AA19" i="22"/>
  <c r="AB19" i="22"/>
  <c r="Y19" i="22" s="1"/>
  <c r="AC19" i="22"/>
  <c r="AF19" i="22"/>
  <c r="Z20" i="22"/>
  <c r="AA20" i="22"/>
  <c r="AB20" i="22"/>
  <c r="Y20" i="22" s="1"/>
  <c r="AC20" i="22"/>
  <c r="AF20" i="22"/>
  <c r="Z21" i="22"/>
  <c r="AA21" i="22"/>
  <c r="AB21" i="22"/>
  <c r="Y21" i="22" s="1"/>
  <c r="AC21" i="22"/>
  <c r="AF21" i="22"/>
  <c r="Z22" i="22"/>
  <c r="AA22" i="22"/>
  <c r="AB22" i="22"/>
  <c r="Y22" i="22" s="1"/>
  <c r="AC22" i="22"/>
  <c r="AF22" i="22"/>
  <c r="Z23" i="22"/>
  <c r="AA23" i="22"/>
  <c r="AB23" i="22"/>
  <c r="AC23" i="22"/>
  <c r="AF23" i="22"/>
  <c r="Z24" i="22"/>
  <c r="AA24" i="22"/>
  <c r="AB24" i="22"/>
  <c r="Y24" i="22" s="1"/>
  <c r="AC24" i="22"/>
  <c r="AF24" i="22"/>
  <c r="Z25" i="22"/>
  <c r="AA25" i="22"/>
  <c r="AB25" i="22"/>
  <c r="Y25" i="22" s="1"/>
  <c r="AC25" i="22"/>
  <c r="AF25" i="22"/>
  <c r="Z26" i="22"/>
  <c r="AA26" i="22"/>
  <c r="AB26" i="22"/>
  <c r="Y26" i="22" s="1"/>
  <c r="AC26" i="22"/>
  <c r="AF26" i="22"/>
  <c r="Z27" i="22"/>
  <c r="AA27" i="22"/>
  <c r="AB27" i="22"/>
  <c r="AC27" i="22"/>
  <c r="AF27" i="22"/>
  <c r="Z28" i="22"/>
  <c r="AA28" i="22"/>
  <c r="AB28" i="22"/>
  <c r="Y28" i="22" s="1"/>
  <c r="AC28" i="22"/>
  <c r="AF28" i="22"/>
  <c r="Z29" i="22"/>
  <c r="AA29" i="22"/>
  <c r="AB29" i="22"/>
  <c r="Y29" i="22" s="1"/>
  <c r="AC29" i="22"/>
  <c r="AF29" i="22"/>
  <c r="Z30" i="22"/>
  <c r="AA30" i="22"/>
  <c r="AB30" i="22"/>
  <c r="AC30" i="22"/>
  <c r="AF30" i="22"/>
  <c r="Z31" i="22"/>
  <c r="AA31" i="22"/>
  <c r="AB31" i="22"/>
  <c r="AC31" i="22"/>
  <c r="AF31" i="22"/>
  <c r="Z32" i="22"/>
  <c r="AA32" i="22"/>
  <c r="AB32" i="22"/>
  <c r="Y32" i="22" s="1"/>
  <c r="AC32" i="22"/>
  <c r="AF32" i="22"/>
  <c r="Z33" i="22"/>
  <c r="AA33" i="22"/>
  <c r="AB33" i="22"/>
  <c r="Y33" i="22" s="1"/>
  <c r="AC33" i="22"/>
  <c r="AF33" i="22"/>
  <c r="Z34" i="22"/>
  <c r="AA34" i="22"/>
  <c r="AB34" i="22"/>
  <c r="Y34" i="22" s="1"/>
  <c r="AC34" i="22"/>
  <c r="AF34" i="22"/>
  <c r="Z35" i="22"/>
  <c r="AA35" i="22"/>
  <c r="AB35" i="22"/>
  <c r="Y35" i="22" s="1"/>
  <c r="AC35" i="22"/>
  <c r="AF35" i="22"/>
  <c r="Z36" i="22"/>
  <c r="AA36" i="22"/>
  <c r="AB36" i="22"/>
  <c r="Y36" i="22" s="1"/>
  <c r="AC36" i="22"/>
  <c r="AF36" i="22"/>
  <c r="Z37" i="22"/>
  <c r="AA37" i="22"/>
  <c r="AB37" i="22"/>
  <c r="Y37" i="22" s="1"/>
  <c r="AC37" i="22"/>
  <c r="AF37" i="22"/>
  <c r="Z38" i="22"/>
  <c r="AA38" i="22"/>
  <c r="AB38" i="22"/>
  <c r="Y38" i="22" s="1"/>
  <c r="AC38" i="22"/>
  <c r="AF38" i="22"/>
  <c r="Z39" i="22"/>
  <c r="AA39" i="22"/>
  <c r="AB39" i="22"/>
  <c r="Y39" i="22" s="1"/>
  <c r="AC39" i="22"/>
  <c r="AF39" i="22"/>
  <c r="Z40" i="22"/>
  <c r="AA40" i="22"/>
  <c r="AB40" i="22"/>
  <c r="AC40" i="22"/>
  <c r="AF40" i="22"/>
  <c r="Z41" i="22"/>
  <c r="AA41" i="22"/>
  <c r="AB41" i="22"/>
  <c r="Y41" i="22" s="1"/>
  <c r="AC41" i="22"/>
  <c r="AF41" i="22"/>
  <c r="Z42" i="22"/>
  <c r="AA42" i="22"/>
  <c r="AB42" i="22"/>
  <c r="Y42" i="22" s="1"/>
  <c r="AC42" i="22"/>
  <c r="AF42" i="22"/>
  <c r="Z43" i="22"/>
  <c r="AA43" i="22"/>
  <c r="AB43" i="22"/>
  <c r="Y43" i="22" s="1"/>
  <c r="AC43" i="22"/>
  <c r="AF43" i="22"/>
  <c r="Y44" i="22"/>
  <c r="AC7" i="22"/>
  <c r="AB7" i="22"/>
  <c r="Y7" i="22" s="1"/>
  <c r="AA7" i="22"/>
  <c r="Z7" i="22"/>
  <c r="AF7" i="22"/>
  <c r="V8" i="22"/>
  <c r="V9" i="22"/>
  <c r="V10" i="22"/>
  <c r="V11" i="22"/>
  <c r="V12" i="22"/>
  <c r="U8" i="22"/>
  <c r="U9" i="22"/>
  <c r="U10" i="22"/>
  <c r="U11" i="22"/>
  <c r="U12" i="22"/>
  <c r="T8" i="22"/>
  <c r="T9" i="22"/>
  <c r="T10" i="22"/>
  <c r="T11" i="22"/>
  <c r="T12" i="22"/>
  <c r="S8" i="22"/>
  <c r="S9" i="22"/>
  <c r="S10" i="22"/>
  <c r="S11" i="22"/>
  <c r="S12" i="22"/>
  <c r="K8" i="22"/>
  <c r="K9" i="22"/>
  <c r="K10" i="22"/>
  <c r="K11" i="22"/>
  <c r="K12" i="22"/>
  <c r="J8" i="22"/>
  <c r="J9" i="22"/>
  <c r="J10" i="22"/>
  <c r="J11" i="22"/>
  <c r="J12" i="22"/>
  <c r="F8" i="22"/>
  <c r="F9" i="22"/>
  <c r="F10" i="22"/>
  <c r="F11" i="22"/>
  <c r="F12" i="22"/>
  <c r="A8" i="22"/>
  <c r="A9" i="22"/>
  <c r="A10" i="22"/>
  <c r="A11" i="22"/>
  <c r="A12" i="22"/>
  <c r="V7" i="22"/>
  <c r="U7" i="22"/>
  <c r="T7" i="22"/>
  <c r="S7" i="22"/>
  <c r="K7" i="22"/>
  <c r="J7" i="22"/>
  <c r="F7" i="22"/>
  <c r="A7" i="22"/>
  <c r="Y27" i="22" l="1"/>
  <c r="Y14" i="22"/>
  <c r="BH5" i="14"/>
  <c r="BH9" i="14"/>
  <c r="BH13" i="14"/>
  <c r="BH25" i="14"/>
  <c r="BH6" i="14"/>
  <c r="BH10" i="14"/>
  <c r="BH14" i="14"/>
  <c r="BH18" i="14"/>
  <c r="BH22" i="14"/>
  <c r="BH26" i="14"/>
  <c r="BH30" i="14"/>
  <c r="BH7" i="14"/>
  <c r="BH11" i="14"/>
  <c r="BH15" i="14"/>
  <c r="BH19" i="14"/>
  <c r="BH23" i="14"/>
  <c r="BH27" i="14"/>
  <c r="BH31" i="14"/>
  <c r="BH35" i="14"/>
  <c r="BH39" i="14"/>
  <c r="BH24" i="14"/>
  <c r="BH32" i="14"/>
  <c r="BH40" i="14"/>
  <c r="BH17" i="14"/>
  <c r="BH29" i="14"/>
  <c r="BH41" i="14"/>
  <c r="BH38" i="14"/>
  <c r="BH12" i="14"/>
  <c r="BH16" i="14"/>
  <c r="BH36" i="14"/>
  <c r="BH21" i="14"/>
  <c r="BH33" i="14"/>
  <c r="BH4" i="14"/>
  <c r="Y40" i="22"/>
  <c r="Y31" i="22"/>
  <c r="Y30" i="22"/>
  <c r="Y16" i="22"/>
  <c r="Y11" i="22"/>
  <c r="Y23" i="22"/>
  <c r="Y9" i="22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6" i="11"/>
  <c r="Z39" i="15"/>
  <c r="Z40" i="15"/>
  <c r="Z41" i="15"/>
  <c r="AB41" i="15" s="1"/>
  <c r="Z42" i="15"/>
  <c r="AB42" i="15" s="1"/>
  <c r="Z43" i="15"/>
  <c r="Z44" i="15"/>
  <c r="AB44" i="15" s="1"/>
  <c r="Z38" i="15"/>
  <c r="AB38" i="15" s="1"/>
  <c r="Z7" i="15"/>
  <c r="AB7" i="15" s="1"/>
  <c r="Z8" i="15"/>
  <c r="AB8" i="15" s="1"/>
  <c r="Z9" i="15"/>
  <c r="AB9" i="15" s="1"/>
  <c r="Z10" i="15"/>
  <c r="AB10" i="15" s="1"/>
  <c r="Z11" i="15"/>
  <c r="Z12" i="15"/>
  <c r="Z13" i="15"/>
  <c r="AB13" i="15" s="1"/>
  <c r="Z14" i="15"/>
  <c r="AB14" i="15" s="1"/>
  <c r="Z15" i="15"/>
  <c r="Z16" i="15"/>
  <c r="AB16" i="15" s="1"/>
  <c r="Z17" i="15"/>
  <c r="Z18" i="15"/>
  <c r="AB18" i="15" s="1"/>
  <c r="Z19" i="15"/>
  <c r="Z20" i="15"/>
  <c r="Z21" i="15"/>
  <c r="AB21" i="15" s="1"/>
  <c r="Z22" i="15"/>
  <c r="AB22" i="15" s="1"/>
  <c r="Z23" i="15"/>
  <c r="Z24" i="15"/>
  <c r="AB24" i="15" s="1"/>
  <c r="Z25" i="15"/>
  <c r="Z26" i="15"/>
  <c r="AB26" i="15" s="1"/>
  <c r="Z27" i="15"/>
  <c r="Z28" i="15"/>
  <c r="AB28" i="15" s="1"/>
  <c r="Z29" i="15"/>
  <c r="AB29" i="15" s="1"/>
  <c r="Z30" i="15"/>
  <c r="AB30" i="15" s="1"/>
  <c r="Z31" i="15"/>
  <c r="Z32" i="15"/>
  <c r="Z33" i="15"/>
  <c r="AB33" i="15" s="1"/>
  <c r="Z34" i="15"/>
  <c r="AB34" i="15" s="1"/>
  <c r="Z35" i="15"/>
  <c r="Z6" i="15"/>
  <c r="AB6" i="15" s="1"/>
  <c r="AB11" i="15"/>
  <c r="AB12" i="15"/>
  <c r="AB15" i="15"/>
  <c r="AB17" i="15"/>
  <c r="AB19" i="15"/>
  <c r="AB20" i="15"/>
  <c r="AB23" i="15"/>
  <c r="AB25" i="15"/>
  <c r="AB27" i="15"/>
  <c r="AB31" i="15"/>
  <c r="AB32" i="15"/>
  <c r="AB35" i="15"/>
  <c r="AB39" i="15"/>
  <c r="AB40" i="15"/>
  <c r="AB43" i="15"/>
  <c r="Q7" i="17"/>
  <c r="Q8" i="17"/>
  <c r="Q9" i="17"/>
  <c r="Q10" i="17"/>
  <c r="Q11" i="17"/>
  <c r="Q6" i="17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8" i="3"/>
  <c r="BO24" i="14" l="1"/>
  <c r="G26" i="14" s="1"/>
  <c r="BO18" i="14"/>
  <c r="G20" i="14" s="1"/>
  <c r="BO30" i="14"/>
  <c r="G32" i="14" s="1"/>
  <c r="BO38" i="14"/>
  <c r="BP38" i="14" s="1"/>
  <c r="BO22" i="14"/>
  <c r="G24" i="14" s="1"/>
  <c r="BO32" i="14"/>
  <c r="G34" i="14" s="1"/>
  <c r="BO14" i="14"/>
  <c r="G16" i="14" s="1"/>
  <c r="BO34" i="14"/>
  <c r="BP34" i="14" s="1"/>
  <c r="BO6" i="14"/>
  <c r="BO31" i="14"/>
  <c r="G33" i="14" s="1"/>
  <c r="BO10" i="14"/>
  <c r="G12" i="14" s="1"/>
  <c r="BO23" i="14"/>
  <c r="G25" i="14" s="1"/>
  <c r="BO26" i="14"/>
  <c r="G28" i="14" s="1"/>
  <c r="BO36" i="14"/>
  <c r="BP36" i="14" s="1"/>
  <c r="BO33" i="14"/>
  <c r="G35" i="14" s="1"/>
  <c r="BO17" i="14"/>
  <c r="G19" i="14" s="1"/>
  <c r="BO40" i="14"/>
  <c r="BP40" i="14" s="1"/>
  <c r="BO16" i="14"/>
  <c r="G18" i="14" s="1"/>
  <c r="BO19" i="14"/>
  <c r="G21" i="14" s="1"/>
  <c r="BO21" i="14"/>
  <c r="G23" i="14" s="1"/>
  <c r="BO8" i="14"/>
  <c r="G10" i="14" s="1"/>
  <c r="BO7" i="14"/>
  <c r="G9" i="14" s="1"/>
  <c r="BO29" i="14"/>
  <c r="G31" i="14" s="1"/>
  <c r="BO13" i="14"/>
  <c r="G15" i="14" s="1"/>
  <c r="BO28" i="14"/>
  <c r="G30" i="14" s="1"/>
  <c r="BO39" i="14"/>
  <c r="BP39" i="14" s="1"/>
  <c r="BO15" i="14"/>
  <c r="G17" i="14" s="1"/>
  <c r="BO37" i="14"/>
  <c r="BP37" i="14" s="1"/>
  <c r="BO41" i="14"/>
  <c r="BP41" i="14" s="1"/>
  <c r="BO25" i="14"/>
  <c r="G27" i="14" s="1"/>
  <c r="BO9" i="14"/>
  <c r="G11" i="14" s="1"/>
  <c r="BO20" i="14"/>
  <c r="G22" i="14" s="1"/>
  <c r="BO35" i="14"/>
  <c r="BP35" i="14" s="1"/>
  <c r="BO11" i="14"/>
  <c r="G13" i="14" s="1"/>
  <c r="BO5" i="14"/>
  <c r="BO27" i="14"/>
  <c r="G29" i="14" s="1"/>
  <c r="BO12" i="14"/>
  <c r="G14" i="14" s="1"/>
  <c r="BR41" i="14"/>
  <c r="BQ40" i="14"/>
  <c r="BR37" i="14"/>
  <c r="BQ36" i="14"/>
  <c r="BR33" i="14"/>
  <c r="BQ32" i="14"/>
  <c r="BR29" i="14"/>
  <c r="BQ28" i="14"/>
  <c r="BR25" i="14"/>
  <c r="BQ24" i="14"/>
  <c r="BR21" i="14"/>
  <c r="BQ20" i="14"/>
  <c r="BR17" i="14"/>
  <c r="BQ16" i="14"/>
  <c r="BR13" i="14"/>
  <c r="BQ12" i="14"/>
  <c r="BR9" i="14"/>
  <c r="BQ8" i="14"/>
  <c r="BR5" i="14"/>
  <c r="BQ4" i="14"/>
  <c r="BQ41" i="14"/>
  <c r="BR38" i="14"/>
  <c r="BQ37" i="14"/>
  <c r="BR34" i="14"/>
  <c r="BQ33" i="14"/>
  <c r="BR30" i="14"/>
  <c r="BQ29" i="14"/>
  <c r="BR26" i="14"/>
  <c r="BQ25" i="14"/>
  <c r="BR22" i="14"/>
  <c r="BQ21" i="14"/>
  <c r="BR18" i="14"/>
  <c r="BQ17" i="14"/>
  <c r="BR14" i="14"/>
  <c r="BQ13" i="14"/>
  <c r="BR10" i="14"/>
  <c r="BQ9" i="14"/>
  <c r="BR6" i="14"/>
  <c r="BQ5" i="14"/>
  <c r="BO4" i="14"/>
  <c r="BR39" i="14"/>
  <c r="BQ38" i="14"/>
  <c r="BR35" i="14"/>
  <c r="BQ34" i="14"/>
  <c r="BR31" i="14"/>
  <c r="BQ30" i="14"/>
  <c r="BR27" i="14"/>
  <c r="BQ26" i="14"/>
  <c r="BR23" i="14"/>
  <c r="BQ22" i="14"/>
  <c r="BR19" i="14"/>
  <c r="BQ18" i="14"/>
  <c r="BR15" i="14"/>
  <c r="BQ14" i="14"/>
  <c r="BR11" i="14"/>
  <c r="BQ10" i="14"/>
  <c r="BR7" i="14"/>
  <c r="BQ6" i="14"/>
  <c r="BR40" i="14"/>
  <c r="BQ39" i="14"/>
  <c r="BR36" i="14"/>
  <c r="BQ35" i="14"/>
  <c r="BR32" i="14"/>
  <c r="BQ31" i="14"/>
  <c r="BR28" i="14"/>
  <c r="BQ27" i="14"/>
  <c r="BR24" i="14"/>
  <c r="BQ23" i="14"/>
  <c r="BR20" i="14"/>
  <c r="BQ19" i="14"/>
  <c r="BR16" i="14"/>
  <c r="BQ15" i="14"/>
  <c r="BR12" i="14"/>
  <c r="BQ11" i="14"/>
  <c r="BR8" i="14"/>
  <c r="BQ7" i="14"/>
  <c r="BR4" i="14"/>
  <c r="AN8" i="22"/>
  <c r="Q19" i="22" s="1"/>
  <c r="R9" i="3"/>
  <c r="R27" i="3"/>
  <c r="R23" i="3"/>
  <c r="R37" i="3"/>
  <c r="R33" i="3"/>
  <c r="R29" i="3"/>
  <c r="R25" i="3"/>
  <c r="R21" i="3"/>
  <c r="R13" i="3"/>
  <c r="AO49" i="22"/>
  <c r="AO41" i="22"/>
  <c r="AO33" i="22"/>
  <c r="AO25" i="22"/>
  <c r="AO17" i="22"/>
  <c r="AO9" i="22"/>
  <c r="S20" i="22" s="1"/>
  <c r="AN47" i="22"/>
  <c r="AN39" i="22"/>
  <c r="AN31" i="22"/>
  <c r="AN23" i="22"/>
  <c r="AN15" i="22"/>
  <c r="AN7" i="22"/>
  <c r="Q18" i="22" s="1"/>
  <c r="AO44" i="22"/>
  <c r="AO36" i="22"/>
  <c r="AO28" i="22"/>
  <c r="AO20" i="22"/>
  <c r="AO12" i="22"/>
  <c r="S23" i="22" s="1"/>
  <c r="AN46" i="22"/>
  <c r="AN38" i="22"/>
  <c r="AN30" i="22"/>
  <c r="AN22" i="22"/>
  <c r="AN14" i="22"/>
  <c r="AO47" i="22"/>
  <c r="AO39" i="22"/>
  <c r="AO31" i="22"/>
  <c r="AO23" i="22"/>
  <c r="AO15" i="22"/>
  <c r="AO7" i="22"/>
  <c r="S18" i="22" s="1"/>
  <c r="AN45" i="22"/>
  <c r="AN37" i="22"/>
  <c r="AN29" i="22"/>
  <c r="AN21" i="22"/>
  <c r="AN13" i="22"/>
  <c r="Q24" i="22" s="1"/>
  <c r="AO50" i="22"/>
  <c r="AO42" i="22"/>
  <c r="AO34" i="22"/>
  <c r="AO26" i="22"/>
  <c r="AO18" i="22"/>
  <c r="AO10" i="22"/>
  <c r="S21" i="22" s="1"/>
  <c r="AN44" i="22"/>
  <c r="AN36" i="22"/>
  <c r="AN28" i="22"/>
  <c r="AN20" i="22"/>
  <c r="AN12" i="22"/>
  <c r="Q23" i="22" s="1"/>
  <c r="AN50" i="22"/>
  <c r="AO45" i="22"/>
  <c r="AO37" i="22"/>
  <c r="AO29" i="22"/>
  <c r="AO21" i="22"/>
  <c r="AO13" i="22"/>
  <c r="S24" i="22" s="1"/>
  <c r="AN51" i="22"/>
  <c r="AN43" i="22"/>
  <c r="AN35" i="22"/>
  <c r="AN27" i="22"/>
  <c r="AN19" i="22"/>
  <c r="AN11" i="22"/>
  <c r="Q22" i="22" s="1"/>
  <c r="AO48" i="22"/>
  <c r="AO40" i="22"/>
  <c r="AO32" i="22"/>
  <c r="AO24" i="22"/>
  <c r="AO16" i="22"/>
  <c r="AO8" i="22"/>
  <c r="S19" i="22" s="1"/>
  <c r="AN42" i="22"/>
  <c r="AN34" i="22"/>
  <c r="AN26" i="22"/>
  <c r="AN18" i="22"/>
  <c r="AN10" i="22"/>
  <c r="Q21" i="22" s="1"/>
  <c r="AO51" i="22"/>
  <c r="AO43" i="22"/>
  <c r="AO35" i="22"/>
  <c r="AO27" i="22"/>
  <c r="AO19" i="22"/>
  <c r="AO11" i="22"/>
  <c r="S22" i="22" s="1"/>
  <c r="AN49" i="22"/>
  <c r="AN41" i="22"/>
  <c r="AN33" i="22"/>
  <c r="AN25" i="22"/>
  <c r="AN17" i="22"/>
  <c r="AN9" i="22"/>
  <c r="Q20" i="22" s="1"/>
  <c r="AO46" i="22"/>
  <c r="AO38" i="22"/>
  <c r="AO30" i="22"/>
  <c r="AO22" i="22"/>
  <c r="AO14" i="22"/>
  <c r="AN48" i="22"/>
  <c r="AN40" i="22"/>
  <c r="AN32" i="22"/>
  <c r="AN24" i="22"/>
  <c r="AN16" i="22"/>
  <c r="R17" i="3"/>
  <c r="AI8" i="22"/>
  <c r="A19" i="22" s="1"/>
  <c r="AJ35" i="22"/>
  <c r="AI41" i="22"/>
  <c r="AI48" i="22"/>
  <c r="AJ9" i="22"/>
  <c r="F20" i="22" s="1"/>
  <c r="AM15" i="22"/>
  <c r="AL47" i="22"/>
  <c r="AL9" i="22"/>
  <c r="K20" i="22" s="1"/>
  <c r="AK15" i="22"/>
  <c r="AI22" i="22"/>
  <c r="AL28" i="22"/>
  <c r="AK22" i="22"/>
  <c r="AJ28" i="22"/>
  <c r="AM34" i="22"/>
  <c r="AK41" i="22"/>
  <c r="AM12" i="22"/>
  <c r="P23" i="22" s="1"/>
  <c r="AL25" i="22"/>
  <c r="AK38" i="22"/>
  <c r="AJ51" i="22"/>
  <c r="AL18" i="22"/>
  <c r="AK31" i="22"/>
  <c r="AJ44" i="22"/>
  <c r="AK12" i="22"/>
  <c r="J23" i="22" s="1"/>
  <c r="AJ25" i="22"/>
  <c r="AI38" i="22"/>
  <c r="AM50" i="22"/>
  <c r="AI19" i="22"/>
  <c r="AM31" i="22"/>
  <c r="AL44" i="22"/>
  <c r="AI16" i="22"/>
  <c r="AM28" i="22"/>
  <c r="AL41" i="22"/>
  <c r="AI9" i="22"/>
  <c r="A20" i="22" s="1"/>
  <c r="AM21" i="22"/>
  <c r="AL34" i="22"/>
  <c r="AK47" i="22"/>
  <c r="AL15" i="22"/>
  <c r="AK28" i="22"/>
  <c r="AJ41" i="22"/>
  <c r="AK9" i="22"/>
  <c r="J20" i="22" s="1"/>
  <c r="AJ22" i="22"/>
  <c r="AI35" i="22"/>
  <c r="AM47" i="22"/>
  <c r="AL49" i="22"/>
  <c r="AJ19" i="22"/>
  <c r="AI32" i="22"/>
  <c r="AM44" i="22"/>
  <c r="AJ12" i="22"/>
  <c r="F23" i="22" s="1"/>
  <c r="AI25" i="22"/>
  <c r="AM37" i="22"/>
  <c r="AL50" i="22"/>
  <c r="AM18" i="22"/>
  <c r="AL31" i="22"/>
  <c r="AK44" i="22"/>
  <c r="AL12" i="22"/>
  <c r="K23" i="22" s="1"/>
  <c r="AK25" i="22"/>
  <c r="AJ38" i="22"/>
  <c r="AI51" i="22"/>
  <c r="AK10" i="22"/>
  <c r="J21" i="22" s="1"/>
  <c r="AL13" i="22"/>
  <c r="K24" i="22" s="1"/>
  <c r="AM16" i="22"/>
  <c r="AI20" i="22"/>
  <c r="AJ23" i="22"/>
  <c r="AK26" i="22"/>
  <c r="AL29" i="22"/>
  <c r="AM32" i="22"/>
  <c r="AI36" i="22"/>
  <c r="AJ39" i="22"/>
  <c r="AK42" i="22"/>
  <c r="AL45" i="22"/>
  <c r="AM48" i="22"/>
  <c r="AM7" i="22"/>
  <c r="P18" i="22" s="1"/>
  <c r="AM9" i="22"/>
  <c r="P20" i="22" s="1"/>
  <c r="AI13" i="22"/>
  <c r="A24" i="22" s="1"/>
  <c r="AJ16" i="22"/>
  <c r="AK19" i="22"/>
  <c r="AL22" i="22"/>
  <c r="AM25" i="22"/>
  <c r="AI29" i="22"/>
  <c r="AJ32" i="22"/>
  <c r="AK35" i="22"/>
  <c r="AL38" i="22"/>
  <c r="AM41" i="22"/>
  <c r="AI45" i="22"/>
  <c r="AJ48" i="22"/>
  <c r="AK51" i="22"/>
  <c r="AI10" i="22"/>
  <c r="A21" i="22" s="1"/>
  <c r="AJ13" i="22"/>
  <c r="F24" i="22" s="1"/>
  <c r="AK16" i="22"/>
  <c r="AL19" i="22"/>
  <c r="AM22" i="22"/>
  <c r="AI26" i="22"/>
  <c r="AJ29" i="22"/>
  <c r="AK32" i="22"/>
  <c r="AL35" i="22"/>
  <c r="AM38" i="22"/>
  <c r="AI42" i="22"/>
  <c r="AJ45" i="22"/>
  <c r="AK48" i="22"/>
  <c r="AL51" i="22"/>
  <c r="AJ10" i="22"/>
  <c r="F21" i="22" s="1"/>
  <c r="AK13" i="22"/>
  <c r="J24" i="22" s="1"/>
  <c r="AL16" i="22"/>
  <c r="AM19" i="22"/>
  <c r="AI23" i="22"/>
  <c r="AJ26" i="22"/>
  <c r="AK29" i="22"/>
  <c r="AL32" i="22"/>
  <c r="AM35" i="22"/>
  <c r="AI39" i="22"/>
  <c r="AJ42" i="22"/>
  <c r="AK45" i="22"/>
  <c r="AL48" i="22"/>
  <c r="AM51" i="22"/>
  <c r="AJ11" i="22"/>
  <c r="F22" i="22" s="1"/>
  <c r="AK14" i="22"/>
  <c r="AL17" i="22"/>
  <c r="AM20" i="22"/>
  <c r="AI24" i="22"/>
  <c r="AJ27" i="22"/>
  <c r="AK30" i="22"/>
  <c r="AL33" i="22"/>
  <c r="AM36" i="22"/>
  <c r="AI40" i="22"/>
  <c r="AJ43" i="22"/>
  <c r="AK46" i="22"/>
  <c r="AI7" i="22"/>
  <c r="A18" i="22" s="1"/>
  <c r="AL10" i="22"/>
  <c r="K21" i="22" s="1"/>
  <c r="AM13" i="22"/>
  <c r="P24" i="22" s="1"/>
  <c r="AI17" i="22"/>
  <c r="AJ20" i="22"/>
  <c r="AK23" i="22"/>
  <c r="AL26" i="22"/>
  <c r="AM29" i="22"/>
  <c r="AI33" i="22"/>
  <c r="AJ36" i="22"/>
  <c r="AK39" i="22"/>
  <c r="AL42" i="22"/>
  <c r="AM45" i="22"/>
  <c r="AI49" i="22"/>
  <c r="AL7" i="22"/>
  <c r="K18" i="22" s="1"/>
  <c r="AM10" i="22"/>
  <c r="P21" i="22" s="1"/>
  <c r="AI14" i="22"/>
  <c r="AJ17" i="22"/>
  <c r="AK20" i="22"/>
  <c r="AL23" i="22"/>
  <c r="AM26" i="22"/>
  <c r="AI30" i="22"/>
  <c r="AJ33" i="22"/>
  <c r="AK36" i="22"/>
  <c r="AL39" i="22"/>
  <c r="AM42" i="22"/>
  <c r="AI46" i="22"/>
  <c r="AJ49" i="22"/>
  <c r="AK7" i="22"/>
  <c r="J18" i="22" s="1"/>
  <c r="AI11" i="22"/>
  <c r="A22" i="22" s="1"/>
  <c r="AJ14" i="22"/>
  <c r="AK17" i="22"/>
  <c r="AL20" i="22"/>
  <c r="AM23" i="22"/>
  <c r="AI27" i="22"/>
  <c r="AJ30" i="22"/>
  <c r="AK33" i="22"/>
  <c r="AL36" i="22"/>
  <c r="AM39" i="22"/>
  <c r="AI43" i="22"/>
  <c r="AJ46" i="22"/>
  <c r="AK49" i="22"/>
  <c r="AJ7" i="22"/>
  <c r="F18" i="22" s="1"/>
  <c r="AM8" i="22"/>
  <c r="P19" i="22" s="1"/>
  <c r="AI12" i="22"/>
  <c r="A23" i="22" s="1"/>
  <c r="AJ15" i="22"/>
  <c r="AK18" i="22"/>
  <c r="AL21" i="22"/>
  <c r="AM24" i="22"/>
  <c r="AI28" i="22"/>
  <c r="AJ31" i="22"/>
  <c r="AK34" i="22"/>
  <c r="AL37" i="22"/>
  <c r="AM40" i="22"/>
  <c r="AI44" i="22"/>
  <c r="AJ47" i="22"/>
  <c r="AK50" i="22"/>
  <c r="AJ8" i="22"/>
  <c r="F19" i="22" s="1"/>
  <c r="AK11" i="22"/>
  <c r="J22" i="22" s="1"/>
  <c r="AL14" i="22"/>
  <c r="AM17" i="22"/>
  <c r="AI21" i="22"/>
  <c r="AJ24" i="22"/>
  <c r="AK27" i="22"/>
  <c r="AL30" i="22"/>
  <c r="AM33" i="22"/>
  <c r="AI37" i="22"/>
  <c r="AJ40" i="22"/>
  <c r="AK43" i="22"/>
  <c r="AL46" i="22"/>
  <c r="AM49" i="22"/>
  <c r="AK8" i="22"/>
  <c r="J19" i="22" s="1"/>
  <c r="AL11" i="22"/>
  <c r="K22" i="22" s="1"/>
  <c r="AM14" i="22"/>
  <c r="AI18" i="22"/>
  <c r="AJ21" i="22"/>
  <c r="AK24" i="22"/>
  <c r="AL27" i="22"/>
  <c r="AM30" i="22"/>
  <c r="AI34" i="22"/>
  <c r="AJ37" i="22"/>
  <c r="AK40" i="22"/>
  <c r="AL43" i="22"/>
  <c r="AM46" i="22"/>
  <c r="AI50" i="22"/>
  <c r="AL8" i="22"/>
  <c r="K19" i="22" s="1"/>
  <c r="AM11" i="22"/>
  <c r="P22" i="22" s="1"/>
  <c r="AI15" i="22"/>
  <c r="AJ18" i="22"/>
  <c r="AK21" i="22"/>
  <c r="AL24" i="22"/>
  <c r="AM27" i="22"/>
  <c r="AI31" i="22"/>
  <c r="AJ34" i="22"/>
  <c r="AK37" i="22"/>
  <c r="AL40" i="22"/>
  <c r="AM43" i="22"/>
  <c r="AI47" i="22"/>
  <c r="AJ50" i="22"/>
  <c r="R34" i="3"/>
  <c r="R26" i="3"/>
  <c r="R14" i="3"/>
  <c r="R10" i="3"/>
  <c r="R20" i="3"/>
  <c r="R30" i="3"/>
  <c r="R22" i="3"/>
  <c r="R18" i="3"/>
  <c r="R44" i="3"/>
  <c r="R32" i="3"/>
  <c r="R24" i="3"/>
  <c r="R45" i="3"/>
  <c r="R43" i="3"/>
  <c r="R39" i="3"/>
  <c r="R31" i="3"/>
  <c r="R19" i="3"/>
  <c r="R15" i="3"/>
  <c r="R11" i="3"/>
  <c r="R36" i="3"/>
  <c r="R12" i="3"/>
  <c r="R42" i="3"/>
  <c r="R38" i="3"/>
  <c r="R40" i="3"/>
  <c r="R28" i="3"/>
  <c r="R41" i="3"/>
  <c r="K49" i="3"/>
  <c r="R8" i="3"/>
  <c r="R35" i="3"/>
  <c r="R16" i="3"/>
  <c r="M7" i="8"/>
  <c r="N7" i="8"/>
  <c r="O7" i="8"/>
  <c r="P7" i="8"/>
  <c r="M8" i="8"/>
  <c r="N8" i="8"/>
  <c r="O8" i="8"/>
  <c r="P8" i="8"/>
  <c r="M9" i="8"/>
  <c r="N9" i="8"/>
  <c r="O9" i="8"/>
  <c r="P9" i="8"/>
  <c r="M10" i="8"/>
  <c r="N10" i="8"/>
  <c r="O10" i="8"/>
  <c r="P10" i="8"/>
  <c r="M11" i="8"/>
  <c r="N11" i="8"/>
  <c r="O11" i="8"/>
  <c r="P11" i="8"/>
  <c r="M12" i="8"/>
  <c r="N12" i="8"/>
  <c r="O12" i="8"/>
  <c r="P12" i="8"/>
  <c r="M13" i="8"/>
  <c r="N13" i="8"/>
  <c r="O13" i="8"/>
  <c r="P13" i="8"/>
  <c r="M14" i="8"/>
  <c r="N14" i="8"/>
  <c r="O14" i="8"/>
  <c r="P14" i="8"/>
  <c r="M15" i="8"/>
  <c r="N15" i="8"/>
  <c r="O15" i="8"/>
  <c r="P15" i="8"/>
  <c r="M16" i="8"/>
  <c r="N16" i="8"/>
  <c r="O16" i="8"/>
  <c r="P16" i="8"/>
  <c r="M17" i="8"/>
  <c r="N17" i="8"/>
  <c r="O17" i="8"/>
  <c r="P17" i="8"/>
  <c r="M18" i="8"/>
  <c r="N18" i="8"/>
  <c r="O18" i="8"/>
  <c r="P18" i="8"/>
  <c r="M19" i="8"/>
  <c r="N19" i="8"/>
  <c r="O19" i="8"/>
  <c r="P19" i="8"/>
  <c r="M20" i="8"/>
  <c r="N20" i="8"/>
  <c r="O20" i="8"/>
  <c r="P20" i="8"/>
  <c r="M21" i="8"/>
  <c r="N21" i="8"/>
  <c r="O21" i="8"/>
  <c r="P21" i="8"/>
  <c r="M22" i="8"/>
  <c r="N22" i="8"/>
  <c r="O22" i="8"/>
  <c r="P22" i="8"/>
  <c r="M23" i="8"/>
  <c r="N23" i="8"/>
  <c r="O23" i="8"/>
  <c r="P23" i="8"/>
  <c r="M24" i="8"/>
  <c r="N24" i="8"/>
  <c r="O24" i="8"/>
  <c r="P24" i="8"/>
  <c r="M25" i="8"/>
  <c r="N25" i="8"/>
  <c r="O25" i="8"/>
  <c r="P25" i="8"/>
  <c r="M26" i="8"/>
  <c r="N26" i="8"/>
  <c r="O26" i="8"/>
  <c r="P26" i="8"/>
  <c r="M27" i="8"/>
  <c r="N27" i="8"/>
  <c r="O27" i="8"/>
  <c r="P27" i="8"/>
  <c r="M28" i="8"/>
  <c r="N28" i="8"/>
  <c r="O28" i="8"/>
  <c r="P28" i="8"/>
  <c r="M29" i="8"/>
  <c r="N29" i="8"/>
  <c r="O29" i="8"/>
  <c r="P29" i="8"/>
  <c r="M30" i="8"/>
  <c r="N30" i="8"/>
  <c r="O30" i="8"/>
  <c r="P30" i="8"/>
  <c r="M31" i="8"/>
  <c r="N31" i="8"/>
  <c r="O31" i="8"/>
  <c r="P31" i="8"/>
  <c r="M32" i="8"/>
  <c r="N32" i="8"/>
  <c r="O32" i="8"/>
  <c r="P32" i="8"/>
  <c r="M33" i="8"/>
  <c r="N33" i="8"/>
  <c r="O33" i="8"/>
  <c r="P33" i="8"/>
  <c r="M34" i="8"/>
  <c r="N34" i="8"/>
  <c r="O34" i="8"/>
  <c r="P34" i="8"/>
  <c r="M35" i="8"/>
  <c r="N35" i="8"/>
  <c r="O35" i="8"/>
  <c r="P35" i="8"/>
  <c r="P6" i="8"/>
  <c r="O6" i="8"/>
  <c r="N6" i="8"/>
  <c r="M6" i="8"/>
  <c r="M6" i="17"/>
  <c r="M7" i="17"/>
  <c r="M8" i="17"/>
  <c r="M9" i="17"/>
  <c r="M10" i="17"/>
  <c r="M11" i="17"/>
  <c r="N6" i="17"/>
  <c r="O6" i="17"/>
  <c r="P6" i="17"/>
  <c r="N7" i="17"/>
  <c r="O7" i="17"/>
  <c r="P7" i="17"/>
  <c r="N8" i="17"/>
  <c r="O8" i="17"/>
  <c r="P8" i="17"/>
  <c r="N9" i="17"/>
  <c r="O9" i="17"/>
  <c r="P9" i="17"/>
  <c r="N10" i="17"/>
  <c r="O10" i="17"/>
  <c r="P10" i="17"/>
  <c r="N11" i="17"/>
  <c r="O11" i="17"/>
  <c r="P11" i="17"/>
  <c r="R51" i="3"/>
  <c r="R47" i="3"/>
  <c r="R52" i="3"/>
  <c r="R50" i="3"/>
  <c r="R49" i="3"/>
  <c r="R48" i="3"/>
  <c r="M37" i="11"/>
  <c r="N37" i="11"/>
  <c r="M35" i="11"/>
  <c r="N35" i="11"/>
  <c r="M34" i="11"/>
  <c r="N34" i="11"/>
  <c r="M33" i="11"/>
  <c r="N33" i="11"/>
  <c r="M32" i="11"/>
  <c r="N32" i="11"/>
  <c r="M31" i="11"/>
  <c r="N31" i="11"/>
  <c r="M30" i="11"/>
  <c r="N30" i="11"/>
  <c r="M29" i="11"/>
  <c r="N29" i="11"/>
  <c r="M28" i="11"/>
  <c r="N28" i="11"/>
  <c r="M27" i="11"/>
  <c r="N27" i="11"/>
  <c r="M26" i="11"/>
  <c r="N26" i="11"/>
  <c r="M25" i="11"/>
  <c r="N25" i="11"/>
  <c r="M24" i="11"/>
  <c r="N24" i="11"/>
  <c r="M23" i="11"/>
  <c r="N23" i="11"/>
  <c r="M22" i="11"/>
  <c r="N22" i="11"/>
  <c r="M21" i="11"/>
  <c r="N21" i="11"/>
  <c r="M20" i="11"/>
  <c r="N20" i="11"/>
  <c r="M19" i="11"/>
  <c r="N19" i="11"/>
  <c r="M18" i="11"/>
  <c r="N18" i="11"/>
  <c r="M17" i="11"/>
  <c r="N17" i="11"/>
  <c r="M16" i="11"/>
  <c r="N16" i="11"/>
  <c r="M15" i="11"/>
  <c r="N15" i="11"/>
  <c r="M14" i="11"/>
  <c r="N14" i="11"/>
  <c r="M13" i="11"/>
  <c r="N13" i="11"/>
  <c r="M12" i="11"/>
  <c r="N12" i="11"/>
  <c r="M11" i="11"/>
  <c r="N11" i="11"/>
  <c r="M10" i="11"/>
  <c r="N10" i="11"/>
  <c r="M9" i="11"/>
  <c r="N9" i="11"/>
  <c r="M8" i="11"/>
  <c r="N8" i="11"/>
  <c r="M7" i="11"/>
  <c r="N7" i="11"/>
  <c r="M6" i="11"/>
  <c r="N6" i="11"/>
  <c r="AF35" i="15"/>
  <c r="AF34" i="15"/>
  <c r="AF33" i="15"/>
  <c r="AF32" i="15"/>
  <c r="AF31" i="15"/>
  <c r="AF30" i="15"/>
  <c r="AF29" i="15"/>
  <c r="AF28" i="15"/>
  <c r="AF27" i="15"/>
  <c r="AF26" i="15"/>
  <c r="AF25" i="15"/>
  <c r="AF24" i="15"/>
  <c r="AF23" i="15"/>
  <c r="AF22" i="15"/>
  <c r="AF21" i="15"/>
  <c r="AF20" i="15"/>
  <c r="AF19" i="15"/>
  <c r="AF18" i="15"/>
  <c r="AF17" i="15"/>
  <c r="AF16" i="15"/>
  <c r="AF15" i="15"/>
  <c r="AF14" i="15"/>
  <c r="AF13" i="15"/>
  <c r="AF12" i="15"/>
  <c r="AF11" i="15"/>
  <c r="AF10" i="15"/>
  <c r="AF9" i="15"/>
  <c r="AF8" i="15"/>
  <c r="AF7" i="15"/>
  <c r="AF6" i="15"/>
  <c r="C46" i="13"/>
  <c r="D46" i="13"/>
  <c r="C47" i="13"/>
  <c r="D47" i="13"/>
  <c r="C54" i="13"/>
  <c r="D54" i="13"/>
  <c r="D45" i="13"/>
  <c r="C45" i="13"/>
  <c r="D36" i="13"/>
  <c r="C36" i="13"/>
  <c r="C38" i="13"/>
  <c r="D38" i="13"/>
  <c r="D37" i="13"/>
  <c r="C37" i="13"/>
  <c r="D34" i="13"/>
  <c r="C34" i="13"/>
  <c r="C7" i="13"/>
  <c r="D7" i="13"/>
  <c r="C8" i="13"/>
  <c r="D8" i="13"/>
  <c r="C9" i="13"/>
  <c r="D9" i="13"/>
  <c r="C10" i="13"/>
  <c r="D10" i="13"/>
  <c r="C11" i="13"/>
  <c r="D11" i="13"/>
  <c r="C12" i="13"/>
  <c r="D12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1" i="13"/>
  <c r="D21" i="13"/>
  <c r="C22" i="13"/>
  <c r="D22" i="13"/>
  <c r="C23" i="13"/>
  <c r="D23" i="13"/>
  <c r="C24" i="13"/>
  <c r="D24" i="13"/>
  <c r="C25" i="13"/>
  <c r="D25" i="13"/>
  <c r="C26" i="13"/>
  <c r="D26" i="13"/>
  <c r="C27" i="13"/>
  <c r="D27" i="13"/>
  <c r="C28" i="13"/>
  <c r="D28" i="13"/>
  <c r="C29" i="13"/>
  <c r="D29" i="13"/>
  <c r="C30" i="13"/>
  <c r="D30" i="13"/>
  <c r="C31" i="13"/>
  <c r="D31" i="13"/>
  <c r="C32" i="13"/>
  <c r="D32" i="13"/>
  <c r="C33" i="13"/>
  <c r="D33" i="13"/>
  <c r="D6" i="13"/>
  <c r="D5" i="13"/>
  <c r="C6" i="13"/>
  <c r="C5" i="13"/>
  <c r="E38" i="13"/>
  <c r="E37" i="13"/>
  <c r="E36" i="13"/>
  <c r="E34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6" i="13"/>
  <c r="E5" i="13"/>
  <c r="E46" i="13"/>
  <c r="E47" i="13"/>
  <c r="E54" i="13"/>
  <c r="E45" i="13"/>
  <c r="I35" i="13"/>
  <c r="I37" i="13"/>
  <c r="I38" i="13"/>
  <c r="I36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6" i="13"/>
  <c r="B37" i="13"/>
  <c r="B38" i="13"/>
  <c r="B5" i="13"/>
  <c r="Y47" i="3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6" i="15"/>
  <c r="M36" i="11"/>
  <c r="N36" i="11"/>
  <c r="O36" i="11"/>
  <c r="P36" i="11"/>
  <c r="R36" i="11"/>
  <c r="S36" i="11"/>
  <c r="T36" i="11"/>
  <c r="U36" i="11"/>
  <c r="O37" i="11"/>
  <c r="P37" i="11"/>
  <c r="R37" i="11"/>
  <c r="S37" i="11"/>
  <c r="T37" i="11"/>
  <c r="U37" i="11"/>
  <c r="M38" i="11"/>
  <c r="N38" i="11"/>
  <c r="O38" i="11"/>
  <c r="P38" i="11"/>
  <c r="R38" i="11"/>
  <c r="S38" i="11"/>
  <c r="T38" i="11"/>
  <c r="U38" i="11"/>
  <c r="M39" i="11"/>
  <c r="N39" i="11"/>
  <c r="O39" i="11"/>
  <c r="P39" i="11"/>
  <c r="R39" i="11"/>
  <c r="S39" i="11"/>
  <c r="T39" i="11"/>
  <c r="U39" i="11"/>
  <c r="M40" i="11"/>
  <c r="N40" i="11"/>
  <c r="O40" i="11"/>
  <c r="P40" i="11"/>
  <c r="R40" i="11"/>
  <c r="S40" i="11"/>
  <c r="T40" i="11"/>
  <c r="U40" i="11"/>
  <c r="M41" i="11"/>
  <c r="N41" i="11"/>
  <c r="O41" i="11"/>
  <c r="P41" i="11"/>
  <c r="R41" i="11"/>
  <c r="S41" i="11"/>
  <c r="T41" i="11"/>
  <c r="U41" i="11"/>
  <c r="M42" i="11"/>
  <c r="N42" i="11"/>
  <c r="O42" i="11"/>
  <c r="P42" i="11"/>
  <c r="R42" i="11"/>
  <c r="S42" i="11"/>
  <c r="T42" i="11"/>
  <c r="U42" i="11"/>
  <c r="M43" i="11"/>
  <c r="N43" i="11"/>
  <c r="O43" i="11"/>
  <c r="P43" i="11"/>
  <c r="R43" i="11"/>
  <c r="S43" i="11"/>
  <c r="T43" i="11"/>
  <c r="U43" i="11"/>
  <c r="O7" i="11"/>
  <c r="P7" i="11"/>
  <c r="R7" i="11"/>
  <c r="S7" i="11"/>
  <c r="T7" i="11"/>
  <c r="U7" i="11"/>
  <c r="O8" i="11"/>
  <c r="P8" i="11"/>
  <c r="R8" i="11"/>
  <c r="S8" i="11"/>
  <c r="T8" i="11"/>
  <c r="U8" i="11"/>
  <c r="O9" i="11"/>
  <c r="P9" i="11"/>
  <c r="R9" i="11"/>
  <c r="S9" i="11"/>
  <c r="T9" i="11"/>
  <c r="U9" i="11"/>
  <c r="O10" i="11"/>
  <c r="P10" i="11"/>
  <c r="R10" i="11"/>
  <c r="S10" i="11"/>
  <c r="T10" i="11"/>
  <c r="U10" i="11"/>
  <c r="O11" i="11"/>
  <c r="P11" i="11"/>
  <c r="R11" i="11"/>
  <c r="S11" i="11"/>
  <c r="T11" i="11"/>
  <c r="U11" i="11"/>
  <c r="O12" i="11"/>
  <c r="P12" i="11"/>
  <c r="R12" i="11"/>
  <c r="S12" i="11"/>
  <c r="T12" i="11"/>
  <c r="U12" i="11"/>
  <c r="O13" i="11"/>
  <c r="P13" i="11"/>
  <c r="R13" i="11"/>
  <c r="S13" i="11"/>
  <c r="T13" i="11"/>
  <c r="U13" i="11"/>
  <c r="O14" i="11"/>
  <c r="P14" i="11"/>
  <c r="R14" i="11"/>
  <c r="S14" i="11"/>
  <c r="T14" i="11"/>
  <c r="U14" i="11"/>
  <c r="O15" i="11"/>
  <c r="P15" i="11"/>
  <c r="R15" i="11"/>
  <c r="S15" i="11"/>
  <c r="T15" i="11"/>
  <c r="U15" i="11"/>
  <c r="O16" i="11"/>
  <c r="P16" i="11"/>
  <c r="R16" i="11"/>
  <c r="S16" i="11"/>
  <c r="T16" i="11"/>
  <c r="U16" i="11"/>
  <c r="O17" i="11"/>
  <c r="P17" i="11"/>
  <c r="R17" i="11"/>
  <c r="S17" i="11"/>
  <c r="T17" i="11"/>
  <c r="U17" i="11"/>
  <c r="O18" i="11"/>
  <c r="P18" i="11"/>
  <c r="R18" i="11"/>
  <c r="S18" i="11"/>
  <c r="T18" i="11"/>
  <c r="U18" i="11"/>
  <c r="O19" i="11"/>
  <c r="P19" i="11"/>
  <c r="R19" i="11"/>
  <c r="S19" i="11"/>
  <c r="T19" i="11"/>
  <c r="U19" i="11"/>
  <c r="O20" i="11"/>
  <c r="P20" i="11"/>
  <c r="R20" i="11"/>
  <c r="S20" i="11"/>
  <c r="T20" i="11"/>
  <c r="U20" i="11"/>
  <c r="O21" i="11"/>
  <c r="P21" i="11"/>
  <c r="R21" i="11"/>
  <c r="S21" i="11"/>
  <c r="T21" i="11"/>
  <c r="U21" i="11"/>
  <c r="O22" i="11"/>
  <c r="P22" i="11"/>
  <c r="R22" i="11"/>
  <c r="S22" i="11"/>
  <c r="T22" i="11"/>
  <c r="U22" i="11"/>
  <c r="O23" i="11"/>
  <c r="P23" i="11"/>
  <c r="R23" i="11"/>
  <c r="S23" i="11"/>
  <c r="T23" i="11"/>
  <c r="U23" i="11"/>
  <c r="O24" i="11"/>
  <c r="P24" i="11"/>
  <c r="R24" i="11"/>
  <c r="S24" i="11"/>
  <c r="T24" i="11"/>
  <c r="U24" i="11"/>
  <c r="O25" i="11"/>
  <c r="P25" i="11"/>
  <c r="R25" i="11"/>
  <c r="S25" i="11"/>
  <c r="T25" i="11"/>
  <c r="U25" i="11"/>
  <c r="O26" i="11"/>
  <c r="P26" i="11"/>
  <c r="R26" i="11"/>
  <c r="S26" i="11"/>
  <c r="T26" i="11"/>
  <c r="U26" i="11"/>
  <c r="O27" i="11"/>
  <c r="P27" i="11"/>
  <c r="R27" i="11"/>
  <c r="S27" i="11"/>
  <c r="T27" i="11"/>
  <c r="U27" i="11"/>
  <c r="O28" i="11"/>
  <c r="P28" i="11"/>
  <c r="R28" i="11"/>
  <c r="S28" i="11"/>
  <c r="T28" i="11"/>
  <c r="U28" i="11"/>
  <c r="O29" i="11"/>
  <c r="P29" i="11"/>
  <c r="R29" i="11"/>
  <c r="S29" i="11"/>
  <c r="T29" i="11"/>
  <c r="U29" i="11"/>
  <c r="O30" i="11"/>
  <c r="P30" i="11"/>
  <c r="R30" i="11"/>
  <c r="S30" i="11"/>
  <c r="T30" i="11"/>
  <c r="U30" i="11"/>
  <c r="O31" i="11"/>
  <c r="P31" i="11"/>
  <c r="R31" i="11"/>
  <c r="S31" i="11"/>
  <c r="T31" i="11"/>
  <c r="U31" i="11"/>
  <c r="O32" i="11"/>
  <c r="P32" i="11"/>
  <c r="R32" i="11"/>
  <c r="S32" i="11"/>
  <c r="T32" i="11"/>
  <c r="U32" i="11"/>
  <c r="O33" i="11"/>
  <c r="P33" i="11"/>
  <c r="R33" i="11"/>
  <c r="S33" i="11"/>
  <c r="T33" i="11"/>
  <c r="U33" i="11"/>
  <c r="O34" i="11"/>
  <c r="P34" i="11"/>
  <c r="R34" i="11"/>
  <c r="S34" i="11"/>
  <c r="T34" i="11"/>
  <c r="U34" i="11"/>
  <c r="O35" i="11"/>
  <c r="P35" i="11"/>
  <c r="R35" i="11"/>
  <c r="S35" i="11"/>
  <c r="T35" i="11"/>
  <c r="U35" i="11"/>
  <c r="U6" i="11"/>
  <c r="T6" i="11"/>
  <c r="S6" i="11"/>
  <c r="R6" i="11"/>
  <c r="P6" i="11"/>
  <c r="O6" i="1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6" i="13"/>
  <c r="J37" i="13"/>
  <c r="J38" i="13"/>
  <c r="J5" i="13"/>
  <c r="A1" i="14" l="1"/>
  <c r="AS45" i="14"/>
  <c r="Z5" i="14"/>
  <c r="Z45" i="14"/>
  <c r="G45" i="14"/>
  <c r="AS5" i="14"/>
  <c r="L70" i="8"/>
  <c r="L35" i="8"/>
  <c r="L68" i="8"/>
  <c r="L33" i="8"/>
  <c r="L65" i="8"/>
  <c r="L30" i="8"/>
  <c r="L63" i="8"/>
  <c r="L28" i="8"/>
  <c r="L61" i="8"/>
  <c r="L26" i="8"/>
  <c r="L58" i="8"/>
  <c r="L23" i="8"/>
  <c r="L56" i="8"/>
  <c r="L21" i="8"/>
  <c r="L53" i="8"/>
  <c r="L18" i="8"/>
  <c r="L50" i="8"/>
  <c r="L15" i="8"/>
  <c r="L47" i="8"/>
  <c r="L12" i="8"/>
  <c r="L45" i="8"/>
  <c r="L10" i="8"/>
  <c r="L43" i="8"/>
  <c r="L8" i="8"/>
  <c r="L69" i="8"/>
  <c r="L34" i="8"/>
  <c r="L67" i="8"/>
  <c r="L32" i="8"/>
  <c r="L66" i="8"/>
  <c r="L31" i="8"/>
  <c r="L64" i="8"/>
  <c r="L29" i="8"/>
  <c r="L62" i="8"/>
  <c r="L27" i="8"/>
  <c r="L60" i="8"/>
  <c r="L25" i="8"/>
  <c r="L59" i="8"/>
  <c r="L24" i="8"/>
  <c r="L57" i="8"/>
  <c r="L22" i="8"/>
  <c r="L55" i="8"/>
  <c r="L20" i="8"/>
  <c r="L54" i="8"/>
  <c r="L19" i="8"/>
  <c r="L52" i="8"/>
  <c r="L17" i="8"/>
  <c r="L51" i="8"/>
  <c r="L16" i="8"/>
  <c r="L49" i="8"/>
  <c r="L14" i="8"/>
  <c r="L48" i="8"/>
  <c r="L13" i="8"/>
  <c r="L46" i="8"/>
  <c r="L11" i="8"/>
  <c r="L44" i="8"/>
  <c r="L9" i="8"/>
  <c r="L42" i="8"/>
  <c r="L7" i="8"/>
  <c r="L41" i="8"/>
  <c r="M41" i="8" s="1"/>
  <c r="L6" i="8"/>
  <c r="BP27" i="14"/>
  <c r="C29" i="14"/>
  <c r="E29" i="14"/>
  <c r="D29" i="14"/>
  <c r="BP20" i="14"/>
  <c r="C22" i="14"/>
  <c r="E22" i="14"/>
  <c r="D22" i="14"/>
  <c r="BP13" i="14"/>
  <c r="C15" i="14"/>
  <c r="E15" i="14"/>
  <c r="D15" i="14"/>
  <c r="BP21" i="14"/>
  <c r="C23" i="14"/>
  <c r="E23" i="14"/>
  <c r="D23" i="14"/>
  <c r="BP17" i="14"/>
  <c r="C19" i="14"/>
  <c r="E19" i="14"/>
  <c r="D19" i="14"/>
  <c r="BP23" i="14"/>
  <c r="C25" i="14"/>
  <c r="E25" i="14"/>
  <c r="D25" i="14"/>
  <c r="BP5" i="14"/>
  <c r="G7" i="14" s="1"/>
  <c r="C7" i="14"/>
  <c r="E7" i="14"/>
  <c r="D7" i="14"/>
  <c r="BP9" i="14"/>
  <c r="C11" i="14"/>
  <c r="E11" i="14"/>
  <c r="D11" i="14"/>
  <c r="BP15" i="14"/>
  <c r="C17" i="14"/>
  <c r="E17" i="14"/>
  <c r="D17" i="14"/>
  <c r="BP29" i="14"/>
  <c r="C31" i="14"/>
  <c r="E31" i="14"/>
  <c r="D31" i="14"/>
  <c r="BP19" i="14"/>
  <c r="C21" i="14"/>
  <c r="E21" i="14"/>
  <c r="D21" i="14"/>
  <c r="BP33" i="14"/>
  <c r="C35" i="14"/>
  <c r="E35" i="14"/>
  <c r="D35" i="14"/>
  <c r="BP10" i="14"/>
  <c r="C12" i="14"/>
  <c r="E12" i="14"/>
  <c r="D12" i="14"/>
  <c r="BP14" i="14"/>
  <c r="C16" i="14"/>
  <c r="E16" i="14"/>
  <c r="D16" i="14"/>
  <c r="BP30" i="14"/>
  <c r="C32" i="14"/>
  <c r="E32" i="14"/>
  <c r="D32" i="14"/>
  <c r="BP11" i="14"/>
  <c r="C13" i="14"/>
  <c r="E13" i="14"/>
  <c r="D13" i="14"/>
  <c r="BP25" i="14"/>
  <c r="C27" i="14"/>
  <c r="E27" i="14"/>
  <c r="D27" i="14"/>
  <c r="BP7" i="14"/>
  <c r="C9" i="14"/>
  <c r="E9" i="14"/>
  <c r="D9" i="14"/>
  <c r="BP16" i="14"/>
  <c r="C18" i="14"/>
  <c r="E18" i="14"/>
  <c r="D18" i="14"/>
  <c r="BP31" i="14"/>
  <c r="C33" i="14"/>
  <c r="E33" i="14"/>
  <c r="D33" i="14"/>
  <c r="BP32" i="14"/>
  <c r="C34" i="14"/>
  <c r="E34" i="14"/>
  <c r="D34" i="14"/>
  <c r="BP18" i="14"/>
  <c r="C20" i="14"/>
  <c r="E20" i="14"/>
  <c r="D20" i="14"/>
  <c r="BP4" i="14"/>
  <c r="G6" i="14" s="1"/>
  <c r="C6" i="14"/>
  <c r="E6" i="14"/>
  <c r="D6" i="14"/>
  <c r="BP12" i="14"/>
  <c r="C14" i="14"/>
  <c r="E14" i="14"/>
  <c r="D14" i="14"/>
  <c r="BP28" i="14"/>
  <c r="C30" i="14"/>
  <c r="E30" i="14"/>
  <c r="D30" i="14"/>
  <c r="BP8" i="14"/>
  <c r="C10" i="14"/>
  <c r="E10" i="14"/>
  <c r="D10" i="14"/>
  <c r="BP26" i="14"/>
  <c r="C28" i="14"/>
  <c r="E28" i="14"/>
  <c r="D28" i="14"/>
  <c r="BP6" i="14"/>
  <c r="G8" i="14" s="1"/>
  <c r="C8" i="14"/>
  <c r="E8" i="14"/>
  <c r="D8" i="14"/>
  <c r="BP22" i="14"/>
  <c r="C24" i="14"/>
  <c r="E24" i="14"/>
  <c r="D24" i="14"/>
  <c r="BP24" i="14"/>
  <c r="C26" i="14"/>
  <c r="E26" i="14"/>
  <c r="D26" i="14"/>
  <c r="L8" i="17"/>
  <c r="L12" i="17"/>
  <c r="L11" i="17"/>
  <c r="L10" i="17"/>
  <c r="L9" i="17"/>
  <c r="L7" i="17"/>
  <c r="L6" i="17"/>
  <c r="L16" i="11"/>
  <c r="L15" i="11"/>
  <c r="L31" i="11"/>
  <c r="L43" i="11"/>
  <c r="AD10" i="15"/>
  <c r="L6" i="11"/>
  <c r="L8" i="11"/>
  <c r="L10" i="11"/>
  <c r="L12" i="11"/>
  <c r="L20" i="11"/>
  <c r="L22" i="11"/>
  <c r="L24" i="11"/>
  <c r="L26" i="11"/>
  <c r="L28" i="11"/>
  <c r="L32" i="11"/>
  <c r="L36" i="11"/>
  <c r="L21" i="11"/>
  <c r="L25" i="11"/>
  <c r="L37" i="11"/>
  <c r="L9" i="11"/>
  <c r="L35" i="11"/>
  <c r="L42" i="11"/>
  <c r="AD16" i="15"/>
  <c r="AD21" i="15"/>
  <c r="AD34" i="15"/>
  <c r="AD24" i="15"/>
  <c r="L38" i="11"/>
  <c r="L41" i="11"/>
  <c r="L40" i="11"/>
  <c r="L39" i="11"/>
  <c r="AD6" i="15"/>
  <c r="AD31" i="15"/>
  <c r="AD15" i="15"/>
  <c r="AD17" i="15"/>
  <c r="AD27" i="15"/>
  <c r="AD11" i="15"/>
  <c r="AD33" i="15"/>
  <c r="AD14" i="15"/>
  <c r="AD26" i="15"/>
  <c r="AD13" i="15"/>
  <c r="AD30" i="15"/>
  <c r="AD19" i="15"/>
  <c r="AD7" i="15"/>
  <c r="AD25" i="15"/>
  <c r="AD35" i="15"/>
  <c r="AD22" i="15"/>
  <c r="AD23" i="15"/>
  <c r="AD18" i="15"/>
  <c r="AD9" i="15"/>
  <c r="AD32" i="15"/>
  <c r="AD28" i="15"/>
  <c r="AD20" i="15"/>
  <c r="AD12" i="15"/>
  <c r="AD29" i="15"/>
  <c r="L14" i="11"/>
  <c r="L23" i="11"/>
  <c r="L30" i="11"/>
  <c r="L7" i="11"/>
  <c r="L11" i="11"/>
  <c r="L13" i="11"/>
  <c r="L18" i="11"/>
  <c r="L27" i="11"/>
  <c r="L29" i="11"/>
  <c r="L34" i="11"/>
  <c r="L17" i="11"/>
  <c r="L19" i="11"/>
  <c r="L33" i="11"/>
  <c r="AD8" i="15"/>
  <c r="R59" i="3"/>
  <c r="K42" i="8" l="1"/>
  <c r="Z7" i="14"/>
  <c r="AS47" i="14"/>
  <c r="Z47" i="14"/>
  <c r="AS7" i="14"/>
  <c r="G47" i="14"/>
  <c r="Z11" i="14"/>
  <c r="AS11" i="14"/>
  <c r="Z51" i="14"/>
  <c r="G51" i="14"/>
  <c r="AS51" i="14"/>
  <c r="AS48" i="14"/>
  <c r="AS8" i="14"/>
  <c r="G48" i="14"/>
  <c r="Z8" i="14"/>
  <c r="Z48" i="14"/>
  <c r="AS46" i="14"/>
  <c r="AS6" i="14"/>
  <c r="G46" i="14"/>
  <c r="Z6" i="14"/>
  <c r="Z46" i="14"/>
  <c r="Z26" i="14"/>
  <c r="G66" i="14"/>
  <c r="AS26" i="14"/>
  <c r="AS66" i="14"/>
  <c r="Z66" i="14"/>
  <c r="AQ64" i="14"/>
  <c r="AQ24" i="14"/>
  <c r="X24" i="14"/>
  <c r="X64" i="14"/>
  <c r="E64" i="14"/>
  <c r="AO68" i="14"/>
  <c r="C68" i="14"/>
  <c r="V68" i="14"/>
  <c r="AO28" i="14"/>
  <c r="V28" i="14"/>
  <c r="AQ70" i="14"/>
  <c r="AQ30" i="14"/>
  <c r="X30" i="14"/>
  <c r="E70" i="14"/>
  <c r="X70" i="14"/>
  <c r="AO46" i="14"/>
  <c r="V46" i="14"/>
  <c r="V6" i="14"/>
  <c r="AO6" i="14"/>
  <c r="C46" i="14"/>
  <c r="AP73" i="14"/>
  <c r="AP33" i="14"/>
  <c r="W73" i="14"/>
  <c r="W33" i="14"/>
  <c r="D73" i="14"/>
  <c r="C58" i="14"/>
  <c r="AO18" i="14"/>
  <c r="AO58" i="14"/>
  <c r="V18" i="14"/>
  <c r="V58" i="14"/>
  <c r="AS16" i="14"/>
  <c r="G56" i="14"/>
  <c r="Z56" i="14"/>
  <c r="AS56" i="14"/>
  <c r="Z16" i="14"/>
  <c r="D75" i="14"/>
  <c r="AP35" i="14"/>
  <c r="AP75" i="14"/>
  <c r="W75" i="14"/>
  <c r="W35" i="14"/>
  <c r="C61" i="14"/>
  <c r="AO61" i="14"/>
  <c r="AO21" i="14"/>
  <c r="V61" i="14"/>
  <c r="V21" i="14"/>
  <c r="AS65" i="14"/>
  <c r="AS25" i="14"/>
  <c r="Z25" i="14"/>
  <c r="G65" i="14"/>
  <c r="Z65" i="14"/>
  <c r="Z22" i="14"/>
  <c r="AS62" i="14"/>
  <c r="G62" i="14"/>
  <c r="AS22" i="14"/>
  <c r="Z62" i="14"/>
  <c r="C66" i="14"/>
  <c r="AO26" i="14"/>
  <c r="V66" i="14"/>
  <c r="AO66" i="14"/>
  <c r="V26" i="14"/>
  <c r="AS64" i="14"/>
  <c r="AS24" i="14"/>
  <c r="G64" i="14"/>
  <c r="Z64" i="14"/>
  <c r="Z24" i="14"/>
  <c r="AQ48" i="14"/>
  <c r="AQ8" i="14"/>
  <c r="X48" i="14"/>
  <c r="X8" i="14"/>
  <c r="E48" i="14"/>
  <c r="W28" i="14"/>
  <c r="AP28" i="14"/>
  <c r="AP68" i="14"/>
  <c r="D68" i="14"/>
  <c r="W68" i="14"/>
  <c r="V50" i="14"/>
  <c r="AO50" i="14"/>
  <c r="AO10" i="14"/>
  <c r="C50" i="14"/>
  <c r="V10" i="14"/>
  <c r="Z30" i="14"/>
  <c r="AS30" i="14"/>
  <c r="AS70" i="14"/>
  <c r="Z70" i="14"/>
  <c r="G70" i="14"/>
  <c r="X54" i="14"/>
  <c r="AQ14" i="14"/>
  <c r="AQ54" i="14"/>
  <c r="X14" i="14"/>
  <c r="E54" i="14"/>
  <c r="W6" i="14"/>
  <c r="W46" i="14"/>
  <c r="D46" i="14"/>
  <c r="AP6" i="14"/>
  <c r="AP46" i="14"/>
  <c r="AO60" i="14"/>
  <c r="AO20" i="14"/>
  <c r="V60" i="14"/>
  <c r="V20" i="14"/>
  <c r="C60" i="14"/>
  <c r="Z34" i="14"/>
  <c r="AS74" i="14"/>
  <c r="AS34" i="14"/>
  <c r="G74" i="14"/>
  <c r="Z74" i="14"/>
  <c r="E73" i="14"/>
  <c r="AQ33" i="14"/>
  <c r="AQ73" i="14"/>
  <c r="X73" i="14"/>
  <c r="X33" i="14"/>
  <c r="AP58" i="14"/>
  <c r="D58" i="14"/>
  <c r="W58" i="14"/>
  <c r="W18" i="14"/>
  <c r="AP18" i="14"/>
  <c r="AO49" i="14"/>
  <c r="AO9" i="14"/>
  <c r="V9" i="14"/>
  <c r="V49" i="14"/>
  <c r="C49" i="14"/>
  <c r="Z27" i="14"/>
  <c r="AS67" i="14"/>
  <c r="Z67" i="14"/>
  <c r="G67" i="14"/>
  <c r="AS27" i="14"/>
  <c r="E53" i="14"/>
  <c r="AQ53" i="14"/>
  <c r="X53" i="14"/>
  <c r="X13" i="14"/>
  <c r="AQ13" i="14"/>
  <c r="W32" i="14"/>
  <c r="AP32" i="14"/>
  <c r="W72" i="14"/>
  <c r="D72" i="14"/>
  <c r="AP72" i="14"/>
  <c r="AO56" i="14"/>
  <c r="AO16" i="14"/>
  <c r="C56" i="14"/>
  <c r="V16" i="14"/>
  <c r="V56" i="14"/>
  <c r="Z52" i="14"/>
  <c r="AS12" i="14"/>
  <c r="AS52" i="14"/>
  <c r="G52" i="14"/>
  <c r="Z12" i="14"/>
  <c r="AQ75" i="14"/>
  <c r="X75" i="14"/>
  <c r="E75" i="14"/>
  <c r="AQ35" i="14"/>
  <c r="X35" i="14"/>
  <c r="AP61" i="14"/>
  <c r="AP21" i="14"/>
  <c r="W61" i="14"/>
  <c r="W21" i="14"/>
  <c r="D61" i="14"/>
  <c r="AO71" i="14"/>
  <c r="V71" i="14"/>
  <c r="AO31" i="14"/>
  <c r="V31" i="14"/>
  <c r="C71" i="14"/>
  <c r="AS57" i="14"/>
  <c r="AS17" i="14"/>
  <c r="Z57" i="14"/>
  <c r="G57" i="14"/>
  <c r="Z17" i="14"/>
  <c r="AQ11" i="14"/>
  <c r="AQ51" i="14"/>
  <c r="X51" i="14"/>
  <c r="E51" i="14"/>
  <c r="X11" i="14"/>
  <c r="AP47" i="14"/>
  <c r="AP7" i="14"/>
  <c r="W47" i="14"/>
  <c r="W7" i="14"/>
  <c r="D47" i="14"/>
  <c r="AO65" i="14"/>
  <c r="AO25" i="14"/>
  <c r="V25" i="14"/>
  <c r="V65" i="14"/>
  <c r="C65" i="14"/>
  <c r="Z59" i="14"/>
  <c r="AS19" i="14"/>
  <c r="AS59" i="14"/>
  <c r="G59" i="14"/>
  <c r="Z19" i="14"/>
  <c r="E63" i="14"/>
  <c r="AQ63" i="14"/>
  <c r="AQ23" i="14"/>
  <c r="X63" i="14"/>
  <c r="X23" i="14"/>
  <c r="AP55" i="14"/>
  <c r="AP15" i="14"/>
  <c r="W15" i="14"/>
  <c r="W55" i="14"/>
  <c r="D55" i="14"/>
  <c r="C62" i="14"/>
  <c r="AO62" i="14"/>
  <c r="V22" i="14"/>
  <c r="AO22" i="14"/>
  <c r="V62" i="14"/>
  <c r="Z29" i="14"/>
  <c r="AS29" i="14"/>
  <c r="AS69" i="14"/>
  <c r="Z69" i="14"/>
  <c r="G69" i="14"/>
  <c r="W48" i="14"/>
  <c r="AP8" i="14"/>
  <c r="W8" i="14"/>
  <c r="AP48" i="14"/>
  <c r="D48" i="14"/>
  <c r="Z10" i="14"/>
  <c r="AS50" i="14"/>
  <c r="AS10" i="14"/>
  <c r="Z50" i="14"/>
  <c r="G50" i="14"/>
  <c r="AS60" i="14"/>
  <c r="G60" i="14"/>
  <c r="Z20" i="14"/>
  <c r="Z60" i="14"/>
  <c r="AS20" i="14"/>
  <c r="Z9" i="14"/>
  <c r="AS49" i="14"/>
  <c r="Z49" i="14"/>
  <c r="AS9" i="14"/>
  <c r="G49" i="14"/>
  <c r="AQ67" i="14"/>
  <c r="X27" i="14"/>
  <c r="X67" i="14"/>
  <c r="AQ27" i="14"/>
  <c r="E67" i="14"/>
  <c r="AO72" i="14"/>
  <c r="AO32" i="14"/>
  <c r="V72" i="14"/>
  <c r="V32" i="14"/>
  <c r="C72" i="14"/>
  <c r="AQ52" i="14"/>
  <c r="AQ12" i="14"/>
  <c r="X12" i="14"/>
  <c r="E52" i="14"/>
  <c r="X52" i="14"/>
  <c r="G71" i="14"/>
  <c r="AS31" i="14"/>
  <c r="AS71" i="14"/>
  <c r="Z31" i="14"/>
  <c r="Z71" i="14"/>
  <c r="E57" i="14"/>
  <c r="AQ17" i="14"/>
  <c r="X17" i="14"/>
  <c r="X57" i="14"/>
  <c r="AQ57" i="14"/>
  <c r="D51" i="14"/>
  <c r="AP51" i="14"/>
  <c r="W51" i="14"/>
  <c r="W11" i="14"/>
  <c r="AP11" i="14"/>
  <c r="AO47" i="14"/>
  <c r="C47" i="14"/>
  <c r="AO7" i="14"/>
  <c r="V7" i="14"/>
  <c r="V47" i="14"/>
  <c r="AQ59" i="14"/>
  <c r="X19" i="14"/>
  <c r="X59" i="14"/>
  <c r="E59" i="14"/>
  <c r="AQ19" i="14"/>
  <c r="AP63" i="14"/>
  <c r="W63" i="14"/>
  <c r="AP23" i="14"/>
  <c r="D63" i="14"/>
  <c r="W23" i="14"/>
  <c r="C55" i="14"/>
  <c r="AO55" i="14"/>
  <c r="AO15" i="14"/>
  <c r="V55" i="14"/>
  <c r="V15" i="14"/>
  <c r="E69" i="14"/>
  <c r="AQ29" i="14"/>
  <c r="X29" i="14"/>
  <c r="AQ69" i="14"/>
  <c r="X69" i="14"/>
  <c r="AP66" i="14"/>
  <c r="AP26" i="14"/>
  <c r="W26" i="14"/>
  <c r="W66" i="14"/>
  <c r="D66" i="14"/>
  <c r="AO24" i="14"/>
  <c r="C64" i="14"/>
  <c r="V24" i="14"/>
  <c r="V64" i="14"/>
  <c r="AO64" i="14"/>
  <c r="AQ68" i="14"/>
  <c r="AQ28" i="14"/>
  <c r="X68" i="14"/>
  <c r="X28" i="14"/>
  <c r="E68" i="14"/>
  <c r="AP50" i="14"/>
  <c r="W50" i="14"/>
  <c r="AP10" i="14"/>
  <c r="D50" i="14"/>
  <c r="W10" i="14"/>
  <c r="V70" i="14"/>
  <c r="AO70" i="14"/>
  <c r="V30" i="14"/>
  <c r="AO30" i="14"/>
  <c r="C70" i="14"/>
  <c r="Z14" i="14"/>
  <c r="AS54" i="14"/>
  <c r="Z54" i="14"/>
  <c r="AS14" i="14"/>
  <c r="G54" i="14"/>
  <c r="AQ46" i="14"/>
  <c r="AQ6" i="14"/>
  <c r="E46" i="14"/>
  <c r="X46" i="14"/>
  <c r="X6" i="14"/>
  <c r="W20" i="14"/>
  <c r="AP20" i="14"/>
  <c r="W60" i="14"/>
  <c r="D60" i="14"/>
  <c r="AP60" i="14"/>
  <c r="V74" i="14"/>
  <c r="AO74" i="14"/>
  <c r="AO34" i="14"/>
  <c r="V34" i="14"/>
  <c r="C74" i="14"/>
  <c r="AS73" i="14"/>
  <c r="Z33" i="14"/>
  <c r="AS33" i="14"/>
  <c r="Z73" i="14"/>
  <c r="G73" i="14"/>
  <c r="AQ58" i="14"/>
  <c r="AQ18" i="14"/>
  <c r="X18" i="14"/>
  <c r="E58" i="14"/>
  <c r="X58" i="14"/>
  <c r="AP49" i="14"/>
  <c r="AP9" i="14"/>
  <c r="W49" i="14"/>
  <c r="D49" i="14"/>
  <c r="W9" i="14"/>
  <c r="AO67" i="14"/>
  <c r="AO27" i="14"/>
  <c r="V67" i="14"/>
  <c r="C67" i="14"/>
  <c r="V27" i="14"/>
  <c r="Z13" i="14"/>
  <c r="AS53" i="14"/>
  <c r="Z53" i="14"/>
  <c r="G53" i="14"/>
  <c r="AS13" i="14"/>
  <c r="AQ32" i="14"/>
  <c r="AQ72" i="14"/>
  <c r="E72" i="14"/>
  <c r="X32" i="14"/>
  <c r="X72" i="14"/>
  <c r="W16" i="14"/>
  <c r="AP16" i="14"/>
  <c r="W56" i="14"/>
  <c r="D56" i="14"/>
  <c r="AP56" i="14"/>
  <c r="AO52" i="14"/>
  <c r="V12" i="14"/>
  <c r="V52" i="14"/>
  <c r="AO12" i="14"/>
  <c r="C52" i="14"/>
  <c r="Z35" i="14"/>
  <c r="Z75" i="14"/>
  <c r="AS35" i="14"/>
  <c r="AS75" i="14"/>
  <c r="G75" i="14"/>
  <c r="E61" i="14"/>
  <c r="AQ61" i="14"/>
  <c r="X61" i="14"/>
  <c r="X21" i="14"/>
  <c r="AQ21" i="14"/>
  <c r="AP71" i="14"/>
  <c r="AP31" i="14"/>
  <c r="W71" i="14"/>
  <c r="W31" i="14"/>
  <c r="D71" i="14"/>
  <c r="C57" i="14"/>
  <c r="AO57" i="14"/>
  <c r="V17" i="14"/>
  <c r="AO17" i="14"/>
  <c r="V57" i="14"/>
  <c r="X47" i="14"/>
  <c r="AQ47" i="14"/>
  <c r="AQ7" i="14"/>
  <c r="E47" i="14"/>
  <c r="X7" i="14"/>
  <c r="AP65" i="14"/>
  <c r="W25" i="14"/>
  <c r="AP25" i="14"/>
  <c r="W65" i="14"/>
  <c r="D65" i="14"/>
  <c r="AO59" i="14"/>
  <c r="AO19" i="14"/>
  <c r="V59" i="14"/>
  <c r="C59" i="14"/>
  <c r="V19" i="14"/>
  <c r="Z23" i="14"/>
  <c r="AS23" i="14"/>
  <c r="G63" i="14"/>
  <c r="AS63" i="14"/>
  <c r="Z63" i="14"/>
  <c r="E55" i="14"/>
  <c r="AQ55" i="14"/>
  <c r="AQ15" i="14"/>
  <c r="X55" i="14"/>
  <c r="X15" i="14"/>
  <c r="AP62" i="14"/>
  <c r="AP22" i="14"/>
  <c r="W62" i="14"/>
  <c r="W22" i="14"/>
  <c r="D62" i="14"/>
  <c r="AO69" i="14"/>
  <c r="V69" i="14"/>
  <c r="C69" i="14"/>
  <c r="V29" i="14"/>
  <c r="AO29" i="14"/>
  <c r="AP54" i="14"/>
  <c r="AP14" i="14"/>
  <c r="W54" i="14"/>
  <c r="W14" i="14"/>
  <c r="D54" i="14"/>
  <c r="AQ74" i="14"/>
  <c r="AQ34" i="14"/>
  <c r="X74" i="14"/>
  <c r="X34" i="14"/>
  <c r="E74" i="14"/>
  <c r="AP53" i="14"/>
  <c r="D53" i="14"/>
  <c r="W53" i="14"/>
  <c r="W13" i="14"/>
  <c r="AP13" i="14"/>
  <c r="AQ66" i="14"/>
  <c r="AQ26" i="14"/>
  <c r="X66" i="14"/>
  <c r="X26" i="14"/>
  <c r="E66" i="14"/>
  <c r="W24" i="14"/>
  <c r="AP64" i="14"/>
  <c r="AP24" i="14"/>
  <c r="W64" i="14"/>
  <c r="D64" i="14"/>
  <c r="AO48" i="14"/>
  <c r="AO8" i="14"/>
  <c r="V48" i="14"/>
  <c r="C48" i="14"/>
  <c r="V8" i="14"/>
  <c r="AS28" i="14"/>
  <c r="AS68" i="14"/>
  <c r="Z68" i="14"/>
  <c r="G68" i="14"/>
  <c r="Z28" i="14"/>
  <c r="X50" i="14"/>
  <c r="AQ10" i="14"/>
  <c r="AQ50" i="14"/>
  <c r="X10" i="14"/>
  <c r="E50" i="14"/>
  <c r="AP70" i="14"/>
  <c r="W70" i="14"/>
  <c r="AP30" i="14"/>
  <c r="D70" i="14"/>
  <c r="W30" i="14"/>
  <c r="AO54" i="14"/>
  <c r="AO14" i="14"/>
  <c r="V14" i="14"/>
  <c r="C54" i="14"/>
  <c r="V54" i="14"/>
  <c r="AQ60" i="14"/>
  <c r="AQ20" i="14"/>
  <c r="X20" i="14"/>
  <c r="E60" i="14"/>
  <c r="X60" i="14"/>
  <c r="AP74" i="14"/>
  <c r="D74" i="14"/>
  <c r="AP34" i="14"/>
  <c r="W74" i="14"/>
  <c r="W34" i="14"/>
  <c r="C73" i="14"/>
  <c r="AO73" i="14"/>
  <c r="V33" i="14"/>
  <c r="AO33" i="14"/>
  <c r="V73" i="14"/>
  <c r="Z18" i="14"/>
  <c r="AS58" i="14"/>
  <c r="AS18" i="14"/>
  <c r="G58" i="14"/>
  <c r="Z58" i="14"/>
  <c r="AQ49" i="14"/>
  <c r="AQ9" i="14"/>
  <c r="X9" i="14"/>
  <c r="E49" i="14"/>
  <c r="X49" i="14"/>
  <c r="D67" i="14"/>
  <c r="AP67" i="14"/>
  <c r="AP27" i="14"/>
  <c r="W27" i="14"/>
  <c r="W67" i="14"/>
  <c r="AO53" i="14"/>
  <c r="AO13" i="14"/>
  <c r="V13" i="14"/>
  <c r="V53" i="14"/>
  <c r="C53" i="14"/>
  <c r="AS72" i="14"/>
  <c r="G72" i="14"/>
  <c r="AS32" i="14"/>
  <c r="Z72" i="14"/>
  <c r="Z32" i="14"/>
  <c r="AQ56" i="14"/>
  <c r="AQ16" i="14"/>
  <c r="E56" i="14"/>
  <c r="X56" i="14"/>
  <c r="X16" i="14"/>
  <c r="W12" i="14"/>
  <c r="AP52" i="14"/>
  <c r="AP12" i="14"/>
  <c r="D52" i="14"/>
  <c r="W52" i="14"/>
  <c r="AO75" i="14"/>
  <c r="V35" i="14"/>
  <c r="V75" i="14"/>
  <c r="AO35" i="14"/>
  <c r="C75" i="14"/>
  <c r="Z21" i="14"/>
  <c r="AS61" i="14"/>
  <c r="G61" i="14"/>
  <c r="Z61" i="14"/>
  <c r="AS21" i="14"/>
  <c r="E71" i="14"/>
  <c r="AQ71" i="14"/>
  <c r="AQ31" i="14"/>
  <c r="X31" i="14"/>
  <c r="X71" i="14"/>
  <c r="AP57" i="14"/>
  <c r="W57" i="14"/>
  <c r="AP17" i="14"/>
  <c r="D57" i="14"/>
  <c r="W17" i="14"/>
  <c r="AO51" i="14"/>
  <c r="V11" i="14"/>
  <c r="AO11" i="14"/>
  <c r="C51" i="14"/>
  <c r="V51" i="14"/>
  <c r="E65" i="14"/>
  <c r="AQ65" i="14"/>
  <c r="AQ25" i="14"/>
  <c r="X65" i="14"/>
  <c r="X25" i="14"/>
  <c r="D59" i="14"/>
  <c r="AP59" i="14"/>
  <c r="W59" i="14"/>
  <c r="AP19" i="14"/>
  <c r="W19" i="14"/>
  <c r="AO63" i="14"/>
  <c r="V23" i="14"/>
  <c r="AO23" i="14"/>
  <c r="C63" i="14"/>
  <c r="V63" i="14"/>
  <c r="G55" i="14"/>
  <c r="Z15" i="14"/>
  <c r="AS15" i="14"/>
  <c r="AS55" i="14"/>
  <c r="Z55" i="14"/>
  <c r="AQ62" i="14"/>
  <c r="AQ22" i="14"/>
  <c r="X62" i="14"/>
  <c r="X22" i="14"/>
  <c r="E62" i="14"/>
  <c r="AP69" i="14"/>
  <c r="W69" i="14"/>
  <c r="D69" i="14"/>
  <c r="W29" i="14"/>
  <c r="AP29" i="14"/>
  <c r="A41" i="13"/>
  <c r="A42" i="13"/>
  <c r="A53" i="13"/>
  <c r="A52" i="13"/>
  <c r="A51" i="13"/>
  <c r="A50" i="13"/>
  <c r="A49" i="13"/>
  <c r="A48" i="13"/>
  <c r="A39" i="13"/>
  <c r="A40" i="13"/>
  <c r="B39" i="15"/>
  <c r="B41" i="15"/>
  <c r="B43" i="15"/>
  <c r="C38" i="15"/>
  <c r="AJ7" i="15"/>
  <c r="AJ11" i="15"/>
  <c r="AJ15" i="15"/>
  <c r="AJ19" i="15"/>
  <c r="AJ23" i="15"/>
  <c r="AJ27" i="15"/>
  <c r="AJ31" i="15"/>
  <c r="AJ35" i="15"/>
  <c r="AK33" i="15"/>
  <c r="AK29" i="15"/>
  <c r="AK25" i="15"/>
  <c r="AK21" i="15"/>
  <c r="AK17" i="15"/>
  <c r="AK13" i="15"/>
  <c r="AK9" i="15"/>
  <c r="AI35" i="15"/>
  <c r="AI31" i="15"/>
  <c r="AI27" i="15"/>
  <c r="AI23" i="15"/>
  <c r="AI19" i="15"/>
  <c r="AI15" i="15"/>
  <c r="AI11" i="15"/>
  <c r="AI7" i="15"/>
  <c r="A7" i="15" s="1"/>
  <c r="C40" i="15"/>
  <c r="C44" i="15"/>
  <c r="AJ18" i="15"/>
  <c r="AJ30" i="15"/>
  <c r="AK30" i="15"/>
  <c r="AK18" i="15"/>
  <c r="AK6" i="15"/>
  <c r="AI24" i="15"/>
  <c r="A24" i="15" s="1"/>
  <c r="AI12" i="15"/>
  <c r="C39" i="15"/>
  <c r="C41" i="15"/>
  <c r="C43" i="15"/>
  <c r="B38" i="15"/>
  <c r="AJ8" i="15"/>
  <c r="AJ12" i="15"/>
  <c r="AJ16" i="15"/>
  <c r="AJ20" i="15"/>
  <c r="AJ24" i="15"/>
  <c r="AJ28" i="15"/>
  <c r="AJ32" i="15"/>
  <c r="AJ6" i="15"/>
  <c r="AK32" i="15"/>
  <c r="AK28" i="15"/>
  <c r="AK24" i="15"/>
  <c r="AK20" i="15"/>
  <c r="AK16" i="15"/>
  <c r="AK12" i="15"/>
  <c r="AK8" i="15"/>
  <c r="AI34" i="15"/>
  <c r="AI30" i="15"/>
  <c r="A30" i="15" s="1"/>
  <c r="AI26" i="15"/>
  <c r="A26" i="15" s="1"/>
  <c r="AI22" i="15"/>
  <c r="AI18" i="15"/>
  <c r="AI14" i="15"/>
  <c r="A14" i="15" s="1"/>
  <c r="AI10" i="15"/>
  <c r="AI6" i="15"/>
  <c r="AJ14" i="15"/>
  <c r="AJ26" i="15"/>
  <c r="AK34" i="15"/>
  <c r="AK22" i="15"/>
  <c r="AK10" i="15"/>
  <c r="AI32" i="15"/>
  <c r="AI20" i="15"/>
  <c r="A20" i="15" s="1"/>
  <c r="AI16" i="15"/>
  <c r="B40" i="15"/>
  <c r="B42" i="15"/>
  <c r="B44" i="15"/>
  <c r="AJ9" i="15"/>
  <c r="AJ13" i="15"/>
  <c r="AJ17" i="15"/>
  <c r="AJ21" i="15"/>
  <c r="AJ25" i="15"/>
  <c r="AJ29" i="15"/>
  <c r="AJ33" i="15"/>
  <c r="AK35" i="15"/>
  <c r="AK31" i="15"/>
  <c r="AK27" i="15"/>
  <c r="AK23" i="15"/>
  <c r="AK19" i="15"/>
  <c r="AK15" i="15"/>
  <c r="AK11" i="15"/>
  <c r="AK7" i="15"/>
  <c r="AI33" i="15"/>
  <c r="AI29" i="15"/>
  <c r="A29" i="15" s="1"/>
  <c r="AI25" i="15"/>
  <c r="AI21" i="15"/>
  <c r="AI17" i="15"/>
  <c r="AI13" i="15"/>
  <c r="A13" i="15" s="1"/>
  <c r="AI9" i="15"/>
  <c r="C42" i="15"/>
  <c r="AJ10" i="15"/>
  <c r="AJ22" i="15"/>
  <c r="AJ34" i="15"/>
  <c r="AK26" i="15"/>
  <c r="AK14" i="15"/>
  <c r="AI28" i="15"/>
  <c r="A28" i="15" s="1"/>
  <c r="AI8" i="15"/>
  <c r="W12" i="17"/>
  <c r="E12" i="17" s="1"/>
  <c r="W11" i="17"/>
  <c r="E11" i="17" s="1"/>
  <c r="W10" i="17"/>
  <c r="E10" i="17" s="1"/>
  <c r="W9" i="17"/>
  <c r="E9" i="17" s="1"/>
  <c r="W8" i="17"/>
  <c r="E8" i="17" s="1"/>
  <c r="W7" i="17"/>
  <c r="E7" i="17" s="1"/>
  <c r="W6" i="17"/>
  <c r="E6" i="17" s="1"/>
  <c r="T10" i="17"/>
  <c r="B10" i="17" s="1"/>
  <c r="T7" i="17"/>
  <c r="B7" i="17" s="1"/>
  <c r="V12" i="17"/>
  <c r="D12" i="17" s="1"/>
  <c r="V11" i="17"/>
  <c r="D11" i="17" s="1"/>
  <c r="V10" i="17"/>
  <c r="D10" i="17" s="1"/>
  <c r="V9" i="17"/>
  <c r="D9" i="17" s="1"/>
  <c r="V8" i="17"/>
  <c r="D8" i="17" s="1"/>
  <c r="V7" i="17"/>
  <c r="D7" i="17" s="1"/>
  <c r="V6" i="17"/>
  <c r="D6" i="17" s="1"/>
  <c r="T11" i="17"/>
  <c r="B11" i="17" s="1"/>
  <c r="T9" i="17"/>
  <c r="B9" i="17" s="1"/>
  <c r="T6" i="17"/>
  <c r="B6" i="17" s="1"/>
  <c r="U12" i="17"/>
  <c r="C12" i="17" s="1"/>
  <c r="U11" i="17"/>
  <c r="C11" i="17" s="1"/>
  <c r="U10" i="17"/>
  <c r="C10" i="17" s="1"/>
  <c r="U9" i="17"/>
  <c r="C9" i="17" s="1"/>
  <c r="U8" i="17"/>
  <c r="C8" i="17" s="1"/>
  <c r="U7" i="17"/>
  <c r="C7" i="17" s="1"/>
  <c r="U6" i="17"/>
  <c r="C6" i="17" s="1"/>
  <c r="T12" i="17"/>
  <c r="B12" i="17" s="1"/>
  <c r="T8" i="17"/>
  <c r="B8" i="17" s="1"/>
  <c r="A4" i="17"/>
  <c r="A4" i="8"/>
  <c r="A3" i="15"/>
  <c r="A4" i="11"/>
  <c r="A3" i="22"/>
  <c r="A3" i="23"/>
  <c r="A38" i="13"/>
  <c r="A37" i="13"/>
  <c r="K43" i="8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A17" i="15"/>
  <c r="X6" i="17"/>
  <c r="A6" i="17" s="1"/>
  <c r="X7" i="17"/>
  <c r="A7" i="17" s="1"/>
  <c r="X11" i="17"/>
  <c r="A11" i="17" s="1"/>
  <c r="X8" i="17"/>
  <c r="A8" i="17" s="1"/>
  <c r="X12" i="17"/>
  <c r="A12" i="17" s="1"/>
  <c r="X9" i="17"/>
  <c r="A9" i="17" s="1"/>
  <c r="X10" i="17"/>
  <c r="A10" i="17" s="1"/>
  <c r="K8" i="11"/>
  <c r="K14" i="8"/>
  <c r="K23" i="8"/>
  <c r="K20" i="8"/>
  <c r="A45" i="13"/>
  <c r="A33" i="13"/>
  <c r="A29" i="13"/>
  <c r="A25" i="13"/>
  <c r="A21" i="13"/>
  <c r="A17" i="13"/>
  <c r="A13" i="13"/>
  <c r="A9" i="13"/>
  <c r="A5" i="13"/>
  <c r="A54" i="13"/>
  <c r="A36" i="13"/>
  <c r="A32" i="13"/>
  <c r="A28" i="13"/>
  <c r="A24" i="13"/>
  <c r="A20" i="13"/>
  <c r="A16" i="13"/>
  <c r="A12" i="13"/>
  <c r="A8" i="13"/>
  <c r="A47" i="13"/>
  <c r="A31" i="13"/>
  <c r="A27" i="13"/>
  <c r="A23" i="13"/>
  <c r="A19" i="13"/>
  <c r="A15" i="13"/>
  <c r="A11" i="13"/>
  <c r="A7" i="13"/>
  <c r="A46" i="13"/>
  <c r="A34" i="13"/>
  <c r="A30" i="13"/>
  <c r="A26" i="13"/>
  <c r="A18" i="13"/>
  <c r="A14" i="13"/>
  <c r="A10" i="13"/>
  <c r="A6" i="13"/>
  <c r="A22" i="13"/>
  <c r="K11" i="8"/>
  <c r="K30" i="8"/>
  <c r="K12" i="8"/>
  <c r="K22" i="8"/>
  <c r="K32" i="8"/>
  <c r="K13" i="8"/>
  <c r="K28" i="8"/>
  <c r="K16" i="8"/>
  <c r="K19" i="8"/>
  <c r="K21" i="8"/>
  <c r="K15" i="8"/>
  <c r="K18" i="8"/>
  <c r="K9" i="8"/>
  <c r="K27" i="8"/>
  <c r="K25" i="8"/>
  <c r="K24" i="8"/>
  <c r="K36" i="11"/>
  <c r="K17" i="11"/>
  <c r="K39" i="11"/>
  <c r="K43" i="11"/>
  <c r="K13" i="11"/>
  <c r="K15" i="11"/>
  <c r="K24" i="11"/>
  <c r="K20" i="11"/>
  <c r="K9" i="11"/>
  <c r="K21" i="11"/>
  <c r="K31" i="11"/>
  <c r="K41" i="11"/>
  <c r="K18" i="11"/>
  <c r="K7" i="11"/>
  <c r="K14" i="11"/>
  <c r="K10" i="11"/>
  <c r="K30" i="11"/>
  <c r="K29" i="11"/>
  <c r="K37" i="11"/>
  <c r="K33" i="11"/>
  <c r="K8" i="8"/>
  <c r="K26" i="8"/>
  <c r="K35" i="8"/>
  <c r="K31" i="8"/>
  <c r="K10" i="8"/>
  <c r="K34" i="8"/>
  <c r="K6" i="8"/>
  <c r="K33" i="8"/>
  <c r="K27" i="11"/>
  <c r="K28" i="11"/>
  <c r="K23" i="11"/>
  <c r="K16" i="11"/>
  <c r="K6" i="11"/>
  <c r="K40" i="11"/>
  <c r="K32" i="11"/>
  <c r="K34" i="11"/>
  <c r="K12" i="11"/>
  <c r="K25" i="11"/>
  <c r="K11" i="11"/>
  <c r="K26" i="11"/>
  <c r="K38" i="11"/>
  <c r="K22" i="11"/>
  <c r="K35" i="11"/>
  <c r="K42" i="11"/>
  <c r="K19" i="11"/>
  <c r="K7" i="8"/>
  <c r="K17" i="8"/>
  <c r="K29" i="8"/>
  <c r="A35" i="13"/>
  <c r="A3" i="13"/>
  <c r="B19" i="15" l="1"/>
  <c r="B16" i="15"/>
  <c r="B27" i="15"/>
  <c r="B35" i="15"/>
  <c r="B11" i="15"/>
  <c r="A16" i="15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V8" i="8"/>
  <c r="V13" i="8"/>
  <c r="V16" i="8"/>
  <c r="V19" i="8"/>
  <c r="V22" i="8"/>
  <c r="V27" i="8"/>
  <c r="V30" i="8"/>
  <c r="V33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V7" i="8"/>
  <c r="V9" i="8"/>
  <c r="V11" i="8"/>
  <c r="V14" i="8"/>
  <c r="V17" i="8"/>
  <c r="V20" i="8"/>
  <c r="V23" i="8"/>
  <c r="V25" i="8"/>
  <c r="V28" i="8"/>
  <c r="V31" i="8"/>
  <c r="V34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V6" i="8"/>
  <c r="V10" i="8"/>
  <c r="V12" i="8"/>
  <c r="V15" i="8"/>
  <c r="V18" i="8"/>
  <c r="V21" i="8"/>
  <c r="V24" i="8"/>
  <c r="V26" i="8"/>
  <c r="V29" i="8"/>
  <c r="V32" i="8"/>
  <c r="V35" i="8"/>
  <c r="M42" i="8"/>
  <c r="A19" i="15"/>
  <c r="C23" i="15"/>
  <c r="B15" i="15"/>
  <c r="B31" i="15"/>
  <c r="B21" i="15"/>
  <c r="A11" i="15"/>
  <c r="A27" i="15"/>
  <c r="B28" i="15"/>
  <c r="B8" i="15"/>
  <c r="B9" i="15"/>
  <c r="B25" i="15"/>
  <c r="B18" i="15"/>
  <c r="B12" i="15"/>
  <c r="M47" i="8"/>
  <c r="B24" i="15"/>
  <c r="B7" i="15"/>
  <c r="B23" i="15"/>
  <c r="C31" i="15"/>
  <c r="A21" i="15"/>
  <c r="B17" i="15"/>
  <c r="B33" i="15"/>
  <c r="B34" i="15"/>
  <c r="A18" i="15"/>
  <c r="A25" i="15"/>
  <c r="B13" i="15"/>
  <c r="B29" i="15"/>
  <c r="B6" i="15"/>
  <c r="B22" i="15"/>
  <c r="M45" i="8"/>
  <c r="A35" i="15"/>
  <c r="B20" i="15"/>
  <c r="B10" i="15"/>
  <c r="B26" i="15"/>
  <c r="A9" i="15"/>
  <c r="A8" i="15"/>
  <c r="B32" i="15"/>
  <c r="B14" i="15"/>
  <c r="B30" i="15"/>
  <c r="M43" i="8"/>
  <c r="M44" i="8"/>
  <c r="A31" i="15"/>
  <c r="M46" i="8"/>
  <c r="M69" i="8"/>
  <c r="M50" i="8"/>
  <c r="M56" i="8"/>
  <c r="M49" i="8"/>
  <c r="M59" i="8"/>
  <c r="M63" i="8"/>
  <c r="M70" i="8"/>
  <c r="M48" i="8"/>
  <c r="M52" i="8"/>
  <c r="M66" i="8"/>
  <c r="M55" i="8"/>
  <c r="M65" i="8"/>
  <c r="M58" i="8"/>
  <c r="M64" i="8"/>
  <c r="M62" i="8"/>
  <c r="M68" i="8"/>
  <c r="M51" i="8"/>
  <c r="M61" i="8"/>
  <c r="M53" i="8"/>
  <c r="M57" i="8"/>
  <c r="M67" i="8"/>
  <c r="M54" i="8"/>
  <c r="M60" i="8"/>
  <c r="AF9" i="11"/>
  <c r="AF13" i="11"/>
  <c r="AF17" i="11"/>
  <c r="AF21" i="11"/>
  <c r="AF25" i="11"/>
  <c r="AF29" i="11"/>
  <c r="AF33" i="11"/>
  <c r="AF37" i="11"/>
  <c r="AF41" i="11"/>
  <c r="AF45" i="11"/>
  <c r="AF49" i="11"/>
  <c r="AF8" i="11"/>
  <c r="AF12" i="11"/>
  <c r="AF16" i="11"/>
  <c r="AF24" i="11"/>
  <c r="AF28" i="11"/>
  <c r="AF32" i="11"/>
  <c r="AF36" i="11"/>
  <c r="AF44" i="11"/>
  <c r="AF10" i="11"/>
  <c r="AF14" i="11"/>
  <c r="AF18" i="11"/>
  <c r="AF22" i="11"/>
  <c r="AF26" i="11"/>
  <c r="AF30" i="11"/>
  <c r="AF34" i="11"/>
  <c r="AF38" i="11"/>
  <c r="AF42" i="11"/>
  <c r="AF46" i="11"/>
  <c r="AF6" i="11"/>
  <c r="AF7" i="11"/>
  <c r="AF11" i="11"/>
  <c r="AF15" i="11"/>
  <c r="AF19" i="11"/>
  <c r="AF23" i="11"/>
  <c r="AF27" i="11"/>
  <c r="AF31" i="11"/>
  <c r="AF35" i="11"/>
  <c r="AF39" i="11"/>
  <c r="AF43" i="11"/>
  <c r="AF47" i="11"/>
  <c r="AF20" i="11"/>
  <c r="AF40" i="11"/>
  <c r="AF48" i="11"/>
  <c r="C24" i="15"/>
  <c r="C18" i="15"/>
  <c r="C8" i="15"/>
  <c r="C13" i="15"/>
  <c r="C29" i="15"/>
  <c r="C28" i="15"/>
  <c r="C33" i="15"/>
  <c r="A23" i="15"/>
  <c r="A33" i="15"/>
  <c r="C25" i="15"/>
  <c r="C11" i="15"/>
  <c r="C14" i="15"/>
  <c r="C20" i="15"/>
  <c r="C26" i="15"/>
  <c r="C21" i="15"/>
  <c r="C19" i="15"/>
  <c r="C16" i="15"/>
  <c r="C35" i="15"/>
  <c r="C7" i="15"/>
  <c r="C17" i="15"/>
  <c r="C30" i="15"/>
  <c r="C12" i="15"/>
  <c r="C22" i="15"/>
  <c r="AD46" i="11"/>
  <c r="AD44" i="11"/>
  <c r="Y19" i="11"/>
  <c r="AD42" i="11"/>
  <c r="AD43" i="11"/>
  <c r="AB7" i="11"/>
  <c r="E7" i="11" s="1"/>
  <c r="AE25" i="11"/>
  <c r="AB37" i="11"/>
  <c r="E37" i="11" s="1"/>
  <c r="Y22" i="11"/>
  <c r="H22" i="11" s="1"/>
  <c r="AC38" i="11"/>
  <c r="F38" i="11" s="1"/>
  <c r="X40" i="11"/>
  <c r="Y21" i="11"/>
  <c r="X38" i="11"/>
  <c r="AC29" i="11"/>
  <c r="F29" i="11" s="1"/>
  <c r="Z35" i="11"/>
  <c r="I35" i="11" s="1"/>
  <c r="AA27" i="11"/>
  <c r="D27" i="11" s="1"/>
  <c r="X49" i="11"/>
  <c r="AB17" i="11"/>
  <c r="E17" i="11" s="1"/>
  <c r="Y12" i="11"/>
  <c r="AC42" i="11"/>
  <c r="AE30" i="11"/>
  <c r="X14" i="11"/>
  <c r="AE31" i="11"/>
  <c r="X42" i="11"/>
  <c r="AD25" i="11"/>
  <c r="Y46" i="11"/>
  <c r="X44" i="11"/>
  <c r="Y37" i="11"/>
  <c r="Y10" i="11"/>
  <c r="AA9" i="11"/>
  <c r="D9" i="11" s="1"/>
  <c r="AE47" i="11"/>
  <c r="Y33" i="11"/>
  <c r="AC34" i="11"/>
  <c r="F34" i="11" s="1"/>
  <c r="X33" i="11"/>
  <c r="G33" i="11" s="1"/>
  <c r="AA29" i="11"/>
  <c r="D29" i="11" s="1"/>
  <c r="AD28" i="11"/>
  <c r="AB16" i="11"/>
  <c r="E16" i="11" s="1"/>
  <c r="AD27" i="11"/>
  <c r="Z16" i="11"/>
  <c r="X28" i="11"/>
  <c r="AE18" i="11"/>
  <c r="Z47" i="11"/>
  <c r="AC16" i="11"/>
  <c r="F16" i="11" s="1"/>
  <c r="AE36" i="11"/>
  <c r="AA49" i="11"/>
  <c r="AD49" i="11"/>
  <c r="Y48" i="11"/>
  <c r="AB12" i="11"/>
  <c r="E12" i="11" s="1"/>
  <c r="AB10" i="11"/>
  <c r="E10" i="11" s="1"/>
  <c r="AB14" i="11"/>
  <c r="E14" i="11" s="1"/>
  <c r="AB45" i="11"/>
  <c r="Z31" i="11"/>
  <c r="I31" i="11" s="1"/>
  <c r="AE44" i="11"/>
  <c r="X45" i="11"/>
  <c r="AC45" i="11"/>
  <c r="Z27" i="11"/>
  <c r="I27" i="11" s="1"/>
  <c r="AC6" i="11"/>
  <c r="F6" i="11" s="1"/>
  <c r="AD32" i="11"/>
  <c r="AE45" i="11"/>
  <c r="AD40" i="11"/>
  <c r="Z46" i="11"/>
  <c r="AE20" i="11"/>
  <c r="Z7" i="11"/>
  <c r="AD23" i="11"/>
  <c r="Y9" i="11"/>
  <c r="X22" i="11"/>
  <c r="G22" i="11" s="1"/>
  <c r="Z14" i="11"/>
  <c r="C14" i="11" s="1"/>
  <c r="X11" i="11"/>
  <c r="AB44" i="11"/>
  <c r="AA12" i="11"/>
  <c r="D12" i="11" s="1"/>
  <c r="X32" i="11"/>
  <c r="AE27" i="11"/>
  <c r="AA18" i="11"/>
  <c r="D18" i="11" s="1"/>
  <c r="AB8" i="11"/>
  <c r="E8" i="11" s="1"/>
  <c r="AB9" i="11"/>
  <c r="E9" i="11" s="1"/>
  <c r="AE7" i="11"/>
  <c r="AB38" i="11"/>
  <c r="E38" i="11" s="1"/>
  <c r="Z34" i="11"/>
  <c r="I34" i="11" s="1"/>
  <c r="AA40" i="11"/>
  <c r="D40" i="11" s="1"/>
  <c r="AA33" i="11"/>
  <c r="D33" i="11" s="1"/>
  <c r="X6" i="11"/>
  <c r="AB48" i="11"/>
  <c r="AE19" i="11"/>
  <c r="Z39" i="11"/>
  <c r="AA32" i="11"/>
  <c r="D32" i="11" s="1"/>
  <c r="AA26" i="11"/>
  <c r="D26" i="11" s="1"/>
  <c r="X17" i="11"/>
  <c r="A17" i="11" s="1"/>
  <c r="Z45" i="11"/>
  <c r="Z8" i="11"/>
  <c r="AC48" i="11"/>
  <c r="AC18" i="11"/>
  <c r="F18" i="11" s="1"/>
  <c r="AA46" i="11"/>
  <c r="AC21" i="11"/>
  <c r="F21" i="11" s="1"/>
  <c r="AA31" i="11"/>
  <c r="D31" i="11" s="1"/>
  <c r="X29" i="11"/>
  <c r="AD39" i="11"/>
  <c r="AD34" i="11"/>
  <c r="X18" i="11"/>
  <c r="AB15" i="11"/>
  <c r="E15" i="11" s="1"/>
  <c r="AE21" i="11"/>
  <c r="AB32" i="11"/>
  <c r="E32" i="11" s="1"/>
  <c r="AD33" i="11"/>
  <c r="AE33" i="11"/>
  <c r="AC15" i="11"/>
  <c r="F15" i="11" s="1"/>
  <c r="Y13" i="11"/>
  <c r="Z20" i="11"/>
  <c r="I20" i="11" s="1"/>
  <c r="Y6" i="11"/>
  <c r="Y14" i="11"/>
  <c r="AE11" i="11"/>
  <c r="AD45" i="11"/>
  <c r="AB31" i="11"/>
  <c r="E31" i="11" s="1"/>
  <c r="X21" i="11"/>
  <c r="AA15" i="11"/>
  <c r="D15" i="11" s="1"/>
  <c r="AE17" i="11"/>
  <c r="Y31" i="11"/>
  <c r="Z23" i="11"/>
  <c r="AE39" i="11"/>
  <c r="Z38" i="11"/>
  <c r="AD13" i="11"/>
  <c r="Z21" i="11"/>
  <c r="I21" i="11" s="1"/>
  <c r="Z43" i="11"/>
  <c r="Y41" i="11"/>
  <c r="AA43" i="11"/>
  <c r="Z40" i="11"/>
  <c r="I40" i="11" s="1"/>
  <c r="AA36" i="11"/>
  <c r="D36" i="11" s="1"/>
  <c r="AC41" i="11"/>
  <c r="AB22" i="11"/>
  <c r="E22" i="11" s="1"/>
  <c r="AC8" i="11"/>
  <c r="F8" i="11" s="1"/>
  <c r="AA45" i="11"/>
  <c r="AE35" i="11"/>
  <c r="AB27" i="11"/>
  <c r="E27" i="11" s="1"/>
  <c r="AB40" i="11"/>
  <c r="E40" i="11" s="1"/>
  <c r="AB49" i="11"/>
  <c r="Z49" i="11"/>
  <c r="AA34" i="11"/>
  <c r="D34" i="11" s="1"/>
  <c r="AE29" i="11"/>
  <c r="Z10" i="11"/>
  <c r="AB23" i="11"/>
  <c r="E23" i="11" s="1"/>
  <c r="AD36" i="11"/>
  <c r="AE37" i="11"/>
  <c r="X39" i="11"/>
  <c r="Y15" i="11"/>
  <c r="Y18" i="11"/>
  <c r="AD47" i="11"/>
  <c r="Y16" i="11"/>
  <c r="B16" i="11" s="1"/>
  <c r="AA17" i="11"/>
  <c r="D17" i="11" s="1"/>
  <c r="AA19" i="11"/>
  <c r="D19" i="11" s="1"/>
  <c r="AE9" i="11"/>
  <c r="Z22" i="11"/>
  <c r="I22" i="11" s="1"/>
  <c r="X15" i="11"/>
  <c r="A15" i="11" s="1"/>
  <c r="AA11" i="11"/>
  <c r="D11" i="11" s="1"/>
  <c r="AC31" i="11"/>
  <c r="F31" i="11" s="1"/>
  <c r="AD18" i="11"/>
  <c r="Z28" i="11"/>
  <c r="I28" i="11" s="1"/>
  <c r="AE26" i="11"/>
  <c r="AB29" i="11"/>
  <c r="E29" i="11" s="1"/>
  <c r="Y44" i="11"/>
  <c r="AE34" i="11"/>
  <c r="Y26" i="11"/>
  <c r="AD9" i="11"/>
  <c r="AD17" i="11"/>
  <c r="AE12" i="11"/>
  <c r="Z25" i="11"/>
  <c r="AA23" i="11"/>
  <c r="D23" i="11" s="1"/>
  <c r="Y17" i="11"/>
  <c r="X37" i="11"/>
  <c r="G37" i="11" s="1"/>
  <c r="X36" i="11"/>
  <c r="G36" i="11" s="1"/>
  <c r="AE48" i="11"/>
  <c r="Z6" i="11"/>
  <c r="AA6" i="11"/>
  <c r="D6" i="11" s="1"/>
  <c r="Z29" i="11"/>
  <c r="AD20" i="11"/>
  <c r="AA16" i="11"/>
  <c r="D16" i="11" s="1"/>
  <c r="Y34" i="11"/>
  <c r="AB24" i="11"/>
  <c r="E24" i="11" s="1"/>
  <c r="AB36" i="11"/>
  <c r="E36" i="11" s="1"/>
  <c r="Y24" i="11"/>
  <c r="H24" i="11" s="1"/>
  <c r="AD41" i="11"/>
  <c r="AD19" i="11"/>
  <c r="AB18" i="11"/>
  <c r="E18" i="11" s="1"/>
  <c r="X19" i="11"/>
  <c r="G19" i="11" s="1"/>
  <c r="AD48" i="11"/>
  <c r="AB41" i="11"/>
  <c r="AC23" i="11"/>
  <c r="F23" i="11" s="1"/>
  <c r="X26" i="11"/>
  <c r="Z13" i="11"/>
  <c r="Y43" i="11"/>
  <c r="AE28" i="11"/>
  <c r="X47" i="11"/>
  <c r="Y8" i="11"/>
  <c r="AB47" i="11"/>
  <c r="AE38" i="11"/>
  <c r="X20" i="11"/>
  <c r="G20" i="11" s="1"/>
  <c r="AD38" i="11"/>
  <c r="AC33" i="11"/>
  <c r="F33" i="11" s="1"/>
  <c r="Z18" i="11"/>
  <c r="C18" i="11" s="1"/>
  <c r="AC35" i="11"/>
  <c r="F35" i="11" s="1"/>
  <c r="AA13" i="11"/>
  <c r="D13" i="11" s="1"/>
  <c r="X48" i="11"/>
  <c r="AC32" i="11"/>
  <c r="F32" i="11" s="1"/>
  <c r="AC12" i="11"/>
  <c r="F12" i="11" s="1"/>
  <c r="AD31" i="11"/>
  <c r="Y27" i="11"/>
  <c r="X12" i="11"/>
  <c r="Y11" i="11"/>
  <c r="AC25" i="11"/>
  <c r="F25" i="11" s="1"/>
  <c r="X31" i="11"/>
  <c r="AA28" i="11"/>
  <c r="D28" i="11" s="1"/>
  <c r="AC30" i="11"/>
  <c r="F30" i="11" s="1"/>
  <c r="AC10" i="11"/>
  <c r="F10" i="11" s="1"/>
  <c r="Z30" i="11"/>
  <c r="I30" i="11" s="1"/>
  <c r="AD22" i="11"/>
  <c r="X23" i="11"/>
  <c r="G23" i="11" s="1"/>
  <c r="AC20" i="11"/>
  <c r="F20" i="11" s="1"/>
  <c r="AE24" i="11"/>
  <c r="AB20" i="11"/>
  <c r="E20" i="11" s="1"/>
  <c r="X46" i="11"/>
  <c r="Z19" i="11"/>
  <c r="I19" i="11" s="1"/>
  <c r="AB19" i="11"/>
  <c r="E19" i="11" s="1"/>
  <c r="Y42" i="11"/>
  <c r="AC26" i="11"/>
  <c r="F26" i="11" s="1"/>
  <c r="Y32" i="11"/>
  <c r="H32" i="11" s="1"/>
  <c r="AB39" i="11"/>
  <c r="E39" i="11" s="1"/>
  <c r="X41" i="11"/>
  <c r="AC19" i="11"/>
  <c r="F19" i="11" s="1"/>
  <c r="Y30" i="11"/>
  <c r="Z26" i="11"/>
  <c r="AA38" i="11"/>
  <c r="D38" i="11" s="1"/>
  <c r="X9" i="11"/>
  <c r="AC46" i="11"/>
  <c r="Z32" i="11"/>
  <c r="I32" i="11" s="1"/>
  <c r="Z37" i="11"/>
  <c r="AB46" i="11"/>
  <c r="AC11" i="11"/>
  <c r="F11" i="11" s="1"/>
  <c r="Z44" i="11"/>
  <c r="X30" i="11"/>
  <c r="AB42" i="11"/>
  <c r="Z42" i="11"/>
  <c r="AC40" i="11"/>
  <c r="F40" i="11" s="1"/>
  <c r="Z48" i="11"/>
  <c r="AE10" i="11"/>
  <c r="AE16" i="11"/>
  <c r="X7" i="11"/>
  <c r="AC7" i="11"/>
  <c r="F7" i="11" s="1"/>
  <c r="Y45" i="11"/>
  <c r="AA30" i="11"/>
  <c r="D30" i="11" s="1"/>
  <c r="AC37" i="11"/>
  <c r="F37" i="11" s="1"/>
  <c r="AA42" i="11"/>
  <c r="AA35" i="11"/>
  <c r="D35" i="11" s="1"/>
  <c r="AA21" i="11"/>
  <c r="D21" i="11" s="1"/>
  <c r="AE14" i="11"/>
  <c r="AB35" i="11"/>
  <c r="E35" i="11" s="1"/>
  <c r="AE15" i="11"/>
  <c r="Z41" i="11"/>
  <c r="Y40" i="11"/>
  <c r="Z12" i="11"/>
  <c r="AC13" i="11"/>
  <c r="F13" i="11" s="1"/>
  <c r="AA41" i="11"/>
  <c r="AD15" i="11"/>
  <c r="X8" i="11"/>
  <c r="AE46" i="11"/>
  <c r="AD35" i="11"/>
  <c r="AC9" i="11"/>
  <c r="F9" i="11" s="1"/>
  <c r="C9" i="15"/>
  <c r="Y49" i="11"/>
  <c r="AA8" i="11"/>
  <c r="D8" i="11" s="1"/>
  <c r="AD21" i="11"/>
  <c r="X16" i="11"/>
  <c r="A16" i="11" s="1"/>
  <c r="AA39" i="11"/>
  <c r="D39" i="11" s="1"/>
  <c r="X43" i="11"/>
  <c r="X25" i="11"/>
  <c r="G25" i="11" s="1"/>
  <c r="AC27" i="11"/>
  <c r="F27" i="11" s="1"/>
  <c r="Y35" i="11"/>
  <c r="AA14" i="11"/>
  <c r="D14" i="11" s="1"/>
  <c r="AC47" i="11"/>
  <c r="AE13" i="11"/>
  <c r="AA24" i="11"/>
  <c r="D24" i="11" s="1"/>
  <c r="AC36" i="11"/>
  <c r="F36" i="11" s="1"/>
  <c r="Y38" i="11"/>
  <c r="H38" i="11" s="1"/>
  <c r="AD10" i="11"/>
  <c r="AD8" i="11"/>
  <c r="AB21" i="11"/>
  <c r="E21" i="11" s="1"/>
  <c r="AB11" i="11"/>
  <c r="E11" i="11" s="1"/>
  <c r="AB13" i="11"/>
  <c r="E13" i="11" s="1"/>
  <c r="AE22" i="11"/>
  <c r="AD24" i="11"/>
  <c r="X35" i="11"/>
  <c r="AB43" i="11"/>
  <c r="AE41" i="11"/>
  <c r="AA20" i="11"/>
  <c r="D20" i="11" s="1"/>
  <c r="AB30" i="11"/>
  <c r="E30" i="11" s="1"/>
  <c r="AA22" i="11"/>
  <c r="D22" i="11" s="1"/>
  <c r="AC28" i="11"/>
  <c r="F28" i="11" s="1"/>
  <c r="AA25" i="11"/>
  <c r="D25" i="11" s="1"/>
  <c r="Y25" i="11"/>
  <c r="H25" i="11" s="1"/>
  <c r="AD6" i="11"/>
  <c r="AD29" i="11"/>
  <c r="Z36" i="11"/>
  <c r="AD37" i="11"/>
  <c r="Y47" i="11"/>
  <c r="AE32" i="11"/>
  <c r="AC17" i="11"/>
  <c r="F17" i="11" s="1"/>
  <c r="AC24" i="11"/>
  <c r="F24" i="11" s="1"/>
  <c r="AD16" i="11"/>
  <c r="Z15" i="11"/>
  <c r="C15" i="11" s="1"/>
  <c r="X34" i="11"/>
  <c r="Y23" i="11"/>
  <c r="AC14" i="11"/>
  <c r="F14" i="11" s="1"/>
  <c r="A12" i="15"/>
  <c r="AE49" i="11"/>
  <c r="C27" i="15"/>
  <c r="AA44" i="11"/>
  <c r="AA7" i="11"/>
  <c r="D7" i="11" s="1"/>
  <c r="AD11" i="11"/>
  <c r="Y36" i="11"/>
  <c r="AB6" i="11"/>
  <c r="E6" i="11" s="1"/>
  <c r="AB28" i="11"/>
  <c r="E28" i="11" s="1"/>
  <c r="Z24" i="11"/>
  <c r="I24" i="11" s="1"/>
  <c r="AE23" i="11"/>
  <c r="X27" i="11"/>
  <c r="AA48" i="11"/>
  <c r="AC22" i="11"/>
  <c r="F22" i="11" s="1"/>
  <c r="AB26" i="11"/>
  <c r="E26" i="11" s="1"/>
  <c r="AE43" i="11"/>
  <c r="Y7" i="11"/>
  <c r="Y39" i="11"/>
  <c r="H39" i="11" s="1"/>
  <c r="Y29" i="11"/>
  <c r="H29" i="11" s="1"/>
  <c r="AE8" i="11"/>
  <c r="Z9" i="11"/>
  <c r="AA47" i="11"/>
  <c r="AE6" i="11"/>
  <c r="AA37" i="11"/>
  <c r="D37" i="11" s="1"/>
  <c r="AE40" i="11"/>
  <c r="Z33" i="11"/>
  <c r="AD12" i="11"/>
  <c r="AA10" i="11"/>
  <c r="D10" i="11" s="1"/>
  <c r="AD30" i="11"/>
  <c r="AD26" i="11"/>
  <c r="X24" i="11"/>
  <c r="AB34" i="11"/>
  <c r="E34" i="11" s="1"/>
  <c r="AB25" i="11"/>
  <c r="E25" i="11" s="1"/>
  <c r="Z17" i="11"/>
  <c r="C17" i="11" s="1"/>
  <c r="Y20" i="11"/>
  <c r="H20" i="11" s="1"/>
  <c r="AC43" i="11"/>
  <c r="X13" i="11"/>
  <c r="AD7" i="11"/>
  <c r="AC44" i="11"/>
  <c r="AE42" i="11"/>
  <c r="AD14" i="11"/>
  <c r="X10" i="11"/>
  <c r="AB33" i="11"/>
  <c r="E33" i="11" s="1"/>
  <c r="AC39" i="11"/>
  <c r="F39" i="11" s="1"/>
  <c r="Z11" i="11"/>
  <c r="Y28" i="11"/>
  <c r="H28" i="11" s="1"/>
  <c r="A22" i="15"/>
  <c r="AC49" i="11"/>
  <c r="A32" i="15"/>
  <c r="C32" i="15"/>
  <c r="C6" i="15"/>
  <c r="A6" i="15"/>
  <c r="A15" i="15"/>
  <c r="C15" i="15"/>
  <c r="A34" i="15"/>
  <c r="C34" i="15"/>
  <c r="A10" i="15"/>
  <c r="C10" i="15"/>
  <c r="D35" i="8" l="1"/>
  <c r="A15" i="8"/>
  <c r="A28" i="8"/>
  <c r="A30" i="8"/>
  <c r="A29" i="8"/>
  <c r="C18" i="8"/>
  <c r="A34" i="8"/>
  <c r="A16" i="8"/>
  <c r="A8" i="8"/>
  <c r="A6" i="8"/>
  <c r="A9" i="8"/>
  <c r="A20" i="8"/>
  <c r="A13" i="8"/>
  <c r="A23" i="8"/>
  <c r="A22" i="8"/>
  <c r="D26" i="8"/>
  <c r="C29" i="8"/>
  <c r="B19" i="8"/>
  <c r="D8" i="8"/>
  <c r="C21" i="8"/>
  <c r="B17" i="8"/>
  <c r="B33" i="8"/>
  <c r="D25" i="8"/>
  <c r="D32" i="8"/>
  <c r="D31" i="8"/>
  <c r="H18" i="11"/>
  <c r="B18" i="11"/>
  <c r="G14" i="11"/>
  <c r="A14" i="11"/>
  <c r="A13" i="11"/>
  <c r="G13" i="11"/>
  <c r="I12" i="11"/>
  <c r="C12" i="11"/>
  <c r="I13" i="11"/>
  <c r="C13" i="11"/>
  <c r="H15" i="11"/>
  <c r="B15" i="11"/>
  <c r="G18" i="11"/>
  <c r="A18" i="11"/>
  <c r="H10" i="11"/>
  <c r="B10" i="11"/>
  <c r="C11" i="11"/>
  <c r="I11" i="11"/>
  <c r="B11" i="11"/>
  <c r="H11" i="11"/>
  <c r="H17" i="11"/>
  <c r="B17" i="11"/>
  <c r="C10" i="11"/>
  <c r="I10" i="11"/>
  <c r="H13" i="11"/>
  <c r="B13" i="11"/>
  <c r="A10" i="11"/>
  <c r="G10" i="11"/>
  <c r="A12" i="11"/>
  <c r="G12" i="11"/>
  <c r="H14" i="11"/>
  <c r="B14" i="11"/>
  <c r="G11" i="11"/>
  <c r="A11" i="11"/>
  <c r="I16" i="11"/>
  <c r="C16" i="11"/>
  <c r="B12" i="11"/>
  <c r="H12" i="11"/>
  <c r="I9" i="11"/>
  <c r="D27" i="8"/>
  <c r="N59" i="8"/>
  <c r="N60" i="8"/>
  <c r="N45" i="8"/>
  <c r="N56" i="8"/>
  <c r="N61" i="8"/>
  <c r="N47" i="8"/>
  <c r="N48" i="8"/>
  <c r="I6" i="11"/>
  <c r="C11" i="8"/>
  <c r="N43" i="8"/>
  <c r="N62" i="8"/>
  <c r="N55" i="8"/>
  <c r="N66" i="8"/>
  <c r="N42" i="8"/>
  <c r="N50" i="8"/>
  <c r="N44" i="8"/>
  <c r="N54" i="8"/>
  <c r="N53" i="8"/>
  <c r="N68" i="8"/>
  <c r="G9" i="11"/>
  <c r="N65" i="8"/>
  <c r="N52" i="8"/>
  <c r="N49" i="8"/>
  <c r="N63" i="8"/>
  <c r="N51" i="8"/>
  <c r="N67" i="8"/>
  <c r="N41" i="8"/>
  <c r="N58" i="8"/>
  <c r="N46" i="8"/>
  <c r="N70" i="8"/>
  <c r="N69" i="8"/>
  <c r="N64" i="8"/>
  <c r="N57" i="8"/>
  <c r="A19" i="8"/>
  <c r="B8" i="8"/>
  <c r="D14" i="8"/>
  <c r="C8" i="8"/>
  <c r="D24" i="8"/>
  <c r="C28" i="8"/>
  <c r="B34" i="8"/>
  <c r="A18" i="8"/>
  <c r="C19" i="8"/>
  <c r="C33" i="11"/>
  <c r="I33" i="11"/>
  <c r="A34" i="11"/>
  <c r="G34" i="11"/>
  <c r="B27" i="11"/>
  <c r="H27" i="11"/>
  <c r="C29" i="11"/>
  <c r="I29" i="11"/>
  <c r="I14" i="11"/>
  <c r="C7" i="11"/>
  <c r="I7" i="11"/>
  <c r="B7" i="11"/>
  <c r="H7" i="11"/>
  <c r="I15" i="11"/>
  <c r="B35" i="11"/>
  <c r="H35" i="11"/>
  <c r="G8" i="11"/>
  <c r="A30" i="11"/>
  <c r="G30" i="11"/>
  <c r="C37" i="11"/>
  <c r="I37" i="11"/>
  <c r="B8" i="11"/>
  <c r="H8" i="11"/>
  <c r="B34" i="11"/>
  <c r="H34" i="11"/>
  <c r="G15" i="11"/>
  <c r="C38" i="11"/>
  <c r="I38" i="11"/>
  <c r="B21" i="11"/>
  <c r="H21" i="11"/>
  <c r="A40" i="11"/>
  <c r="G40" i="11"/>
  <c r="B19" i="11"/>
  <c r="H19" i="11"/>
  <c r="A31" i="11"/>
  <c r="G31" i="11"/>
  <c r="C25" i="11"/>
  <c r="I25" i="11"/>
  <c r="A27" i="11"/>
  <c r="G27" i="11"/>
  <c r="G16" i="11"/>
  <c r="B40" i="11"/>
  <c r="H40" i="11"/>
  <c r="A7" i="11"/>
  <c r="G7" i="11"/>
  <c r="C26" i="11"/>
  <c r="I26" i="11"/>
  <c r="A26" i="11"/>
  <c r="G26" i="11"/>
  <c r="H16" i="11"/>
  <c r="A39" i="11"/>
  <c r="G39" i="11"/>
  <c r="C8" i="11"/>
  <c r="I8" i="11"/>
  <c r="G6" i="11"/>
  <c r="B9" i="11"/>
  <c r="H9" i="11"/>
  <c r="B33" i="11"/>
  <c r="H33" i="11"/>
  <c r="B37" i="11"/>
  <c r="H37" i="11"/>
  <c r="I17" i="11"/>
  <c r="C36" i="11"/>
  <c r="I36" i="11"/>
  <c r="B26" i="11"/>
  <c r="H26" i="11"/>
  <c r="B31" i="11"/>
  <c r="H31" i="11"/>
  <c r="B6" i="11"/>
  <c r="H6" i="11"/>
  <c r="A29" i="11"/>
  <c r="G29" i="11"/>
  <c r="G17" i="11"/>
  <c r="A32" i="11"/>
  <c r="G32" i="11"/>
  <c r="A28" i="11"/>
  <c r="G28" i="11"/>
  <c r="A38" i="11"/>
  <c r="G38" i="11"/>
  <c r="A24" i="11"/>
  <c r="G24" i="11"/>
  <c r="B36" i="11"/>
  <c r="H36" i="11"/>
  <c r="B23" i="11"/>
  <c r="H23" i="11"/>
  <c r="A35" i="11"/>
  <c r="G35" i="11"/>
  <c r="B30" i="11"/>
  <c r="H30" i="11"/>
  <c r="I18" i="11"/>
  <c r="C23" i="11"/>
  <c r="I23" i="11"/>
  <c r="A21" i="11"/>
  <c r="G21" i="11"/>
  <c r="C39" i="11"/>
  <c r="I39" i="11"/>
  <c r="A33" i="11"/>
  <c r="B21" i="8"/>
  <c r="D12" i="8"/>
  <c r="B7" i="8"/>
  <c r="A24" i="8"/>
  <c r="A31" i="8"/>
  <c r="B24" i="8"/>
  <c r="C33" i="8"/>
  <c r="C13" i="8"/>
  <c r="A33" i="8"/>
  <c r="C20" i="8"/>
  <c r="C30" i="8"/>
  <c r="A25" i="8"/>
  <c r="B22" i="8"/>
  <c r="D22" i="8"/>
  <c r="D34" i="8"/>
  <c r="C31" i="8"/>
  <c r="D13" i="8"/>
  <c r="C24" i="8"/>
  <c r="C22" i="8"/>
  <c r="C6" i="8"/>
  <c r="B13" i="8"/>
  <c r="A27" i="8"/>
  <c r="B16" i="8"/>
  <c r="C32" i="8"/>
  <c r="C27" i="8"/>
  <c r="A17" i="8"/>
  <c r="C23" i="8"/>
  <c r="B15" i="8"/>
  <c r="B11" i="8"/>
  <c r="C14" i="8"/>
  <c r="B30" i="8"/>
  <c r="D18" i="8"/>
  <c r="D7" i="8"/>
  <c r="D21" i="8"/>
  <c r="D17" i="8"/>
  <c r="A11" i="8"/>
  <c r="D11" i="8"/>
  <c r="A32" i="8"/>
  <c r="A21" i="8"/>
  <c r="D30" i="8"/>
  <c r="D10" i="8"/>
  <c r="D20" i="8"/>
  <c r="B26" i="8"/>
  <c r="A26" i="8"/>
  <c r="B29" i="8"/>
  <c r="C15" i="8"/>
  <c r="B20" i="8"/>
  <c r="B25" i="8"/>
  <c r="C25" i="8"/>
  <c r="B18" i="8"/>
  <c r="C7" i="8"/>
  <c r="B31" i="8"/>
  <c r="B27" i="8"/>
  <c r="C34" i="8"/>
  <c r="B32" i="8"/>
  <c r="D19" i="8"/>
  <c r="C12" i="8"/>
  <c r="B23" i="8"/>
  <c r="D23" i="8"/>
  <c r="C17" i="8"/>
  <c r="B14" i="8"/>
  <c r="D29" i="8"/>
  <c r="D16" i="8"/>
  <c r="C16" i="8"/>
  <c r="B38" i="11"/>
  <c r="A14" i="8"/>
  <c r="C27" i="11"/>
  <c r="B9" i="8"/>
  <c r="B28" i="8"/>
  <c r="B10" i="8"/>
  <c r="B12" i="8"/>
  <c r="D33" i="8"/>
  <c r="A37" i="11"/>
  <c r="C19" i="11"/>
  <c r="A22" i="11"/>
  <c r="B25" i="11"/>
  <c r="B32" i="11"/>
  <c r="A6" i="11"/>
  <c r="A36" i="11"/>
  <c r="B39" i="11"/>
  <c r="C24" i="11"/>
  <c r="B28" i="11"/>
  <c r="C31" i="11"/>
  <c r="A8" i="11"/>
  <c r="C40" i="11"/>
  <c r="C35" i="11"/>
  <c r="A19" i="11"/>
  <c r="A23" i="11"/>
  <c r="A25" i="11"/>
  <c r="C34" i="11"/>
  <c r="C20" i="11"/>
  <c r="C28" i="11"/>
  <c r="B22" i="11"/>
  <c r="B20" i="11"/>
  <c r="C30" i="11"/>
  <c r="C32" i="11"/>
  <c r="C9" i="11"/>
  <c r="A9" i="11"/>
  <c r="C6" i="11"/>
  <c r="C21" i="11"/>
  <c r="C22" i="11"/>
  <c r="B24" i="11"/>
  <c r="A20" i="11"/>
  <c r="C26" i="8"/>
  <c r="A12" i="8"/>
  <c r="D15" i="8"/>
  <c r="A7" i="8"/>
  <c r="D28" i="8"/>
  <c r="C9" i="8"/>
  <c r="D6" i="8"/>
  <c r="A10" i="8"/>
  <c r="C35" i="8"/>
  <c r="B35" i="8"/>
  <c r="A35" i="8"/>
  <c r="C10" i="8"/>
  <c r="B29" i="11"/>
  <c r="D9" i="8"/>
  <c r="B6" i="8"/>
  <c r="O44" i="8" l="1"/>
  <c r="H20" i="8" s="1"/>
  <c r="O42" i="8"/>
  <c r="F12" i="8" s="1"/>
  <c r="O47" i="8"/>
  <c r="H32" i="8" s="1"/>
  <c r="O53" i="8"/>
  <c r="O43" i="8"/>
  <c r="F16" i="8" s="1"/>
  <c r="O58" i="8"/>
  <c r="O57" i="8"/>
  <c r="O63" i="8"/>
  <c r="O56" i="8"/>
  <c r="O59" i="8"/>
  <c r="O48" i="8"/>
  <c r="F36" i="8" s="1"/>
  <c r="O69" i="8"/>
  <c r="O52" i="8"/>
  <c r="O62" i="8"/>
  <c r="O45" i="8"/>
  <c r="H24" i="8" s="1"/>
  <c r="O68" i="8"/>
  <c r="O41" i="8"/>
  <c r="H8" i="8" s="1"/>
  <c r="O55" i="8"/>
  <c r="O54" i="8"/>
  <c r="O70" i="8"/>
  <c r="O50" i="8"/>
  <c r="O65" i="8"/>
  <c r="O49" i="8"/>
  <c r="O60" i="8"/>
  <c r="O67" i="8"/>
  <c r="O51" i="8"/>
  <c r="O64" i="8"/>
  <c r="O66" i="8"/>
  <c r="O46" i="8"/>
  <c r="F28" i="8" s="1"/>
  <c r="O61" i="8"/>
  <c r="F20" i="8" l="1"/>
  <c r="H36" i="8"/>
  <c r="F32" i="8"/>
  <c r="H12" i="8"/>
  <c r="H16" i="8"/>
  <c r="F8" i="8"/>
  <c r="H28" i="8"/>
  <c r="F24" i="8"/>
  <c r="P35" i="17"/>
  <c r="I12" i="17" l="1"/>
  <c r="I16" i="17"/>
  <c r="I8" i="17"/>
  <c r="G16" i="17" l="1"/>
  <c r="G12" i="17"/>
  <c r="G8" i="17"/>
  <c r="U19" i="22"/>
  <c r="U20" i="22"/>
  <c r="U21" i="22"/>
  <c r="U22" i="22"/>
  <c r="U23" i="22"/>
  <c r="U24" i="22"/>
  <c r="AG6" i="14"/>
  <c r="AZ6" i="14"/>
  <c r="N46" i="14"/>
  <c r="AG46" i="14"/>
  <c r="AZ46" i="14"/>
  <c r="U18" i="22"/>
</calcChain>
</file>

<file path=xl/sharedStrings.xml><?xml version="1.0" encoding="utf-8"?>
<sst xmlns="http://schemas.openxmlformats.org/spreadsheetml/2006/main" count="804" uniqueCount="333">
  <si>
    <t>1)</t>
  </si>
  <si>
    <t>2)</t>
  </si>
  <si>
    <t>3)</t>
  </si>
  <si>
    <t>4)</t>
  </si>
  <si>
    <t>5)</t>
  </si>
  <si>
    <t>6)</t>
  </si>
  <si>
    <t>7)</t>
  </si>
  <si>
    <t>8)</t>
  </si>
  <si>
    <t>9)</t>
  </si>
  <si>
    <t>VAR</t>
  </si>
  <si>
    <t>Full-time players are permanently rostered on that team for PIHL games</t>
  </si>
  <si>
    <t>-- Full-time players should be noted with a "Y" in this column</t>
  </si>
  <si>
    <t>10)</t>
  </si>
  <si>
    <t>11)</t>
  </si>
  <si>
    <t>Last</t>
  </si>
  <si>
    <t>First</t>
  </si>
  <si>
    <t>Name</t>
  </si>
  <si>
    <t>Jersey</t>
  </si>
  <si>
    <t>Number</t>
  </si>
  <si>
    <t>(F/D/G)</t>
  </si>
  <si>
    <t>Position</t>
  </si>
  <si>
    <t>(Y/N)</t>
  </si>
  <si>
    <t>Date</t>
  </si>
  <si>
    <t>Team Manager</t>
  </si>
  <si>
    <t>Assistant Coach</t>
  </si>
  <si>
    <t>Head Coach</t>
  </si>
  <si>
    <t>Title</t>
  </si>
  <si>
    <t>Last Name</t>
  </si>
  <si>
    <t>First Name</t>
  </si>
  <si>
    <t>Change</t>
  </si>
  <si>
    <t>To</t>
  </si>
  <si>
    <t>From</t>
  </si>
  <si>
    <t>Level</t>
  </si>
  <si>
    <t>School Name</t>
  </si>
  <si>
    <t>Grade</t>
  </si>
  <si>
    <t>(6-12)</t>
  </si>
  <si>
    <t>Birth</t>
  </si>
  <si>
    <t>Year</t>
  </si>
  <si>
    <t>School</t>
  </si>
  <si>
    <t>Team</t>
  </si>
  <si>
    <t>Phone</t>
  </si>
  <si>
    <t>Special-Case Eligibility</t>
  </si>
  <si>
    <t>JV1</t>
  </si>
  <si>
    <t>JV2</t>
  </si>
  <si>
    <t>PLAYER DATA</t>
  </si>
  <si>
    <t>Full-Time</t>
  </si>
  <si>
    <t>Semesters</t>
  </si>
  <si>
    <t># of HS</t>
  </si>
  <si>
    <t>Transfer</t>
  </si>
  <si>
    <t>Foreign</t>
  </si>
  <si>
    <t>STAFF DATA</t>
  </si>
  <si>
    <t>Cy/Chtr/Vo</t>
  </si>
  <si>
    <t>John</t>
  </si>
  <si>
    <t>Y</t>
  </si>
  <si>
    <t>D</t>
  </si>
  <si>
    <t>x</t>
  </si>
  <si>
    <t>N</t>
  </si>
  <si>
    <t>F</t>
  </si>
  <si>
    <t>G</t>
  </si>
  <si>
    <t>Active</t>
  </si>
  <si>
    <t>Red</t>
  </si>
  <si>
    <t>Blue</t>
  </si>
  <si>
    <t>Yellow</t>
  </si>
  <si>
    <t>Orange</t>
  </si>
  <si>
    <t>Green</t>
  </si>
  <si>
    <t>Beacontown</t>
  </si>
  <si>
    <t>School Principal or Athletic Director</t>
  </si>
  <si>
    <t>sign</t>
  </si>
  <si>
    <t>date</t>
  </si>
  <si>
    <t>Common Name</t>
  </si>
  <si>
    <t>#</t>
  </si>
  <si>
    <t>HC</t>
  </si>
  <si>
    <t>AC</t>
  </si>
  <si>
    <t>Player Name</t>
  </si>
  <si>
    <t>CEP</t>
  </si>
  <si>
    <t>Cy/Ch/Vo</t>
  </si>
  <si>
    <t>Indigo</t>
  </si>
  <si>
    <t>Violet</t>
  </si>
  <si>
    <t>Cameron</t>
  </si>
  <si>
    <t>Frye</t>
  </si>
  <si>
    <t>Ed</t>
  </si>
  <si>
    <t>Rooney</t>
  </si>
  <si>
    <t>Tom</t>
  </si>
  <si>
    <t>Bueller</t>
  </si>
  <si>
    <t>Adamley</t>
  </si>
  <si>
    <t>Steven</t>
  </si>
  <si>
    <t>Lim</t>
  </si>
  <si>
    <t>Andrew</t>
  </si>
  <si>
    <t>Clark</t>
  </si>
  <si>
    <t>Richard</t>
  </si>
  <si>
    <t>Vernon</t>
  </si>
  <si>
    <t>Brian</t>
  </si>
  <si>
    <t>Johnson</t>
  </si>
  <si>
    <t>Bender</t>
  </si>
  <si>
    <t>Standish</t>
  </si>
  <si>
    <t>Al</t>
  </si>
  <si>
    <t>Reynolds</t>
  </si>
  <si>
    <t>George</t>
  </si>
  <si>
    <t>Peterson</t>
  </si>
  <si>
    <t>Gary</t>
  </si>
  <si>
    <t>Wallace</t>
  </si>
  <si>
    <t>Wyatt</t>
  </si>
  <si>
    <t>Donnelly</t>
  </si>
  <si>
    <t>Chet</t>
  </si>
  <si>
    <t>Mike</t>
  </si>
  <si>
    <t>Baker</t>
  </si>
  <si>
    <t>Joel</t>
  </si>
  <si>
    <t>Cruise</t>
  </si>
  <si>
    <t>Miles</t>
  </si>
  <si>
    <t>Dalby</t>
  </si>
  <si>
    <t>Carl</t>
  </si>
  <si>
    <t>Reed</t>
  </si>
  <si>
    <t>Andy</t>
  </si>
  <si>
    <t>Duckie</t>
  </si>
  <si>
    <t>Scott</t>
  </si>
  <si>
    <t>Howard</t>
  </si>
  <si>
    <t>Lewis</t>
  </si>
  <si>
    <t>Stiles</t>
  </si>
  <si>
    <t>Rusty</t>
  </si>
  <si>
    <t>Thorne</t>
  </si>
  <si>
    <t>Mick</t>
  </si>
  <si>
    <t>Arnold</t>
  </si>
  <si>
    <t>Bo</t>
  </si>
  <si>
    <t>Marconi</t>
  </si>
  <si>
    <t>Kirk</t>
  </si>
  <si>
    <t>Lolley</t>
  </si>
  <si>
    <t>Pat</t>
  </si>
  <si>
    <t>Wells</t>
  </si>
  <si>
    <t>Zack</t>
  </si>
  <si>
    <t>Morris</t>
  </si>
  <si>
    <t>Sam</t>
  </si>
  <si>
    <t>Powers</t>
  </si>
  <si>
    <t>A.C.</t>
  </si>
  <si>
    <t>Slater</t>
  </si>
  <si>
    <t>Belding</t>
  </si>
  <si>
    <t>Russell</t>
  </si>
  <si>
    <t>Bobby</t>
  </si>
  <si>
    <t>Finstock</t>
  </si>
  <si>
    <t>Larry</t>
  </si>
  <si>
    <t>Hockett</t>
  </si>
  <si>
    <t>Walter</t>
  </si>
  <si>
    <t>Burns</t>
  </si>
  <si>
    <t>Lou</t>
  </si>
  <si>
    <t>Brown</t>
  </si>
  <si>
    <t>Hughes</t>
  </si>
  <si>
    <t>Cam</t>
  </si>
  <si>
    <t>Edward</t>
  </si>
  <si>
    <t>Thomas</t>
  </si>
  <si>
    <t>Steve</t>
  </si>
  <si>
    <t>Rich</t>
  </si>
  <si>
    <t>Alfred</t>
  </si>
  <si>
    <t>Chester</t>
  </si>
  <si>
    <t>Michael</t>
  </si>
  <si>
    <t>Robert</t>
  </si>
  <si>
    <t>Patrick</t>
  </si>
  <si>
    <t>Zachary</t>
  </si>
  <si>
    <t>Samuel</t>
  </si>
  <si>
    <t>Albert</t>
  </si>
  <si>
    <t>Michah</t>
  </si>
  <si>
    <t>Lawrence</t>
  </si>
  <si>
    <t>Louis</t>
  </si>
  <si>
    <t>*Principal/AD signature verifies students listed attend the school, are currently in the grade listed, and meet all of the school's participation policies.</t>
  </si>
  <si>
    <t>Jonathan</t>
  </si>
  <si>
    <t>412-321-2827</t>
  </si>
  <si>
    <t>412-642-1800</t>
  </si>
  <si>
    <t xml:space="preserve">DATE: </t>
  </si>
  <si>
    <t>TOTAL</t>
  </si>
  <si>
    <t>PLAYER ADDITIONS</t>
  </si>
  <si>
    <t>Bench</t>
  </si>
  <si>
    <t>Rick</t>
  </si>
  <si>
    <t>Add</t>
  </si>
  <si>
    <t>Change the player's Active column to "N" on the Data tab</t>
  </si>
  <si>
    <t>Full-time Team</t>
  </si>
  <si>
    <t>Jersey Number</t>
  </si>
  <si>
    <t>TM</t>
  </si>
  <si>
    <t>Delete</t>
  </si>
  <si>
    <t xml:space="preserve">Association Short Name: </t>
  </si>
  <si>
    <t>GAMES</t>
  </si>
  <si>
    <t xml:space="preserve">PIHL GAME NUMBERS: </t>
  </si>
  <si>
    <t>PRE-SEASON SIGN-OFF</t>
  </si>
  <si>
    <t>POST-SEASON SIGN-OFF</t>
  </si>
  <si>
    <t>(m/d/y)</t>
  </si>
  <si>
    <t>("Joey" or "JJ")</t>
  </si>
  <si>
    <t>Captains</t>
  </si>
  <si>
    <t>(1 C, 2 A)</t>
  </si>
  <si>
    <t>C</t>
  </si>
  <si>
    <t>A</t>
  </si>
  <si>
    <t>Semester</t>
  </si>
  <si>
    <t>List your Association Short Name in the top-left</t>
  </si>
  <si>
    <t>-- Please leave out "high school" and/or mascot name and/or "hockey association" and/or level</t>
  </si>
  <si>
    <t>-- Example: Persons named "Joseph" often go by "Joe" or "Joey" or even "JJ"</t>
  </si>
  <si>
    <t>The "School Name" is the actual school/building the player attends</t>
  </si>
  <si>
    <t>-- Please do not use abbreviations nor district name; exclude "High School" or "Junior High"</t>
  </si>
  <si>
    <t>y</t>
  </si>
  <si>
    <t>n</t>
  </si>
  <si>
    <t>"Active" players are those who are currently on the team's USA Hockey roster</t>
  </si>
  <si>
    <t>-- All players start with a "Y" for Active; if the player is deleted from USAH, column changes to "N"</t>
  </si>
  <si>
    <t>-- No player is ever deleted/removed from the PIHL roster; maximum of 30 active players</t>
  </si>
  <si>
    <t>-- Move-up players (or "call-ups") should be listed as "N" for this column</t>
  </si>
  <si>
    <r>
      <t xml:space="preserve">-- A player can only be listed as "full-time" on </t>
    </r>
    <r>
      <rPr>
        <u/>
        <sz val="10"/>
        <rFont val="Arial"/>
        <family val="2"/>
      </rPr>
      <t>one</t>
    </r>
    <r>
      <rPr>
        <sz val="10"/>
        <rFont val="Arial"/>
        <family val="2"/>
      </rPr>
      <t xml:space="preserve"> PIHL Team Roster</t>
    </r>
  </si>
  <si>
    <t>INSTRUCTIONS FOR TEAM ROSTER DATA TAB</t>
  </si>
  <si>
    <t>-- If a player quits and that number is reassigned, adjust the inactive player to an unused number</t>
  </si>
  <si>
    <t>Each team has a maximum of ONE captain and TWO assistant captains per game!</t>
  </si>
  <si>
    <t>Indicate the number of semesters of high school attendance, beginning with the 9th grade</t>
  </si>
  <si>
    <t>12)</t>
  </si>
  <si>
    <t>For Special-Case Eligibility, place any character (such as "X") in the applicable column</t>
  </si>
  <si>
    <t>-- Transfer Players require a "PIHL Student Transfer Form"</t>
  </si>
  <si>
    <t>-- Please leave the column/cell empty if none of the cases apply to the player</t>
  </si>
  <si>
    <t>-- Foreign Players require a "PIHL Foreign Student Form"</t>
  </si>
  <si>
    <t>-- Cyber-school, Charter, Vo-Tech, Home-schooled players require a school letter</t>
  </si>
  <si>
    <t>13)</t>
  </si>
  <si>
    <t>14)</t>
  </si>
  <si>
    <t>Print the "sign-off" tab and take to appropriate school(s) for signature(s)</t>
  </si>
  <si>
    <t>-- The same file will be used for any roster adjustments during the season</t>
  </si>
  <si>
    <t>Save the completed file and email it to registration@pihlhockey.com</t>
  </si>
  <si>
    <t>15)</t>
  </si>
  <si>
    <t>INSTRUCTIONS FOR ADJUSTMENTS TAB</t>
  </si>
  <si>
    <t>Make the change on the appropriate line(s) on the DATA tab</t>
  </si>
  <si>
    <t>Log the change -- including the date of change -- on the Adjustments tab under Player Changes</t>
  </si>
  <si>
    <t>FOR CHANGES TO ROSTERED PLAYERS</t>
  </si>
  <si>
    <t>FOR ADDITIONS OF NEW PLAYERS TO THE ROSTER</t>
  </si>
  <si>
    <t>Save the updated file and email it to registration@pihlhockey.com</t>
  </si>
  <si>
    <t>Add the player and corresponding info under Player Additions on the Data tab</t>
  </si>
  <si>
    <t>Log the change -- including the date of change -- on the Adjustments tab under Player Add/Deactivate</t>
  </si>
  <si>
    <t>New scoresheet stickers will need to be printed when players are added (no write-ins at the bottom)</t>
  </si>
  <si>
    <t>FOR DEACTIVATING PLAYERS FROM PIHL ROSTER (REMOVED FROM USAH ROSTER)</t>
  </si>
  <si>
    <t>Changes affecting the scoresheet stickers (jersey #, captain, etc.) require new stickers to be printed</t>
  </si>
  <si>
    <t>Enter the correct information under Staff on the Data tab (or delete the line)</t>
  </si>
  <si>
    <t>Log the change -- including the date of change -- on the Adjustments tab under Staff Add/Change/Delete</t>
  </si>
  <si>
    <t>FOR STAFF CHANGES OF ANY KIND (ADD/CHANGE/DELETE)</t>
  </si>
  <si>
    <t>-- Example: "Shermer" instead of "Shermer HS" or "Shermer Bulldogs" or "Shermer Varsity"</t>
  </si>
  <si>
    <t>Pos</t>
  </si>
  <si>
    <t>COACHING STAFF</t>
  </si>
  <si>
    <t>Please list only "F" or "D" or "G" as the player's position (only one; primary position)</t>
  </si>
  <si>
    <t>-- If the player is going to play in games as a goaltender, list him/her as a G</t>
  </si>
  <si>
    <t>Other Change</t>
  </si>
  <si>
    <t>-- Example: "Rydell" instead of "Rydell High School" or "Rydell HS"</t>
  </si>
  <si>
    <t>Use the "Data Sample" tab as a guide!  And please do not type in all capital letters!</t>
  </si>
  <si>
    <t>Formal First</t>
  </si>
  <si>
    <t>Date of</t>
  </si>
  <si>
    <t>1/1/2002</t>
  </si>
  <si>
    <t>1/1/2004</t>
  </si>
  <si>
    <t>1/1/2005</t>
  </si>
  <si>
    <t>1/1/2003</t>
  </si>
  <si>
    <t>Teal</t>
  </si>
  <si>
    <t>Kelly</t>
  </si>
  <si>
    <t>LOWER</t>
  </si>
  <si>
    <t>TEAM</t>
  </si>
  <si>
    <t>DOB</t>
  </si>
  <si>
    <t>PLAYER DEACTIVATIONS</t>
  </si>
  <si>
    <t>STAFF ADJUSTMENTS</t>
  </si>
  <si>
    <t>PLAYER ADJUSTMENTS</t>
  </si>
  <si>
    <t>Adjustment Type</t>
  </si>
  <si>
    <t>Staff Position</t>
  </si>
  <si>
    <t>T</t>
  </si>
  <si>
    <t>Gr</t>
  </si>
  <si>
    <t>Jon</t>
  </si>
  <si>
    <t>Nicholas</t>
  </si>
  <si>
    <t>Nick</t>
  </si>
  <si>
    <t>Players are not permitted to participate in PIHL games until the player has been approved by the PIHL!</t>
  </si>
  <si>
    <t>PURE</t>
  </si>
  <si>
    <t>CO-OP</t>
  </si>
  <si>
    <t>Team Type:</t>
  </si>
  <si>
    <t xml:space="preserve"> Number</t>
  </si>
  <si>
    <t>Rostered Coach</t>
  </si>
  <si>
    <t>GIRLS</t>
  </si>
  <si>
    <t xml:space="preserve">Team Level of Play: </t>
  </si>
  <si>
    <t>Keger</t>
  </si>
  <si>
    <t>Kirby</t>
  </si>
  <si>
    <t>Hicks</t>
  </si>
  <si>
    <t>William</t>
  </si>
  <si>
    <t>Billy</t>
  </si>
  <si>
    <t>Dolenz</t>
  </si>
  <si>
    <t>Kevin</t>
  </si>
  <si>
    <t>Walt</t>
  </si>
  <si>
    <t>Van Patten</t>
  </si>
  <si>
    <t>Julianna</t>
  </si>
  <si>
    <t>Jules</t>
  </si>
  <si>
    <t>Newbury</t>
  </si>
  <si>
    <t>Alexander</t>
  </si>
  <si>
    <t>Alec</t>
  </si>
  <si>
    <t>Hunter</t>
  </si>
  <si>
    <t>Leslie</t>
  </si>
  <si>
    <t>Curtis</t>
  </si>
  <si>
    <t>Matthews</t>
  </si>
  <si>
    <t>Keith</t>
  </si>
  <si>
    <t>McDonough</t>
  </si>
  <si>
    <t>Walsh</t>
  </si>
  <si>
    <t>Blaine</t>
  </si>
  <si>
    <t>FT</t>
  </si>
  <si>
    <t>Gender</t>
  </si>
  <si>
    <t>(M/F)</t>
  </si>
  <si>
    <t>M</t>
  </si>
  <si>
    <t>Simone</t>
  </si>
  <si>
    <t>Andrea</t>
  </si>
  <si>
    <t>Andi</t>
  </si>
  <si>
    <t>COACHES</t>
  </si>
  <si>
    <t>Pamela</t>
  </si>
  <si>
    <t>Pam</t>
  </si>
  <si>
    <t xml:space="preserve">PLAYERS PER GAME: </t>
  </si>
  <si>
    <t xml:space="preserve"> Captains</t>
  </si>
  <si>
    <t xml:space="preserve"> Year</t>
  </si>
  <si>
    <t xml:space="preserve"> CEP</t>
  </si>
  <si>
    <t>1st JV</t>
  </si>
  <si>
    <t>2nd JV</t>
  </si>
  <si>
    <t>-- This is not the division/tier of the team but the sequence of teams in the assocation, as applicable</t>
  </si>
  <si>
    <t>Place one 'X' in each of the two sets of the boxex at the top-right for this team (Level, Type)</t>
  </si>
  <si>
    <t>Players can be listed in ANY order, as long as an individual player's info is on the same line</t>
  </si>
  <si>
    <t>The "Common Name" is the first name usually used for the player and is required</t>
  </si>
  <si>
    <t>Each player must be assigned a unique jersey number (# will appear in red if duplicated)</t>
  </si>
  <si>
    <t>-- Players cannot "share" a number, such as two call-ups using #40</t>
  </si>
  <si>
    <t>-- If your team rotates captains' letters or has not named captains yet, leave this column blank</t>
  </si>
  <si>
    <t>-- Semester attendance applies to all high schools at which a player may have attended</t>
  </si>
  <si>
    <t>-- A different signature is needed for each school listed on the roster, as listed</t>
  </si>
  <si>
    <t>Print the "Sign-off+" tab on the same day and take to school(s) for principal/AD signature</t>
  </si>
  <si>
    <t>Changes affecting the scoresheet stickers (new coach, change in level) require new stickers to be printed</t>
  </si>
  <si>
    <t>Deactivated players will not appear on the stickers and will be deactivated in SportsEngine</t>
  </si>
  <si>
    <t>-- Please list up to 9 assistant coaches most likely to be at games for this team, in general order</t>
  </si>
  <si>
    <t>-- If a line is missing required information, a "MISSING INFO" warning will appear to its right</t>
  </si>
  <si>
    <t>2025-26 PIHL TEAM ROSTER DATA</t>
  </si>
  <si>
    <t>2025-26 PIHL ROSTER SIGN-OFF</t>
  </si>
  <si>
    <t>2025-26 PIHL ROSTER ADD-SUBTRACTS LOG</t>
  </si>
  <si>
    <t>2025-26 PIHL ROSTER ADJUSTMENT LOG</t>
  </si>
  <si>
    <t>2025-26 PIHL PLAYER ADDITION SIGN-OFF</t>
  </si>
  <si>
    <t>2025-26 PIHL GAME VERIFICATION FORM</t>
  </si>
  <si>
    <t>2025-26 PIHL WEBSITE ROSTER</t>
  </si>
  <si>
    <t>14U1</t>
  </si>
  <si>
    <t>14U2</t>
  </si>
  <si>
    <t>1st 14U</t>
  </si>
  <si>
    <t>2nd 14U</t>
  </si>
  <si>
    <t>2025-26 PIHL SPECIAL ELIGIBILITY CASES</t>
  </si>
  <si>
    <t>LEAVE BLANK</t>
  </si>
  <si>
    <t>-- Players not yet in 9th grade or entering 9th grade for the first time would have a '2'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</si>
</sst>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/yyyy;@"/>
  </numFmts>
  <fonts count="3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2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0"/>
      <name val="Segoe UI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b/>
      <sz val="7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medium">
        <color indexed="64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indexed="64"/>
      </left>
      <right style="dotted">
        <color theme="0" tint="-0.34998626667073579"/>
      </right>
      <top style="dashed">
        <color theme="0" tint="-0.34998626667073579"/>
      </top>
      <bottom/>
      <diagonal/>
    </border>
    <border>
      <left style="medium">
        <color indexed="64"/>
      </left>
      <right style="dotted">
        <color theme="0" tint="-0.34998626667073579"/>
      </right>
      <top/>
      <bottom style="medium">
        <color indexed="64"/>
      </bottom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theme="0" tint="-0.499984740745262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theme="0" tint="-0.499984740745262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theme="0" tint="-0.499984740745262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0" tint="-0.499984740745262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512">
    <xf numFmtId="0" fontId="0" fillId="0" borderId="0" xfId="0"/>
    <xf numFmtId="0" fontId="1" fillId="2" borderId="0" xfId="0" quotePrefix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0" xfId="0" quotePrefix="1" applyFont="1" applyFill="1" applyAlignment="1">
      <alignment horizontal="left"/>
    </xf>
    <xf numFmtId="0" fontId="12" fillId="2" borderId="22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vertical="center" shrinkToFit="1"/>
    </xf>
    <xf numFmtId="0" fontId="0" fillId="2" borderId="0" xfId="0" applyFill="1"/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center" vertical="center" shrinkToFit="1"/>
    </xf>
    <xf numFmtId="0" fontId="3" fillId="0" borderId="94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06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shrinkToFit="1"/>
    </xf>
    <xf numFmtId="0" fontId="13" fillId="2" borderId="0" xfId="0" applyFont="1" applyFill="1" applyAlignment="1">
      <alignment shrinkToFit="1"/>
    </xf>
    <xf numFmtId="0" fontId="13" fillId="2" borderId="0" xfId="0" applyFont="1" applyFill="1" applyAlignment="1">
      <alignment horizontal="center" shrinkToFit="1"/>
    </xf>
    <xf numFmtId="0" fontId="3" fillId="2" borderId="0" xfId="0" applyFont="1" applyFill="1" applyAlignment="1">
      <alignment shrinkToFit="1"/>
    </xf>
    <xf numFmtId="0" fontId="2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70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1" fillId="5" borderId="87" xfId="0" applyFont="1" applyFill="1" applyBorder="1" applyAlignment="1">
      <alignment horizontal="center" vertical="center" shrinkToFit="1"/>
    </xf>
    <xf numFmtId="0" fontId="1" fillId="5" borderId="74" xfId="0" applyFont="1" applyFill="1" applyBorder="1" applyAlignment="1">
      <alignment horizontal="center" vertical="center" shrinkToFit="1"/>
    </xf>
    <xf numFmtId="0" fontId="1" fillId="5" borderId="92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top" shrinkToFit="1"/>
    </xf>
    <xf numFmtId="0" fontId="15" fillId="5" borderId="14" xfId="0" applyFont="1" applyFill="1" applyBorder="1" applyAlignment="1">
      <alignment horizontal="center" shrinkToFit="1"/>
    </xf>
    <xf numFmtId="0" fontId="15" fillId="5" borderId="0" xfId="0" applyFont="1" applyFill="1" applyAlignment="1">
      <alignment horizontal="center" shrinkToFit="1"/>
    </xf>
    <xf numFmtId="0" fontId="15" fillId="5" borderId="34" xfId="0" applyFont="1" applyFill="1" applyBorder="1" applyAlignment="1">
      <alignment horizontal="center" shrinkToFit="1"/>
    </xf>
    <xf numFmtId="0" fontId="15" fillId="5" borderId="15" xfId="0" applyFont="1" applyFill="1" applyBorder="1" applyAlignment="1">
      <alignment horizontal="center" shrinkToFit="1"/>
    </xf>
    <xf numFmtId="0" fontId="15" fillId="5" borderId="33" xfId="0" applyFont="1" applyFill="1" applyBorder="1" applyAlignment="1">
      <alignment horizontal="center" shrinkToFit="1"/>
    </xf>
    <xf numFmtId="0" fontId="1" fillId="5" borderId="18" xfId="0" applyFont="1" applyFill="1" applyBorder="1" applyAlignment="1">
      <alignment horizontal="center" shrinkToFit="1"/>
    </xf>
    <xf numFmtId="0" fontId="15" fillId="5" borderId="18" xfId="0" applyFont="1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13" fillId="2" borderId="0" xfId="0" applyFont="1" applyFill="1" applyAlignment="1">
      <alignment horizontal="left" shrinkToFit="1"/>
    </xf>
    <xf numFmtId="0" fontId="0" fillId="2" borderId="0" xfId="0" applyFill="1" applyAlignment="1">
      <alignment horizont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5" borderId="34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4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right" shrinkToFit="1"/>
    </xf>
    <xf numFmtId="0" fontId="0" fillId="2" borderId="8" xfId="0" applyFill="1" applyBorder="1" applyAlignment="1">
      <alignment shrinkToFit="1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97" xfId="0" applyFont="1" applyFill="1" applyBorder="1" applyAlignment="1">
      <alignment horizontal="center" vertical="center" shrinkToFit="1"/>
    </xf>
    <xf numFmtId="0" fontId="21" fillId="5" borderId="33" xfId="0" applyFont="1" applyFill="1" applyBorder="1" applyAlignment="1">
      <alignment horizontal="center" vertical="center" shrinkToFit="1"/>
    </xf>
    <xf numFmtId="0" fontId="21" fillId="5" borderId="34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10" fillId="2" borderId="0" xfId="0" applyFont="1" applyFill="1" applyAlignment="1">
      <alignment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11" fillId="2" borderId="0" xfId="0" applyFont="1" applyFill="1"/>
    <xf numFmtId="0" fontId="0" fillId="2" borderId="0" xfId="0" applyFill="1" applyAlignment="1">
      <alignment horizontal="left"/>
    </xf>
    <xf numFmtId="0" fontId="3" fillId="2" borderId="0" xfId="1" applyFill="1"/>
    <xf numFmtId="0" fontId="10" fillId="2" borderId="0" xfId="0" applyFont="1" applyFill="1"/>
    <xf numFmtId="0" fontId="18" fillId="2" borderId="0" xfId="1" applyFont="1" applyFill="1"/>
    <xf numFmtId="0" fontId="3" fillId="2" borderId="0" xfId="0" applyFont="1" applyFill="1"/>
    <xf numFmtId="0" fontId="19" fillId="2" borderId="0" xfId="1" quotePrefix="1" applyFont="1" applyFill="1" applyAlignment="1">
      <alignment horizontal="left"/>
    </xf>
    <xf numFmtId="0" fontId="1" fillId="2" borderId="0" xfId="0" applyFont="1" applyFill="1"/>
    <xf numFmtId="0" fontId="3" fillId="2" borderId="3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 applyProtection="1">
      <alignment horizontal="center" vertical="center" shrinkToFit="1"/>
      <protection locked="0"/>
    </xf>
    <xf numFmtId="0" fontId="1" fillId="2" borderId="75" xfId="0" applyFont="1" applyFill="1" applyBorder="1" applyAlignment="1" applyProtection="1">
      <alignment horizontal="center" vertical="center" shrinkToFit="1"/>
      <protection locked="0"/>
    </xf>
    <xf numFmtId="0" fontId="1" fillId="2" borderId="76" xfId="0" applyFont="1" applyFill="1" applyBorder="1" applyAlignment="1" applyProtection="1">
      <alignment horizontal="center" vertical="center" shrinkToFit="1"/>
      <protection locked="0"/>
    </xf>
    <xf numFmtId="0" fontId="1" fillId="2" borderId="77" xfId="0" applyFont="1" applyFill="1" applyBorder="1" applyAlignment="1" applyProtection="1">
      <alignment horizontal="center" vertical="center" shrinkToFit="1"/>
      <protection locked="0"/>
    </xf>
    <xf numFmtId="0" fontId="0" fillId="2" borderId="54" xfId="0" applyFill="1" applyBorder="1" applyAlignment="1">
      <alignment horizontal="center" shrinkToFit="1"/>
    </xf>
    <xf numFmtId="0" fontId="0" fillId="2" borderId="47" xfId="0" applyFill="1" applyBorder="1" applyAlignment="1">
      <alignment horizontal="center" shrinkToFit="1"/>
    </xf>
    <xf numFmtId="0" fontId="0" fillId="2" borderId="11" xfId="0" applyFill="1" applyBorder="1" applyAlignment="1">
      <alignment horizontal="center" shrinkToFit="1"/>
    </xf>
    <xf numFmtId="0" fontId="0" fillId="4" borderId="13" xfId="0" applyFill="1" applyBorder="1" applyAlignment="1">
      <alignment horizont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48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0" fillId="5" borderId="74" xfId="0" applyFill="1" applyBorder="1" applyAlignment="1">
      <alignment shrinkToFit="1"/>
    </xf>
    <xf numFmtId="0" fontId="11" fillId="5" borderId="92" xfId="0" applyFont="1" applyFill="1" applyBorder="1" applyAlignment="1">
      <alignment shrinkToFit="1"/>
    </xf>
    <xf numFmtId="0" fontId="0" fillId="2" borderId="12" xfId="0" applyFill="1" applyBorder="1" applyAlignment="1">
      <alignment horizontal="center" shrinkToFit="1"/>
    </xf>
    <xf numFmtId="0" fontId="0" fillId="2" borderId="2" xfId="0" applyFill="1" applyBorder="1" applyAlignment="1">
      <alignment shrinkToFit="1"/>
    </xf>
    <xf numFmtId="0" fontId="11" fillId="2" borderId="49" xfId="0" applyFont="1" applyFill="1" applyBorder="1" applyAlignment="1">
      <alignment shrinkToFit="1"/>
    </xf>
    <xf numFmtId="0" fontId="0" fillId="2" borderId="13" xfId="0" applyFill="1" applyBorder="1" applyAlignment="1">
      <alignment horizontal="center" shrinkToFit="1"/>
    </xf>
    <xf numFmtId="0" fontId="0" fillId="2" borderId="6" xfId="0" applyFill="1" applyBorder="1" applyAlignment="1">
      <alignment shrinkToFit="1"/>
    </xf>
    <xf numFmtId="0" fontId="11" fillId="2" borderId="48" xfId="0" applyFont="1" applyFill="1" applyBorder="1" applyAlignment="1">
      <alignment shrinkToFit="1"/>
    </xf>
    <xf numFmtId="0" fontId="0" fillId="2" borderId="47" xfId="0" applyFill="1" applyBorder="1" applyAlignment="1">
      <alignment shrinkToFit="1"/>
    </xf>
    <xf numFmtId="0" fontId="11" fillId="2" borderId="52" xfId="0" applyFont="1" applyFill="1" applyBorder="1" applyAlignment="1">
      <alignment shrinkToFit="1"/>
    </xf>
    <xf numFmtId="0" fontId="3" fillId="2" borderId="21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top" shrinkToFit="1"/>
    </xf>
    <xf numFmtId="0" fontId="15" fillId="5" borderId="94" xfId="0" applyFont="1" applyFill="1" applyBorder="1" applyAlignment="1">
      <alignment horizontal="center" vertical="top" shrinkToFit="1"/>
    </xf>
    <xf numFmtId="0" fontId="15" fillId="5" borderId="57" xfId="0" applyFont="1" applyFill="1" applyBorder="1" applyAlignment="1">
      <alignment horizontal="center" vertical="top" shrinkToFit="1"/>
    </xf>
    <xf numFmtId="0" fontId="15" fillId="5" borderId="3" xfId="0" applyFont="1" applyFill="1" applyBorder="1" applyAlignment="1">
      <alignment horizontal="center" vertical="top" shrinkToFit="1"/>
    </xf>
    <xf numFmtId="0" fontId="15" fillId="5" borderId="106" xfId="0" applyFont="1" applyFill="1" applyBorder="1" applyAlignment="1">
      <alignment horizontal="center" vertical="top" shrinkToFit="1"/>
    </xf>
    <xf numFmtId="0" fontId="15" fillId="5" borderId="94" xfId="0" applyFont="1" applyFill="1" applyBorder="1" applyAlignment="1">
      <alignment horizontal="center" shrinkToFit="1"/>
    </xf>
    <xf numFmtId="0" fontId="15" fillId="5" borderId="3" xfId="0" applyFont="1" applyFill="1" applyBorder="1" applyAlignment="1">
      <alignment horizontal="center" shrinkToFit="1"/>
    </xf>
    <xf numFmtId="0" fontId="15" fillId="5" borderId="95" xfId="0" applyFont="1" applyFill="1" applyBorder="1" applyAlignment="1">
      <alignment horizontal="center" shrinkToFit="1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109" xfId="0" applyFont="1" applyBorder="1" applyAlignment="1" applyProtection="1">
      <alignment horizontal="center" vertical="center" shrinkToFit="1"/>
      <protection locked="0"/>
    </xf>
    <xf numFmtId="0" fontId="3" fillId="0" borderId="110" xfId="0" applyFont="1" applyBorder="1" applyAlignment="1" applyProtection="1">
      <alignment horizontal="center" vertical="center" shrinkToFit="1"/>
      <protection locked="0"/>
    </xf>
    <xf numFmtId="0" fontId="3" fillId="0" borderId="111" xfId="0" applyFont="1" applyBorder="1" applyAlignment="1" applyProtection="1">
      <alignment horizontal="center" vertical="center" shrinkToFit="1"/>
      <protection locked="0"/>
    </xf>
    <xf numFmtId="0" fontId="1" fillId="5" borderId="3" xfId="0" applyFont="1" applyFill="1" applyBorder="1" applyAlignment="1">
      <alignment horizontal="center" vertical="top" shrinkToFit="1"/>
    </xf>
    <xf numFmtId="0" fontId="26" fillId="2" borderId="0" xfId="0" applyFont="1" applyFill="1" applyAlignment="1">
      <alignment vertical="center" shrinkToFit="1"/>
    </xf>
    <xf numFmtId="0" fontId="21" fillId="5" borderId="16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shrinkToFit="1"/>
    </xf>
    <xf numFmtId="14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vertical="center" shrinkToFit="1"/>
    </xf>
    <xf numFmtId="0" fontId="1" fillId="5" borderId="73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164" fontId="3" fillId="2" borderId="54" xfId="0" applyNumberFormat="1" applyFont="1" applyFill="1" applyBorder="1" applyAlignment="1">
      <alignment horizontal="center" vertical="center" shrinkToFit="1"/>
    </xf>
    <xf numFmtId="164" fontId="3" fillId="2" borderId="12" xfId="0" applyNumberFormat="1" applyFont="1" applyFill="1" applyBorder="1" applyAlignment="1">
      <alignment horizontal="center" vertical="center" shrinkToFit="1"/>
    </xf>
    <xf numFmtId="164" fontId="3" fillId="2" borderId="13" xfId="0" applyNumberFormat="1" applyFont="1" applyFill="1" applyBorder="1" applyAlignment="1">
      <alignment horizontal="center" vertical="center" shrinkToFit="1"/>
    </xf>
    <xf numFmtId="0" fontId="20" fillId="3" borderId="0" xfId="0" applyFont="1" applyFill="1" applyAlignment="1">
      <alignment horizontal="center" vertical="center" shrinkToFit="1"/>
    </xf>
    <xf numFmtId="0" fontId="0" fillId="2" borderId="26" xfId="0" applyFill="1" applyBorder="1" applyAlignment="1">
      <alignment shrinkToFit="1"/>
    </xf>
    <xf numFmtId="0" fontId="20" fillId="3" borderId="16" xfId="0" applyFont="1" applyFill="1" applyBorder="1" applyAlignment="1">
      <alignment horizontal="center" vertical="center" shrinkToFit="1"/>
    </xf>
    <xf numFmtId="0" fontId="21" fillId="5" borderId="114" xfId="0" applyFont="1" applyFill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23" fillId="5" borderId="93" xfId="0" applyFont="1" applyFill="1" applyBorder="1" applyAlignment="1">
      <alignment horizontal="center" vertical="center" shrinkToFit="1"/>
    </xf>
    <xf numFmtId="0" fontId="23" fillId="5" borderId="115" xfId="0" applyFont="1" applyFill="1" applyBorder="1" applyAlignment="1">
      <alignment horizontal="center" vertical="center" shrinkToFit="1"/>
    </xf>
    <xf numFmtId="0" fontId="23" fillId="5" borderId="19" xfId="0" applyFont="1" applyFill="1" applyBorder="1" applyAlignment="1">
      <alignment horizontal="center" vertical="center" shrinkToFit="1"/>
    </xf>
    <xf numFmtId="0" fontId="8" fillId="0" borderId="98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89" xfId="0" applyFont="1" applyBorder="1" applyAlignment="1" applyProtection="1">
      <alignment horizontal="center" vertical="center" shrinkToFit="1"/>
      <protection locked="0"/>
    </xf>
    <xf numFmtId="0" fontId="8" fillId="0" borderId="99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90" xfId="0" applyFont="1" applyBorder="1" applyAlignment="1" applyProtection="1">
      <alignment horizontal="center" vertical="center" shrinkToFit="1"/>
      <protection locked="0"/>
    </xf>
    <xf numFmtId="0" fontId="8" fillId="0" borderId="100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91" xfId="0" applyFont="1" applyBorder="1" applyAlignment="1" applyProtection="1">
      <alignment horizontal="center" vertical="center" shrinkToFit="1"/>
      <protection locked="0"/>
    </xf>
    <xf numFmtId="0" fontId="27" fillId="2" borderId="0" xfId="0" applyFont="1" applyFill="1" applyAlignment="1">
      <alignment vertical="center" shrinkToFit="1"/>
    </xf>
    <xf numFmtId="0" fontId="1" fillId="5" borderId="23" xfId="0" applyFont="1" applyFill="1" applyBorder="1" applyAlignment="1">
      <alignment horizontal="center" shrinkToFit="1"/>
    </xf>
    <xf numFmtId="0" fontId="3" fillId="5" borderId="18" xfId="1" applyFill="1" applyBorder="1" applyAlignment="1">
      <alignment horizontal="center" vertical="center" shrinkToFit="1"/>
    </xf>
    <xf numFmtId="0" fontId="3" fillId="5" borderId="88" xfId="1" applyFill="1" applyBorder="1" applyAlignment="1">
      <alignment horizontal="center" vertical="center" shrinkToFit="1"/>
    </xf>
    <xf numFmtId="0" fontId="1" fillId="5" borderId="22" xfId="0" applyFont="1" applyFill="1" applyBorder="1" applyAlignment="1">
      <alignment horizontal="center" shrinkToFit="1"/>
    </xf>
    <xf numFmtId="0" fontId="10" fillId="2" borderId="0" xfId="0" applyFont="1" applyFill="1" applyAlignment="1">
      <alignment vertical="center"/>
    </xf>
    <xf numFmtId="0" fontId="27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10" fillId="2" borderId="0" xfId="1" applyFont="1" applyFill="1" applyAlignment="1">
      <alignment vertical="center"/>
    </xf>
    <xf numFmtId="0" fontId="3" fillId="2" borderId="0" xfId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47" xfId="1" applyFill="1" applyBorder="1" applyAlignment="1">
      <alignment horizontal="center" vertical="center" shrinkToFit="1"/>
    </xf>
    <xf numFmtId="0" fontId="3" fillId="2" borderId="44" xfId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3" fillId="2" borderId="10" xfId="1" applyFill="1" applyBorder="1" applyAlignment="1">
      <alignment horizontal="center" vertical="center" shrinkToFit="1"/>
    </xf>
    <xf numFmtId="0" fontId="3" fillId="2" borderId="2" xfId="1" applyFill="1" applyBorder="1" applyAlignment="1">
      <alignment horizontal="center" vertical="center" shrinkToFit="1"/>
    </xf>
    <xf numFmtId="0" fontId="3" fillId="2" borderId="38" xfId="1" applyFill="1" applyBorder="1" applyAlignment="1">
      <alignment horizontal="center" vertical="center" shrinkToFit="1"/>
    </xf>
    <xf numFmtId="0" fontId="3" fillId="2" borderId="6" xfId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left" vertical="center"/>
    </xf>
    <xf numFmtId="0" fontId="1" fillId="2" borderId="0" xfId="1" applyFont="1" applyFill="1" applyAlignment="1">
      <alignment vertical="center" shrinkToFit="1"/>
    </xf>
    <xf numFmtId="0" fontId="3" fillId="2" borderId="0" xfId="1" applyFill="1" applyAlignment="1">
      <alignment horizontal="center" vertical="center" shrinkToFit="1"/>
    </xf>
    <xf numFmtId="0" fontId="1" fillId="2" borderId="0" xfId="1" applyFont="1" applyFill="1" applyAlignment="1">
      <alignment horizontal="center" vertical="center" shrinkToFit="1"/>
    </xf>
    <xf numFmtId="0" fontId="3" fillId="2" borderId="52" xfId="1" applyFill="1" applyBorder="1" applyAlignment="1" applyProtection="1">
      <alignment vertical="center" shrinkToFit="1"/>
      <protection locked="0"/>
    </xf>
    <xf numFmtId="0" fontId="3" fillId="2" borderId="49" xfId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3" fillId="2" borderId="48" xfId="1" applyFill="1" applyBorder="1" applyAlignment="1" applyProtection="1">
      <alignment vertical="center" shrinkToFit="1"/>
      <protection locked="0"/>
    </xf>
    <xf numFmtId="164" fontId="0" fillId="0" borderId="12" xfId="0" applyNumberFormat="1" applyBorder="1" applyAlignment="1" applyProtection="1">
      <alignment horizontal="center" vertical="center" shrinkToFit="1"/>
      <protection locked="0"/>
    </xf>
    <xf numFmtId="164" fontId="0" fillId="0" borderId="107" xfId="0" applyNumberFormat="1" applyBorder="1" applyAlignment="1" applyProtection="1">
      <alignment horizontal="center" vertical="center" shrinkToFit="1"/>
      <protection locked="0"/>
    </xf>
    <xf numFmtId="164" fontId="3" fillId="0" borderId="11" xfId="0" applyNumberFormat="1" applyFont="1" applyBorder="1" applyAlignment="1" applyProtection="1">
      <alignment horizontal="center" vertical="center" shrinkToFit="1"/>
      <protection locked="0"/>
    </xf>
    <xf numFmtId="164" fontId="0" fillId="0" borderId="13" xfId="0" applyNumberFormat="1" applyBorder="1" applyAlignment="1" applyProtection="1">
      <alignment horizontal="center" vertical="center" shrinkToFit="1"/>
      <protection locked="0"/>
    </xf>
    <xf numFmtId="0" fontId="0" fillId="0" borderId="112" xfId="0" applyBorder="1" applyAlignment="1">
      <alignment horizontal="center" vertical="center" shrinkToFit="1"/>
    </xf>
    <xf numFmtId="0" fontId="11" fillId="0" borderId="112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" fillId="5" borderId="94" xfId="0" applyFont="1" applyFill="1" applyBorder="1" applyAlignment="1">
      <alignment horizontal="center" vertical="top" shrinkToFit="1"/>
    </xf>
    <xf numFmtId="0" fontId="1" fillId="5" borderId="57" xfId="0" applyFont="1" applyFill="1" applyBorder="1" applyAlignment="1">
      <alignment horizontal="center" vertical="top" shrinkToFit="1"/>
    </xf>
    <xf numFmtId="0" fontId="2" fillId="2" borderId="0" xfId="0" applyFont="1" applyFill="1" applyAlignment="1">
      <alignment horizontal="right" shrinkToFit="1"/>
    </xf>
    <xf numFmtId="0" fontId="0" fillId="0" borderId="109" xfId="0" applyBorder="1" applyAlignment="1" applyProtection="1">
      <alignment horizontal="center" vertical="center" shrinkToFit="1"/>
      <protection locked="0"/>
    </xf>
    <xf numFmtId="0" fontId="11" fillId="0" borderId="109" xfId="0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vertical="center"/>
    </xf>
    <xf numFmtId="0" fontId="22" fillId="2" borderId="0" xfId="0" applyFont="1" applyFill="1" applyAlignment="1">
      <alignment shrinkToFit="1"/>
    </xf>
    <xf numFmtId="0" fontId="13" fillId="2" borderId="0" xfId="0" applyFont="1" applyFill="1" applyAlignment="1">
      <alignment horizontal="right"/>
    </xf>
    <xf numFmtId="164" fontId="3" fillId="0" borderId="12" xfId="0" applyNumberFormat="1" applyFont="1" applyBorder="1" applyAlignment="1" applyProtection="1">
      <alignment horizontal="center" vertical="center" shrinkToFit="1"/>
      <protection locked="0"/>
    </xf>
    <xf numFmtId="14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>
      <alignment horizontal="center" vertical="center" shrinkToFit="1"/>
    </xf>
    <xf numFmtId="164" fontId="28" fillId="2" borderId="0" xfId="0" applyNumberFormat="1" applyFont="1" applyFill="1" applyAlignment="1">
      <alignment horizontal="center" vertical="center" shrinkToFit="1"/>
    </xf>
    <xf numFmtId="164" fontId="22" fillId="2" borderId="0" xfId="0" applyNumberFormat="1" applyFont="1" applyFill="1" applyAlignment="1">
      <alignment horizontal="center" vertical="center" shrinkToFit="1"/>
    </xf>
    <xf numFmtId="165" fontId="3" fillId="2" borderId="47" xfId="0" applyNumberFormat="1" applyFont="1" applyFill="1" applyBorder="1" applyAlignment="1">
      <alignment horizontal="center" vertical="center" shrinkToFit="1"/>
    </xf>
    <xf numFmtId="165" fontId="3" fillId="2" borderId="2" xfId="0" applyNumberFormat="1" applyFont="1" applyFill="1" applyBorder="1" applyAlignment="1">
      <alignment horizontal="center" vertical="center" shrinkToFit="1"/>
    </xf>
    <xf numFmtId="165" fontId="3" fillId="2" borderId="6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165" fontId="13" fillId="2" borderId="0" xfId="0" applyNumberFormat="1" applyFont="1" applyFill="1" applyAlignment="1">
      <alignment horizontal="center" shrinkToFit="1"/>
    </xf>
    <xf numFmtId="0" fontId="1" fillId="2" borderId="75" xfId="0" applyFont="1" applyFill="1" applyBorder="1" applyAlignment="1">
      <alignment horizontal="center" vertical="center" shrinkToFit="1"/>
    </xf>
    <xf numFmtId="0" fontId="1" fillId="2" borderId="76" xfId="0" applyFont="1" applyFill="1" applyBorder="1" applyAlignment="1">
      <alignment horizontal="center" vertical="center" shrinkToFit="1"/>
    </xf>
    <xf numFmtId="0" fontId="1" fillId="2" borderId="77" xfId="0" applyFont="1" applyFill="1" applyBorder="1" applyAlignment="1">
      <alignment horizontal="center" vertical="center" shrinkToFit="1"/>
    </xf>
    <xf numFmtId="164" fontId="0" fillId="0" borderId="12" xfId="0" applyNumberForma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64" fontId="0" fillId="0" borderId="107" xfId="0" applyNumberForma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108" xfId="0" applyFont="1" applyBorder="1" applyAlignment="1">
      <alignment horizontal="center" vertical="center" shrinkToFit="1"/>
    </xf>
    <xf numFmtId="0" fontId="3" fillId="0" borderId="109" xfId="0" applyFont="1" applyBorder="1" applyAlignment="1">
      <alignment horizontal="center" vertical="center" shrinkToFit="1"/>
    </xf>
    <xf numFmtId="0" fontId="3" fillId="0" borderId="110" xfId="0" applyFont="1" applyBorder="1" applyAlignment="1">
      <alignment horizontal="center" vertical="center" shrinkToFit="1"/>
    </xf>
    <xf numFmtId="0" fontId="3" fillId="0" borderId="111" xfId="0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horizontal="center" vertical="center" shrinkToFit="1"/>
    </xf>
    <xf numFmtId="0" fontId="3" fillId="0" borderId="9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6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center" shrinkToFit="1"/>
    </xf>
    <xf numFmtId="164" fontId="0" fillId="0" borderId="13" xfId="0" applyNumberForma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0" fillId="0" borderId="109" xfId="0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13" fillId="2" borderId="0" xfId="0" applyFont="1" applyFill="1" applyAlignment="1">
      <alignment horizontal="right" vertical="center" shrinkToFit="1"/>
    </xf>
    <xf numFmtId="14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shrinkToFit="1"/>
    </xf>
    <xf numFmtId="0" fontId="10" fillId="2" borderId="0" xfId="0" quotePrefix="1" applyFont="1" applyFill="1" applyAlignment="1">
      <alignment horizontal="left"/>
    </xf>
    <xf numFmtId="0" fontId="30" fillId="2" borderId="0" xfId="0" applyFont="1" applyFill="1" applyAlignment="1">
      <alignment horizontal="center" vertical="center" shrinkToFit="1"/>
    </xf>
    <xf numFmtId="0" fontId="31" fillId="2" borderId="0" xfId="0" applyFont="1" applyFill="1" applyAlignment="1">
      <alignment vertical="center" shrinkToFit="1"/>
    </xf>
    <xf numFmtId="0" fontId="22" fillId="2" borderId="0" xfId="0" applyFont="1" applyFill="1" applyAlignment="1">
      <alignment horizontal="center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Alignment="1">
      <alignment horizontal="right" vertical="center" shrinkToFit="1"/>
    </xf>
    <xf numFmtId="0" fontId="22" fillId="2" borderId="0" xfId="0" applyFont="1" applyFill="1" applyAlignment="1">
      <alignment horizontal="left" vertical="center" shrinkToFit="1"/>
    </xf>
    <xf numFmtId="0" fontId="32" fillId="3" borderId="58" xfId="0" applyFont="1" applyFill="1" applyBorder="1" applyAlignment="1">
      <alignment horizontal="center" vertical="center" shrinkToFit="1"/>
    </xf>
    <xf numFmtId="0" fontId="32" fillId="3" borderId="4" xfId="0" applyFont="1" applyFill="1" applyBorder="1" applyAlignment="1">
      <alignment horizontal="center" vertical="center" shrinkToFit="1"/>
    </xf>
    <xf numFmtId="0" fontId="30" fillId="2" borderId="127" xfId="0" applyFont="1" applyFill="1" applyBorder="1" applyAlignment="1">
      <alignment horizontal="center" vertical="center" shrinkToFit="1"/>
    </xf>
    <xf numFmtId="0" fontId="30" fillId="2" borderId="128" xfId="0" applyFont="1" applyFill="1" applyBorder="1" applyAlignment="1">
      <alignment horizontal="center" vertical="center" shrinkToFit="1"/>
    </xf>
    <xf numFmtId="0" fontId="30" fillId="2" borderId="132" xfId="0" applyFont="1" applyFill="1" applyBorder="1" applyAlignment="1">
      <alignment horizontal="center" vertical="center" shrinkToFit="1"/>
    </xf>
    <xf numFmtId="0" fontId="30" fillId="2" borderId="133" xfId="0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vertical="center" shrinkToFit="1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left" vertical="center" shrinkToFit="1"/>
    </xf>
    <xf numFmtId="0" fontId="32" fillId="3" borderId="78" xfId="0" applyFont="1" applyFill="1" applyBorder="1" applyAlignment="1">
      <alignment horizontal="center" vertical="center" shrinkToFit="1"/>
    </xf>
    <xf numFmtId="0" fontId="32" fillId="3" borderId="43" xfId="0" applyFont="1" applyFill="1" applyBorder="1" applyAlignment="1">
      <alignment horizontal="center" vertical="center" shrinkToFit="1"/>
    </xf>
    <xf numFmtId="0" fontId="24" fillId="2" borderId="0" xfId="1" applyFont="1" applyFill="1" applyAlignment="1">
      <alignment horizontal="left" indent="3"/>
    </xf>
    <xf numFmtId="0" fontId="3" fillId="2" borderId="0" xfId="1" applyFill="1" applyAlignment="1">
      <alignment horizontal="left" indent="3"/>
    </xf>
    <xf numFmtId="0" fontId="0" fillId="2" borderId="0" xfId="0" applyFill="1" applyAlignment="1">
      <alignment horizontal="left" indent="3"/>
    </xf>
    <xf numFmtId="0" fontId="25" fillId="2" borderId="0" xfId="1" applyFont="1" applyFill="1" applyAlignment="1">
      <alignment horizontal="left" indent="3"/>
    </xf>
    <xf numFmtId="0" fontId="6" fillId="3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1" fillId="2" borderId="0" xfId="1" applyFont="1" applyFill="1" applyAlignment="1">
      <alignment horizontal="left" vertical="center" indent="2"/>
    </xf>
    <xf numFmtId="0" fontId="0" fillId="2" borderId="0" xfId="0" applyFill="1" applyAlignment="1">
      <alignment horizontal="left" vertical="center" indent="2"/>
    </xf>
    <xf numFmtId="0" fontId="11" fillId="2" borderId="0" xfId="1" applyFont="1" applyFill="1"/>
    <xf numFmtId="0" fontId="21" fillId="4" borderId="74" xfId="0" applyFont="1" applyFill="1" applyBorder="1" applyAlignment="1" applyProtection="1">
      <alignment horizontal="center" vertical="center" shrinkToFit="1"/>
      <protection locked="0"/>
    </xf>
    <xf numFmtId="0" fontId="21" fillId="4" borderId="88" xfId="0" applyFont="1" applyFill="1" applyBorder="1" applyAlignment="1" applyProtection="1">
      <alignment horizontal="center" vertical="center" shrinkToFit="1"/>
      <protection locked="0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right" vertical="center" shrinkToFit="1"/>
    </xf>
    <xf numFmtId="0" fontId="15" fillId="5" borderId="0" xfId="0" applyFont="1" applyFill="1" applyAlignment="1">
      <alignment horizontal="center" vertical="center" shrinkToFit="1"/>
    </xf>
    <xf numFmtId="0" fontId="15" fillId="5" borderId="16" xfId="0" applyFont="1" applyFill="1" applyBorder="1" applyAlignment="1">
      <alignment horizontal="center" vertical="center" shrinkToFit="1"/>
    </xf>
    <xf numFmtId="0" fontId="4" fillId="5" borderId="58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" fillId="5" borderId="36" xfId="0" applyFont="1" applyFill="1" applyBorder="1" applyAlignment="1">
      <alignment horizontal="center" vertical="center" shrinkToFit="1"/>
    </xf>
    <xf numFmtId="0" fontId="1" fillId="5" borderId="35" xfId="0" applyFont="1" applyFill="1" applyBorder="1" applyAlignment="1">
      <alignment horizontal="center" vertical="center" shrinkToFit="1"/>
    </xf>
    <xf numFmtId="0" fontId="1" fillId="5" borderId="96" xfId="0" applyFont="1" applyFill="1" applyBorder="1" applyAlignment="1">
      <alignment horizontal="center" vertical="center" shrinkToFit="1"/>
    </xf>
    <xf numFmtId="0" fontId="1" fillId="5" borderId="106" xfId="0" applyFont="1" applyFill="1" applyBorder="1" applyAlignment="1">
      <alignment horizontal="center" vertical="center" shrinkToFit="1"/>
    </xf>
    <xf numFmtId="0" fontId="1" fillId="5" borderId="23" xfId="0" applyFont="1" applyFill="1" applyBorder="1" applyAlignment="1">
      <alignment horizontal="center" shrinkToFit="1"/>
    </xf>
    <xf numFmtId="0" fontId="1" fillId="5" borderId="19" xfId="0" applyFont="1" applyFill="1" applyBorder="1" applyAlignment="1">
      <alignment horizontal="center" shrinkToFit="1"/>
    </xf>
    <xf numFmtId="0" fontId="1" fillId="5" borderId="57" xfId="0" applyFont="1" applyFill="1" applyBorder="1" applyAlignment="1">
      <alignment horizontal="center" vertical="top" shrinkToFit="1"/>
    </xf>
    <xf numFmtId="0" fontId="1" fillId="5" borderId="95" xfId="0" applyFont="1" applyFill="1" applyBorder="1" applyAlignment="1">
      <alignment horizontal="center" vertical="top" shrinkToFit="1"/>
    </xf>
    <xf numFmtId="0" fontId="3" fillId="5" borderId="96" xfId="0" applyFont="1" applyFill="1" applyBorder="1" applyAlignment="1">
      <alignment horizontal="center" vertical="center" shrinkToFit="1"/>
    </xf>
    <xf numFmtId="0" fontId="3" fillId="5" borderId="106" xfId="0" applyFont="1" applyFill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95" xfId="0" applyFont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left" shrinkToFit="1"/>
    </xf>
    <xf numFmtId="0" fontId="10" fillId="2" borderId="0" xfId="0" applyFont="1" applyFill="1" applyAlignment="1">
      <alignment horizontal="left" shrinkToFit="1"/>
    </xf>
    <xf numFmtId="0" fontId="3" fillId="5" borderId="58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02" xfId="0" applyFont="1" applyBorder="1" applyAlignment="1">
      <alignment horizontal="center" vertical="center" shrinkToFit="1"/>
    </xf>
    <xf numFmtId="0" fontId="11" fillId="0" borderId="103" xfId="0" applyFont="1" applyBorder="1" applyAlignment="1">
      <alignment horizontal="center" vertical="center" shrinkToFit="1"/>
    </xf>
    <xf numFmtId="0" fontId="3" fillId="5" borderId="59" xfId="0" applyFont="1" applyFill="1" applyBorder="1" applyAlignment="1">
      <alignment horizontal="center" vertical="center" shrinkToFit="1"/>
    </xf>
    <xf numFmtId="0" fontId="3" fillId="5" borderId="51" xfId="0" applyFont="1" applyFill="1" applyBorder="1" applyAlignment="1">
      <alignment horizontal="center" vertical="center" shrinkToFit="1"/>
    </xf>
    <xf numFmtId="0" fontId="11" fillId="0" borderId="104" xfId="0" applyFont="1" applyBorder="1" applyAlignment="1">
      <alignment horizontal="center" vertical="center" shrinkToFit="1"/>
    </xf>
    <xf numFmtId="0" fontId="11" fillId="0" borderId="105" xfId="0" applyFont="1" applyBorder="1" applyAlignment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95" xfId="0" applyFont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80" xfId="0" applyFont="1" applyFill="1" applyBorder="1" applyAlignment="1">
      <alignment horizontal="center" shrinkToFit="1"/>
    </xf>
    <xf numFmtId="0" fontId="16" fillId="2" borderId="84" xfId="0" applyFont="1" applyFill="1" applyBorder="1" applyAlignment="1">
      <alignment horizontal="center" shrinkToFit="1"/>
    </xf>
    <xf numFmtId="0" fontId="16" fillId="2" borderId="81" xfId="0" applyFont="1" applyFill="1" applyBorder="1" applyAlignment="1">
      <alignment horizontal="center" shrinkToFit="1"/>
    </xf>
    <xf numFmtId="0" fontId="16" fillId="2" borderId="85" xfId="0" applyFont="1" applyFill="1" applyBorder="1" applyAlignment="1">
      <alignment horizontal="center" shrinkToFit="1"/>
    </xf>
    <xf numFmtId="0" fontId="11" fillId="2" borderId="82" xfId="0" applyFont="1" applyFill="1" applyBorder="1" applyAlignment="1">
      <alignment horizontal="center" vertical="center" wrapText="1" shrinkToFit="1"/>
    </xf>
    <xf numFmtId="0" fontId="11" fillId="2" borderId="83" xfId="0" applyFont="1" applyFill="1" applyBorder="1" applyAlignment="1">
      <alignment horizontal="center" vertical="center" wrapText="1" shrinkToFit="1"/>
    </xf>
    <xf numFmtId="0" fontId="16" fillId="2" borderId="86" xfId="0" applyFont="1" applyFill="1" applyBorder="1" applyAlignment="1">
      <alignment horizontal="center" shrinkToFit="1"/>
    </xf>
    <xf numFmtId="0" fontId="16" fillId="2" borderId="72" xfId="0" applyFont="1" applyFill="1" applyBorder="1" applyAlignment="1">
      <alignment horizontal="center" shrinkToFit="1"/>
    </xf>
    <xf numFmtId="0" fontId="1" fillId="5" borderId="7" xfId="0" applyFont="1" applyFill="1" applyBorder="1" applyAlignment="1">
      <alignment horizontal="center" vertical="center" shrinkToFit="1"/>
    </xf>
    <xf numFmtId="0" fontId="1" fillId="5" borderId="9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3" fillId="2" borderId="58" xfId="1" applyFill="1" applyBorder="1" applyAlignment="1">
      <alignment horizontal="center" vertical="center" shrinkToFit="1"/>
    </xf>
    <xf numFmtId="0" fontId="3" fillId="2" borderId="4" xfId="1" applyFill="1" applyBorder="1" applyAlignment="1">
      <alignment horizontal="center" vertical="center" shrinkToFit="1"/>
    </xf>
    <xf numFmtId="0" fontId="3" fillId="2" borderId="5" xfId="1" applyFill="1" applyBorder="1" applyAlignment="1">
      <alignment horizontal="center" vertical="center" shrinkToFit="1"/>
    </xf>
    <xf numFmtId="0" fontId="3" fillId="2" borderId="10" xfId="1" applyFill="1" applyBorder="1" applyAlignment="1">
      <alignment horizontal="center" vertical="center" shrinkToFit="1"/>
    </xf>
    <xf numFmtId="164" fontId="3" fillId="2" borderId="10" xfId="1" applyNumberFormat="1" applyFill="1" applyBorder="1" applyAlignment="1">
      <alignment horizontal="center" vertical="center" shrinkToFit="1"/>
    </xf>
    <xf numFmtId="164" fontId="3" fillId="2" borderId="5" xfId="1" applyNumberFormat="1" applyFill="1" applyBorder="1" applyAlignment="1">
      <alignment horizontal="center" vertical="center" shrinkToFit="1"/>
    </xf>
    <xf numFmtId="0" fontId="3" fillId="5" borderId="7" xfId="1" applyFill="1" applyBorder="1" applyAlignment="1">
      <alignment horizontal="center" vertical="center" shrinkToFit="1"/>
    </xf>
    <xf numFmtId="0" fontId="3" fillId="5" borderId="8" xfId="1" applyFill="1" applyBorder="1" applyAlignment="1">
      <alignment horizontal="center" vertical="center" shrinkToFit="1"/>
    </xf>
    <xf numFmtId="0" fontId="3" fillId="5" borderId="73" xfId="1" applyFill="1" applyBorder="1" applyAlignment="1">
      <alignment horizontal="center" vertical="center" shrinkToFit="1"/>
    </xf>
    <xf numFmtId="0" fontId="3" fillId="5" borderId="88" xfId="1" applyFill="1" applyBorder="1" applyAlignment="1">
      <alignment horizontal="center" vertical="center" shrinkToFit="1"/>
    </xf>
    <xf numFmtId="164" fontId="3" fillId="2" borderId="44" xfId="1" applyNumberFormat="1" applyFill="1" applyBorder="1" applyAlignment="1">
      <alignment horizontal="center" vertical="center" shrinkToFit="1"/>
    </xf>
    <xf numFmtId="164" fontId="3" fillId="2" borderId="53" xfId="1" applyNumberFormat="1" applyFill="1" applyBorder="1" applyAlignment="1">
      <alignment horizontal="center" vertical="center" shrinkToFit="1"/>
    </xf>
    <xf numFmtId="0" fontId="3" fillId="2" borderId="78" xfId="1" applyFill="1" applyBorder="1" applyAlignment="1">
      <alignment horizontal="center" vertical="center" shrinkToFit="1"/>
    </xf>
    <xf numFmtId="0" fontId="3" fillId="2" borderId="43" xfId="1" applyFill="1" applyBorder="1" applyAlignment="1">
      <alignment horizontal="center" vertical="center" shrinkToFit="1"/>
    </xf>
    <xf numFmtId="0" fontId="3" fillId="2" borderId="53" xfId="1" applyFill="1" applyBorder="1" applyAlignment="1">
      <alignment horizontal="center" vertical="center" shrinkToFit="1"/>
    </xf>
    <xf numFmtId="164" fontId="3" fillId="2" borderId="38" xfId="1" applyNumberFormat="1" applyFill="1" applyBorder="1" applyAlignment="1">
      <alignment horizontal="center" vertical="center" shrinkToFit="1"/>
    </xf>
    <xf numFmtId="164" fontId="3" fillId="2" borderId="51" xfId="1" applyNumberFormat="1" applyFill="1" applyBorder="1" applyAlignment="1">
      <alignment horizontal="center" vertical="center" shrinkToFit="1"/>
    </xf>
    <xf numFmtId="0" fontId="3" fillId="2" borderId="38" xfId="1" applyFill="1" applyBorder="1" applyAlignment="1">
      <alignment horizontal="center" vertical="center" shrinkToFit="1"/>
    </xf>
    <xf numFmtId="0" fontId="3" fillId="2" borderId="37" xfId="1" applyFill="1" applyBorder="1" applyAlignment="1">
      <alignment horizontal="center" vertical="center" shrinkToFit="1"/>
    </xf>
    <xf numFmtId="0" fontId="3" fillId="2" borderId="51" xfId="1" applyFill="1" applyBorder="1" applyAlignment="1">
      <alignment horizontal="center" vertical="center" shrinkToFit="1"/>
    </xf>
    <xf numFmtId="0" fontId="3" fillId="2" borderId="59" xfId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0" fontId="9" fillId="3" borderId="9" xfId="1" applyFont="1" applyFill="1" applyBorder="1" applyAlignment="1">
      <alignment horizontal="center" vertical="center" shrinkToFit="1"/>
    </xf>
    <xf numFmtId="0" fontId="3" fillId="2" borderId="44" xfId="1" applyFill="1" applyBorder="1" applyAlignment="1">
      <alignment horizontal="center" vertical="center" shrinkToFit="1"/>
    </xf>
    <xf numFmtId="0" fontId="9" fillId="3" borderId="36" xfId="1" applyFont="1" applyFill="1" applyBorder="1" applyAlignment="1">
      <alignment horizontal="center" vertical="center" shrinkToFit="1"/>
    </xf>
    <xf numFmtId="0" fontId="9" fillId="3" borderId="22" xfId="1" applyFont="1" applyFill="1" applyBorder="1" applyAlignment="1">
      <alignment horizontal="center"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3" fillId="5" borderId="9" xfId="1" applyFill="1" applyBorder="1" applyAlignment="1">
      <alignment horizontal="center" vertical="center" shrinkToFit="1"/>
    </xf>
    <xf numFmtId="164" fontId="3" fillId="2" borderId="79" xfId="1" applyNumberFormat="1" applyFill="1" applyBorder="1" applyAlignment="1">
      <alignment horizontal="center" vertical="center" shrinkToFit="1"/>
    </xf>
    <xf numFmtId="164" fontId="3" fillId="2" borderId="1" xfId="1" applyNumberFormat="1" applyFill="1" applyBorder="1" applyAlignment="1">
      <alignment horizontal="center" vertical="center" shrinkToFit="1"/>
    </xf>
    <xf numFmtId="164" fontId="3" fillId="2" borderId="113" xfId="1" applyNumberFormat="1" applyFill="1" applyBorder="1" applyAlignment="1">
      <alignment horizontal="center" vertical="center" shrinkToFit="1"/>
    </xf>
    <xf numFmtId="0" fontId="3" fillId="2" borderId="12" xfId="1" applyFill="1" applyBorder="1" applyAlignment="1" applyProtection="1">
      <alignment horizontal="center" vertical="center" shrinkToFit="1"/>
      <protection locked="0"/>
    </xf>
    <xf numFmtId="0" fontId="3" fillId="2" borderId="49" xfId="1" applyFill="1" applyBorder="1" applyAlignment="1" applyProtection="1">
      <alignment horizontal="center" vertical="center" shrinkToFit="1"/>
      <protection locked="0"/>
    </xf>
    <xf numFmtId="0" fontId="3" fillId="2" borderId="58" xfId="1" applyFill="1" applyBorder="1" applyAlignment="1" applyProtection="1">
      <alignment horizontal="center" vertical="center" shrinkToFit="1"/>
      <protection locked="0"/>
    </xf>
    <xf numFmtId="0" fontId="3" fillId="2" borderId="4" xfId="1" applyFill="1" applyBorder="1" applyAlignment="1" applyProtection="1">
      <alignment horizontal="center" vertical="center" shrinkToFit="1"/>
      <protection locked="0"/>
    </xf>
    <xf numFmtId="0" fontId="3" fillId="2" borderId="5" xfId="1" applyFill="1" applyBorder="1" applyAlignment="1" applyProtection="1">
      <alignment horizontal="center" vertical="center" shrinkToFit="1"/>
      <protection locked="0"/>
    </xf>
    <xf numFmtId="0" fontId="3" fillId="2" borderId="41" xfId="1" applyFill="1" applyBorder="1" applyAlignment="1" applyProtection="1">
      <alignment horizontal="center" vertical="center" shrinkToFit="1"/>
      <protection locked="0"/>
    </xf>
    <xf numFmtId="0" fontId="3" fillId="2" borderId="40" xfId="1" applyFill="1" applyBorder="1" applyAlignment="1" applyProtection="1">
      <alignment horizontal="center" vertical="center" shrinkToFit="1"/>
      <protection locked="0"/>
    </xf>
    <xf numFmtId="0" fontId="3" fillId="2" borderId="1" xfId="1" applyFill="1" applyBorder="1" applyAlignment="1" applyProtection="1">
      <alignment horizontal="center" vertical="center" shrinkToFit="1"/>
      <protection locked="0"/>
    </xf>
    <xf numFmtId="0" fontId="3" fillId="2" borderId="11" xfId="1" applyFill="1" applyBorder="1" applyAlignment="1" applyProtection="1">
      <alignment horizontal="center" vertical="center" shrinkToFit="1"/>
      <protection locked="0"/>
    </xf>
    <xf numFmtId="0" fontId="3" fillId="2" borderId="3" xfId="1" applyFill="1" applyBorder="1" applyAlignment="1" applyProtection="1">
      <alignment horizontal="center" vertical="center" shrinkToFit="1"/>
      <protection locked="0"/>
    </xf>
    <xf numFmtId="0" fontId="3" fillId="2" borderId="64" xfId="1" applyFill="1" applyBorder="1" applyAlignment="1" applyProtection="1">
      <alignment horizontal="center" vertical="center" shrinkToFit="1"/>
      <protection locked="0"/>
    </xf>
    <xf numFmtId="0" fontId="3" fillId="2" borderId="42" xfId="1" applyFill="1" applyBorder="1" applyAlignment="1" applyProtection="1">
      <alignment horizontal="center" vertical="center" shrinkToFit="1"/>
      <protection locked="0"/>
    </xf>
    <xf numFmtId="0" fontId="3" fillId="2" borderId="10" xfId="1" applyFill="1" applyBorder="1" applyAlignment="1" applyProtection="1">
      <alignment horizontal="center" vertical="center" shrinkToFit="1"/>
      <protection locked="0"/>
    </xf>
    <xf numFmtId="0" fontId="3" fillId="2" borderId="65" xfId="1" applyFill="1" applyBorder="1" applyAlignment="1" applyProtection="1">
      <alignment horizontal="center" vertical="center" shrinkToFit="1"/>
      <protection locked="0"/>
    </xf>
    <xf numFmtId="0" fontId="3" fillId="2" borderId="78" xfId="1" applyFill="1" applyBorder="1" applyAlignment="1" applyProtection="1">
      <alignment horizontal="center" vertical="center" shrinkToFit="1"/>
      <protection locked="0"/>
    </xf>
    <xf numFmtId="0" fontId="3" fillId="2" borderId="79" xfId="1" applyFill="1" applyBorder="1" applyAlignment="1" applyProtection="1">
      <alignment horizontal="center" vertical="center" shrinkToFit="1"/>
      <protection locked="0"/>
    </xf>
    <xf numFmtId="0" fontId="3" fillId="2" borderId="44" xfId="1" applyFill="1" applyBorder="1" applyAlignment="1" applyProtection="1">
      <alignment horizontal="center" vertical="center" shrinkToFit="1"/>
      <protection locked="0"/>
    </xf>
    <xf numFmtId="0" fontId="3" fillId="2" borderId="43" xfId="1" applyFill="1" applyBorder="1" applyAlignment="1" applyProtection="1">
      <alignment horizontal="center" vertical="center" shrinkToFit="1"/>
      <protection locked="0"/>
    </xf>
    <xf numFmtId="0" fontId="3" fillId="2" borderId="53" xfId="1" applyFill="1" applyBorder="1" applyAlignment="1" applyProtection="1">
      <alignment horizontal="center" vertical="center" shrinkToFit="1"/>
      <protection locked="0"/>
    </xf>
    <xf numFmtId="0" fontId="3" fillId="2" borderId="38" xfId="1" applyFill="1" applyBorder="1" applyAlignment="1" applyProtection="1">
      <alignment horizontal="center" vertical="center" shrinkToFit="1"/>
      <protection locked="0"/>
    </xf>
    <xf numFmtId="0" fontId="3" fillId="2" borderId="37" xfId="1" applyFill="1" applyBorder="1" applyAlignment="1" applyProtection="1">
      <alignment horizontal="center" vertical="center" shrinkToFit="1"/>
      <protection locked="0"/>
    </xf>
    <xf numFmtId="0" fontId="3" fillId="2" borderId="51" xfId="1" applyFill="1" applyBorder="1" applyAlignment="1" applyProtection="1">
      <alignment horizontal="center" vertical="center" shrinkToFit="1"/>
      <protection locked="0"/>
    </xf>
    <xf numFmtId="0" fontId="3" fillId="2" borderId="31" xfId="1" applyFill="1" applyBorder="1" applyAlignment="1" applyProtection="1">
      <alignment horizontal="center" vertical="center" shrinkToFit="1"/>
      <protection locked="0"/>
    </xf>
    <xf numFmtId="0" fontId="3" fillId="2" borderId="30" xfId="1" applyFill="1" applyBorder="1" applyAlignment="1" applyProtection="1">
      <alignment horizontal="center" vertical="center" shrinkToFit="1"/>
      <protection locked="0"/>
    </xf>
    <xf numFmtId="0" fontId="3" fillId="2" borderId="2" xfId="1" applyFill="1" applyBorder="1" applyAlignment="1" applyProtection="1">
      <alignment horizontal="center" vertical="center" shrinkToFit="1"/>
      <protection locked="0"/>
    </xf>
    <xf numFmtId="0" fontId="3" fillId="2" borderId="68" xfId="1" applyFill="1" applyBorder="1" applyAlignment="1" applyProtection="1">
      <alignment horizontal="center" vertical="center" shrinkToFit="1"/>
      <protection locked="0"/>
    </xf>
    <xf numFmtId="0" fontId="3" fillId="5" borderId="125" xfId="1" applyFill="1" applyBorder="1" applyAlignment="1">
      <alignment horizontal="center" vertical="center" shrinkToFit="1"/>
    </xf>
    <xf numFmtId="0" fontId="3" fillId="5" borderId="126" xfId="1" applyFill="1" applyBorder="1" applyAlignment="1">
      <alignment horizontal="center" vertical="center" shrinkToFit="1"/>
    </xf>
    <xf numFmtId="0" fontId="3" fillId="5" borderId="25" xfId="1" applyFill="1" applyBorder="1" applyAlignment="1">
      <alignment horizontal="center" vertical="center" shrinkToFit="1"/>
    </xf>
    <xf numFmtId="0" fontId="3" fillId="5" borderId="72" xfId="1" applyFill="1" applyBorder="1" applyAlignment="1">
      <alignment horizontal="center" vertical="center" shrinkToFit="1"/>
    </xf>
    <xf numFmtId="0" fontId="3" fillId="5" borderId="36" xfId="1" applyFill="1" applyBorder="1" applyAlignment="1">
      <alignment horizontal="center" vertical="center" shrinkToFit="1"/>
    </xf>
    <xf numFmtId="0" fontId="3" fillId="5" borderId="22" xfId="1" applyFill="1" applyBorder="1" applyAlignment="1">
      <alignment horizontal="center" vertical="center" shrinkToFit="1"/>
    </xf>
    <xf numFmtId="0" fontId="3" fillId="5" borderId="35" xfId="1" applyFill="1" applyBorder="1" applyAlignment="1">
      <alignment horizontal="center" vertical="center" shrinkToFit="1"/>
    </xf>
    <xf numFmtId="0" fontId="3" fillId="5" borderId="24" xfId="1" applyFill="1" applyBorder="1" applyAlignment="1">
      <alignment horizontal="center" vertical="center" shrinkToFit="1"/>
    </xf>
    <xf numFmtId="0" fontId="3" fillId="5" borderId="29" xfId="1" applyFill="1" applyBorder="1" applyAlignment="1">
      <alignment horizontal="center" vertical="center" shrinkToFit="1"/>
    </xf>
    <xf numFmtId="0" fontId="3" fillId="5" borderId="23" xfId="1" applyFill="1" applyBorder="1" applyAlignment="1">
      <alignment horizontal="center" vertical="center" shrinkToFit="1"/>
    </xf>
    <xf numFmtId="0" fontId="3" fillId="5" borderId="19" xfId="1" applyFill="1" applyBorder="1" applyAlignment="1">
      <alignment horizontal="center" vertical="center" shrinkToFit="1"/>
    </xf>
    <xf numFmtId="0" fontId="3" fillId="5" borderId="32" xfId="1" applyFill="1" applyBorder="1" applyAlignment="1">
      <alignment horizontal="center" vertical="center" shrinkToFit="1"/>
    </xf>
    <xf numFmtId="0" fontId="3" fillId="5" borderId="117" xfId="1" applyFill="1" applyBorder="1" applyAlignment="1">
      <alignment horizontal="center" vertical="center" shrinkToFit="1"/>
    </xf>
    <xf numFmtId="0" fontId="3" fillId="5" borderId="118" xfId="1" applyFill="1" applyBorder="1" applyAlignment="1">
      <alignment horizontal="center" vertical="center" shrinkToFit="1"/>
    </xf>
    <xf numFmtId="0" fontId="3" fillId="5" borderId="119" xfId="1" applyFill="1" applyBorder="1" applyAlignment="1">
      <alignment horizontal="center" vertical="center" shrinkToFit="1"/>
    </xf>
    <xf numFmtId="0" fontId="3" fillId="2" borderId="20" xfId="1" applyFill="1" applyBorder="1" applyAlignment="1" applyProtection="1">
      <alignment horizontal="center" vertical="center" shrinkToFit="1"/>
      <protection locked="0"/>
    </xf>
    <xf numFmtId="0" fontId="3" fillId="2" borderId="21" xfId="1" applyFill="1" applyBorder="1" applyAlignment="1" applyProtection="1">
      <alignment horizontal="center" vertical="center" shrinkToFit="1"/>
      <protection locked="0"/>
    </xf>
    <xf numFmtId="0" fontId="3" fillId="2" borderId="13" xfId="1" applyFill="1" applyBorder="1" applyAlignment="1" applyProtection="1">
      <alignment horizontal="center" vertical="center" shrinkToFit="1"/>
      <protection locked="0"/>
    </xf>
    <xf numFmtId="0" fontId="3" fillId="2" borderId="6" xfId="1" applyFill="1" applyBorder="1" applyAlignment="1" applyProtection="1">
      <alignment horizontal="center" vertical="center" shrinkToFit="1"/>
      <protection locked="0"/>
    </xf>
    <xf numFmtId="0" fontId="3" fillId="2" borderId="48" xfId="1" applyFill="1" applyBorder="1" applyAlignment="1" applyProtection="1">
      <alignment horizontal="center" vertical="center" shrinkToFit="1"/>
      <protection locked="0"/>
    </xf>
    <xf numFmtId="0" fontId="3" fillId="2" borderId="69" xfId="1" applyFill="1" applyBorder="1" applyAlignment="1" applyProtection="1">
      <alignment horizontal="center" vertical="center" shrinkToFit="1"/>
      <protection locked="0"/>
    </xf>
    <xf numFmtId="0" fontId="3" fillId="2" borderId="28" xfId="1" applyFill="1" applyBorder="1" applyAlignment="1" applyProtection="1">
      <alignment horizontal="center" vertical="center" shrinkToFit="1"/>
      <protection locked="0"/>
    </xf>
    <xf numFmtId="0" fontId="3" fillId="2" borderId="27" xfId="1" applyFill="1" applyBorder="1" applyAlignment="1" applyProtection="1">
      <alignment horizontal="center" vertical="center" shrinkToFit="1"/>
      <protection locked="0"/>
    </xf>
    <xf numFmtId="0" fontId="3" fillId="2" borderId="54" xfId="1" applyFill="1" applyBorder="1" applyAlignment="1" applyProtection="1">
      <alignment horizontal="center" vertical="center" shrinkToFit="1"/>
      <protection locked="0"/>
    </xf>
    <xf numFmtId="0" fontId="3" fillId="2" borderId="47" xfId="1" applyFill="1" applyBorder="1" applyAlignment="1" applyProtection="1">
      <alignment horizontal="center" vertical="center" shrinkToFit="1"/>
      <protection locked="0"/>
    </xf>
    <xf numFmtId="0" fontId="3" fillId="2" borderId="52" xfId="1" applyFill="1" applyBorder="1" applyAlignment="1" applyProtection="1">
      <alignment horizontal="center" vertical="center" shrinkToFit="1"/>
      <protection locked="0"/>
    </xf>
    <xf numFmtId="0" fontId="3" fillId="2" borderId="116" xfId="1" applyFill="1" applyBorder="1" applyAlignment="1" applyProtection="1">
      <alignment horizontal="center" vertical="center" shrinkToFit="1"/>
      <protection locked="0"/>
    </xf>
    <xf numFmtId="0" fontId="3" fillId="2" borderId="122" xfId="1" applyFill="1" applyBorder="1" applyAlignment="1" applyProtection="1">
      <alignment horizontal="center" vertical="center" shrinkToFit="1"/>
      <protection locked="0"/>
    </xf>
    <xf numFmtId="0" fontId="3" fillId="2" borderId="123" xfId="1" applyFill="1" applyBorder="1" applyAlignment="1" applyProtection="1">
      <alignment horizontal="center" vertical="center" shrinkToFit="1"/>
      <protection locked="0"/>
    </xf>
    <xf numFmtId="0" fontId="3" fillId="2" borderId="59" xfId="1" applyFill="1" applyBorder="1" applyAlignment="1" applyProtection="1">
      <alignment horizontal="center" vertical="center" shrinkToFit="1"/>
      <protection locked="0"/>
    </xf>
    <xf numFmtId="0" fontId="3" fillId="2" borderId="113" xfId="1" applyFill="1" applyBorder="1" applyAlignment="1" applyProtection="1">
      <alignment horizontal="center" vertical="center" shrinkToFit="1"/>
      <protection locked="0"/>
    </xf>
    <xf numFmtId="0" fontId="3" fillId="5" borderId="124" xfId="1" applyFill="1" applyBorder="1" applyAlignment="1">
      <alignment horizontal="center" vertical="center" shrinkToFit="1"/>
    </xf>
    <xf numFmtId="0" fontId="3" fillId="2" borderId="66" xfId="1" applyFill="1" applyBorder="1" applyAlignment="1" applyProtection="1">
      <alignment horizontal="center" vertical="center" shrinkToFit="1"/>
      <protection locked="0"/>
    </xf>
    <xf numFmtId="0" fontId="3" fillId="2" borderId="39" xfId="1" applyFill="1" applyBorder="1" applyAlignment="1" applyProtection="1">
      <alignment horizontal="center" vertical="center" shrinkToFit="1"/>
      <protection locked="0"/>
    </xf>
    <xf numFmtId="0" fontId="3" fillId="2" borderId="67" xfId="1" applyFill="1" applyBorder="1" applyAlignment="1" applyProtection="1">
      <alignment horizontal="center" vertical="center" shrinkToFit="1"/>
      <protection locked="0"/>
    </xf>
    <xf numFmtId="0" fontId="3" fillId="2" borderId="62" xfId="1" applyFill="1" applyBorder="1" applyAlignment="1" applyProtection="1">
      <alignment horizontal="center" vertical="center" shrinkToFit="1"/>
      <protection locked="0"/>
    </xf>
    <xf numFmtId="0" fontId="3" fillId="2" borderId="45" xfId="1" applyFill="1" applyBorder="1" applyAlignment="1" applyProtection="1">
      <alignment horizontal="center" vertical="center" shrinkToFit="1"/>
      <protection locked="0"/>
    </xf>
    <xf numFmtId="0" fontId="3" fillId="2" borderId="63" xfId="1" applyFill="1" applyBorder="1" applyAlignment="1" applyProtection="1">
      <alignment horizontal="center" vertical="center" shrinkToFit="1"/>
      <protection locked="0"/>
    </xf>
    <xf numFmtId="0" fontId="3" fillId="5" borderId="46" xfId="1" applyFill="1" applyBorder="1" applyAlignment="1">
      <alignment horizontal="center" vertical="center" shrinkToFit="1"/>
    </xf>
    <xf numFmtId="0" fontId="3" fillId="5" borderId="61" xfId="1" applyFill="1" applyBorder="1" applyAlignment="1">
      <alignment horizontal="center" vertical="center" shrinkToFit="1"/>
    </xf>
    <xf numFmtId="0" fontId="3" fillId="5" borderId="60" xfId="1" applyFill="1" applyBorder="1" applyAlignment="1">
      <alignment horizontal="center" vertical="center" shrinkToFit="1"/>
    </xf>
    <xf numFmtId="0" fontId="3" fillId="5" borderId="26" xfId="1" applyFill="1" applyBorder="1" applyAlignment="1">
      <alignment horizontal="center" vertical="center" shrinkToFit="1"/>
    </xf>
    <xf numFmtId="0" fontId="3" fillId="5" borderId="16" xfId="1" applyFill="1" applyBorder="1" applyAlignment="1">
      <alignment horizontal="center" vertical="center" shrinkToFit="1"/>
    </xf>
    <xf numFmtId="0" fontId="3" fillId="5" borderId="17" xfId="1" applyFill="1" applyBorder="1" applyAlignment="1">
      <alignment horizontal="center" vertical="center" shrinkToFit="1"/>
    </xf>
    <xf numFmtId="0" fontId="3" fillId="5" borderId="18" xfId="1" applyFill="1" applyBorder="1" applyAlignment="1">
      <alignment horizontal="center" vertical="center" shrinkToFit="1"/>
    </xf>
    <xf numFmtId="0" fontId="3" fillId="5" borderId="14" xfId="1" applyFill="1" applyBorder="1" applyAlignment="1">
      <alignment horizontal="center" vertical="center" shrinkToFit="1"/>
    </xf>
    <xf numFmtId="0" fontId="3" fillId="5" borderId="15" xfId="1" applyFill="1" applyBorder="1" applyAlignment="1">
      <alignment horizontal="center" vertical="center" shrinkToFit="1"/>
    </xf>
    <xf numFmtId="0" fontId="3" fillId="5" borderId="120" xfId="1" applyFill="1" applyBorder="1" applyAlignment="1">
      <alignment horizontal="center" vertical="center" shrinkToFit="1"/>
    </xf>
    <xf numFmtId="0" fontId="3" fillId="5" borderId="121" xfId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72" xfId="0" applyFont="1" applyFill="1" applyBorder="1" applyAlignment="1">
      <alignment horizontal="center" vertical="center" shrinkToFit="1"/>
    </xf>
    <xf numFmtId="0" fontId="30" fillId="2" borderId="140" xfId="0" applyFont="1" applyFill="1" applyBorder="1" applyAlignment="1">
      <alignment horizontal="center" vertical="center" shrinkToFit="1"/>
    </xf>
    <xf numFmtId="0" fontId="30" fillId="2" borderId="139" xfId="0" applyFont="1" applyFill="1" applyBorder="1" applyAlignment="1">
      <alignment horizontal="center" vertical="center" shrinkToFit="1"/>
    </xf>
    <xf numFmtId="0" fontId="30" fillId="2" borderId="141" xfId="0" applyFont="1" applyFill="1" applyBorder="1" applyAlignment="1">
      <alignment horizontal="center" vertical="center" shrinkToFit="1"/>
    </xf>
    <xf numFmtId="0" fontId="30" fillId="2" borderId="25" xfId="0" applyFont="1" applyFill="1" applyBorder="1" applyAlignment="1">
      <alignment horizontal="center" vertical="center" shrinkToFit="1"/>
    </xf>
    <xf numFmtId="0" fontId="30" fillId="2" borderId="24" xfId="0" applyFont="1" applyFill="1" applyBorder="1" applyAlignment="1">
      <alignment horizontal="center" vertical="center" shrinkToFit="1"/>
    </xf>
    <xf numFmtId="0" fontId="30" fillId="2" borderId="72" xfId="0" applyFont="1" applyFill="1" applyBorder="1" applyAlignment="1">
      <alignment horizontal="center" vertical="center" shrinkToFit="1"/>
    </xf>
    <xf numFmtId="0" fontId="30" fillId="2" borderId="137" xfId="0" applyFont="1" applyFill="1" applyBorder="1" applyAlignment="1">
      <alignment horizontal="right" vertical="center" shrinkToFit="1"/>
    </xf>
    <xf numFmtId="0" fontId="30" fillId="2" borderId="137" xfId="0" applyFont="1" applyFill="1" applyBorder="1" applyAlignment="1">
      <alignment horizontal="left" vertical="center" shrinkToFit="1"/>
    </xf>
    <xf numFmtId="0" fontId="30" fillId="2" borderId="138" xfId="0" applyFont="1" applyFill="1" applyBorder="1" applyAlignment="1">
      <alignment horizontal="left" vertical="center" shrinkToFit="1"/>
    </xf>
    <xf numFmtId="0" fontId="30" fillId="2" borderId="0" xfId="0" applyFont="1" applyFill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2" fillId="3" borderId="4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30" fillId="2" borderId="128" xfId="0" applyFont="1" applyFill="1" applyBorder="1" applyAlignment="1">
      <alignment horizontal="center" vertical="center" shrinkToFit="1"/>
    </xf>
    <xf numFmtId="0" fontId="30" fillId="2" borderId="133" xfId="0" applyFont="1" applyFill="1" applyBorder="1" applyAlignment="1">
      <alignment horizontal="center" vertical="center" shrinkToFit="1"/>
    </xf>
    <xf numFmtId="0" fontId="32" fillId="3" borderId="4" xfId="0" applyFont="1" applyFill="1" applyBorder="1" applyAlignment="1">
      <alignment horizontal="left" vertical="center" shrinkToFit="1"/>
    </xf>
    <xf numFmtId="0" fontId="30" fillId="2" borderId="129" xfId="0" applyFont="1" applyFill="1" applyBorder="1" applyAlignment="1">
      <alignment horizontal="left" vertical="center" shrinkToFit="1"/>
    </xf>
    <xf numFmtId="0" fontId="30" fillId="2" borderId="130" xfId="0" applyFont="1" applyFill="1" applyBorder="1" applyAlignment="1">
      <alignment horizontal="left" vertical="center" shrinkToFit="1"/>
    </xf>
    <xf numFmtId="0" fontId="30" fillId="2" borderId="131" xfId="0" applyFont="1" applyFill="1" applyBorder="1" applyAlignment="1">
      <alignment horizontal="left" vertical="center" shrinkToFit="1"/>
    </xf>
    <xf numFmtId="0" fontId="30" fillId="2" borderId="134" xfId="0" applyFont="1" applyFill="1" applyBorder="1" applyAlignment="1">
      <alignment horizontal="left" vertical="center" shrinkToFit="1"/>
    </xf>
    <xf numFmtId="0" fontId="30" fillId="2" borderId="135" xfId="0" applyFont="1" applyFill="1" applyBorder="1" applyAlignment="1">
      <alignment horizontal="left" vertical="center" shrinkToFit="1"/>
    </xf>
    <xf numFmtId="0" fontId="30" fillId="2" borderId="136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shrinkToFit="1"/>
    </xf>
    <xf numFmtId="0" fontId="32" fillId="3" borderId="43" xfId="0" applyFont="1" applyFill="1" applyBorder="1" applyAlignment="1">
      <alignment horizontal="left" vertical="center" shrinkToFit="1"/>
    </xf>
    <xf numFmtId="0" fontId="32" fillId="3" borderId="4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shrinkToFit="1"/>
    </xf>
    <xf numFmtId="0" fontId="32" fillId="3" borderId="79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right" vertical="center" shrinkToFit="1"/>
    </xf>
    <xf numFmtId="0" fontId="15" fillId="5" borderId="8" xfId="0" applyFont="1" applyFill="1" applyBorder="1" applyAlignment="1">
      <alignment horizontal="right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21" fillId="5" borderId="71" xfId="0" applyFont="1" applyFill="1" applyBorder="1" applyAlignment="1">
      <alignment horizontal="center" vertical="center" shrinkToFit="1"/>
    </xf>
    <xf numFmtId="0" fontId="21" fillId="5" borderId="56" xfId="0" applyFont="1" applyFill="1" applyBorder="1" applyAlignment="1">
      <alignment horizontal="center" vertical="center" shrinkToFit="1"/>
    </xf>
    <xf numFmtId="0" fontId="21" fillId="5" borderId="101" xfId="0" applyFont="1" applyFill="1" applyBorder="1" applyAlignment="1">
      <alignment horizontal="center" vertical="center" shrinkToFit="1"/>
    </xf>
    <xf numFmtId="0" fontId="21" fillId="5" borderId="96" xfId="0" applyFont="1" applyFill="1" applyBorder="1" applyAlignment="1">
      <alignment horizontal="center" vertical="center" shrinkToFit="1"/>
    </xf>
    <xf numFmtId="0" fontId="21" fillId="5" borderId="94" xfId="0" applyFont="1" applyFill="1" applyBorder="1" applyAlignment="1">
      <alignment horizontal="center" vertical="center" shrinkToFit="1"/>
    </xf>
    <xf numFmtId="0" fontId="21" fillId="5" borderId="95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right" vertical="center" shrinkToFit="1"/>
    </xf>
    <xf numFmtId="0" fontId="23" fillId="4" borderId="8" xfId="0" applyFont="1" applyFill="1" applyBorder="1" applyAlignment="1">
      <alignment horizontal="right" vertical="center" shrinkToFit="1"/>
    </xf>
    <xf numFmtId="0" fontId="1" fillId="2" borderId="8" xfId="0" applyFont="1" applyFill="1" applyBorder="1" applyAlignment="1">
      <alignment horizontal="right" vertical="center" shrinkToFit="1"/>
    </xf>
    <xf numFmtId="14" fontId="21" fillId="4" borderId="8" xfId="0" applyNumberFormat="1" applyFont="1" applyFill="1" applyBorder="1" applyAlignment="1">
      <alignment horizontal="center" vertical="center" shrinkToFit="1"/>
    </xf>
    <xf numFmtId="14" fontId="21" fillId="4" borderId="9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shrinkToFit="1"/>
    </xf>
    <xf numFmtId="0" fontId="9" fillId="3" borderId="22" xfId="0" applyFont="1" applyFill="1" applyBorder="1" applyAlignment="1">
      <alignment horizontal="center" shrinkToFit="1"/>
    </xf>
    <xf numFmtId="0" fontId="9" fillId="3" borderId="19" xfId="0" applyFont="1" applyFill="1" applyBorder="1" applyAlignment="1">
      <alignment horizontal="center" shrinkToFit="1"/>
    </xf>
    <xf numFmtId="0" fontId="20" fillId="3" borderId="9" xfId="0" applyFont="1" applyFill="1" applyBorder="1" applyAlignment="1">
      <alignment horizontal="center" vertical="center" shrinkToFit="1"/>
    </xf>
    <xf numFmtId="0" fontId="1" fillId="5" borderId="74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5A0161D0-D6FF-458A-83AB-DDECA0168305}"/>
  </cellStyles>
  <dxfs count="2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numFmt numFmtId="166" formatCode="@\ \ \ \ \ "/>
    </dxf>
    <dxf>
      <numFmt numFmtId="167" formatCode="\ \ \ \ \ @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numFmt numFmtId="166" formatCode="@\ \ \ \ \ "/>
    </dxf>
    <dxf>
      <numFmt numFmtId="167" formatCode="\ \ \ \ \ @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8"/>
  <sheetViews>
    <sheetView workbookViewId="0">
      <selection activeCell="E42" sqref="E42"/>
    </sheetView>
  </sheetViews>
  <sheetFormatPr defaultColWidth="9.33203125" defaultRowHeight="13.2" customHeight="1" x14ac:dyDescent="0.25"/>
  <cols>
    <col min="1" max="14" width="7.33203125" style="6" customWidth="1"/>
    <col min="15" max="16" width="7.33203125" style="85" customWidth="1"/>
    <col min="17" max="26" width="7.33203125" style="6" customWidth="1"/>
    <col min="27" max="28" width="7.33203125" style="86" customWidth="1"/>
    <col min="29" max="36" width="9.33203125" style="86"/>
    <col min="37" max="16384" width="9.33203125" style="6"/>
  </cols>
  <sheetData>
    <row r="1" spans="1:36" s="287" customFormat="1" ht="18" customHeight="1" x14ac:dyDescent="0.25">
      <c r="A1" s="284" t="s">
        <v>200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O1" s="284" t="s">
        <v>216</v>
      </c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5"/>
      <c r="AC1" s="286"/>
      <c r="AE1" s="286"/>
      <c r="AF1" s="286"/>
      <c r="AG1" s="286"/>
      <c r="AH1" s="286"/>
    </row>
    <row r="2" spans="1:36" ht="8.1" customHeight="1" x14ac:dyDescent="0.25">
      <c r="A2" s="1"/>
      <c r="B2" s="3"/>
      <c r="C2" s="84"/>
      <c r="AI2" s="6"/>
      <c r="AJ2" s="6"/>
    </row>
    <row r="3" spans="1:36" ht="13.2" customHeight="1" x14ac:dyDescent="0.25">
      <c r="A3" s="1" t="s">
        <v>0</v>
      </c>
      <c r="B3" s="3" t="s">
        <v>237</v>
      </c>
      <c r="C3" s="87"/>
      <c r="AI3" s="6"/>
      <c r="AJ3" s="6"/>
    </row>
    <row r="4" spans="1:36" ht="13.2" customHeight="1" x14ac:dyDescent="0.25">
      <c r="A4" s="1"/>
      <c r="B4" s="3"/>
      <c r="C4" s="87"/>
      <c r="O4" s="280" t="s">
        <v>219</v>
      </c>
      <c r="P4" s="86"/>
      <c r="R4" s="86"/>
      <c r="AA4" s="88"/>
      <c r="AI4" s="6"/>
      <c r="AJ4" s="6"/>
    </row>
    <row r="5" spans="1:36" ht="13.2" customHeight="1" x14ac:dyDescent="0.25">
      <c r="A5" s="1" t="s">
        <v>1</v>
      </c>
      <c r="B5" s="89" t="s">
        <v>188</v>
      </c>
      <c r="O5" s="281"/>
      <c r="P5" s="86" t="s">
        <v>217</v>
      </c>
      <c r="R5" s="86"/>
      <c r="AA5" s="88"/>
      <c r="AI5" s="6"/>
      <c r="AJ5" s="6"/>
    </row>
    <row r="6" spans="1:36" ht="13.2" customHeight="1" x14ac:dyDescent="0.25">
      <c r="B6" s="3" t="s">
        <v>189</v>
      </c>
      <c r="O6" s="281"/>
      <c r="P6" s="86" t="s">
        <v>218</v>
      </c>
      <c r="R6" s="86"/>
      <c r="AA6" s="88"/>
      <c r="AI6" s="6"/>
      <c r="AJ6" s="6"/>
    </row>
    <row r="7" spans="1:36" ht="13.2" customHeight="1" x14ac:dyDescent="0.25">
      <c r="A7" s="1"/>
      <c r="B7" s="3" t="s">
        <v>230</v>
      </c>
      <c r="O7" s="281"/>
      <c r="P7" s="86" t="s">
        <v>221</v>
      </c>
      <c r="R7" s="86"/>
      <c r="AA7" s="88"/>
      <c r="AI7" s="6"/>
      <c r="AJ7" s="6"/>
    </row>
    <row r="8" spans="1:36" ht="13.2" customHeight="1" x14ac:dyDescent="0.25">
      <c r="A8" s="1"/>
      <c r="B8" s="3"/>
      <c r="O8" s="281"/>
      <c r="P8" s="86" t="s">
        <v>226</v>
      </c>
      <c r="R8" s="86"/>
      <c r="AA8" s="88"/>
      <c r="AI8" s="6"/>
      <c r="AJ8" s="6"/>
    </row>
    <row r="9" spans="1:36" ht="13.2" customHeight="1" x14ac:dyDescent="0.25">
      <c r="A9" s="1" t="s">
        <v>2</v>
      </c>
      <c r="B9" s="89" t="s">
        <v>306</v>
      </c>
      <c r="O9" s="281"/>
      <c r="P9" s="86"/>
      <c r="R9" s="86"/>
      <c r="AA9" s="88"/>
      <c r="AI9" s="6"/>
      <c r="AJ9" s="6"/>
    </row>
    <row r="10" spans="1:36" ht="13.2" customHeight="1" x14ac:dyDescent="0.25">
      <c r="A10" s="2"/>
      <c r="B10" s="3" t="s">
        <v>305</v>
      </c>
      <c r="O10" s="281"/>
      <c r="P10" s="86"/>
      <c r="R10" s="86"/>
      <c r="AA10" s="88"/>
      <c r="AI10" s="6"/>
      <c r="AJ10" s="6"/>
    </row>
    <row r="11" spans="1:36" ht="13.2" customHeight="1" x14ac:dyDescent="0.25">
      <c r="A11" s="2"/>
      <c r="B11" s="87"/>
      <c r="O11" s="282"/>
      <c r="P11" s="6"/>
      <c r="R11" s="86"/>
      <c r="AA11" s="88"/>
      <c r="AI11" s="6"/>
      <c r="AJ11" s="6"/>
    </row>
    <row r="12" spans="1:36" ht="13.2" customHeight="1" x14ac:dyDescent="0.25">
      <c r="A12" s="1" t="s">
        <v>3</v>
      </c>
      <c r="B12" s="89" t="s">
        <v>307</v>
      </c>
      <c r="O12" s="280" t="s">
        <v>220</v>
      </c>
      <c r="P12" s="86"/>
      <c r="R12" s="86"/>
      <c r="AA12" s="88"/>
      <c r="AI12" s="6"/>
      <c r="AJ12" s="6"/>
    </row>
    <row r="13" spans="1:36" ht="13.2" customHeight="1" x14ac:dyDescent="0.25">
      <c r="B13" s="3" t="s">
        <v>317</v>
      </c>
      <c r="O13" s="281"/>
      <c r="P13" s="86" t="s">
        <v>222</v>
      </c>
      <c r="R13" s="86"/>
      <c r="AA13" s="88"/>
      <c r="AI13" s="6"/>
      <c r="AJ13" s="6"/>
    </row>
    <row r="14" spans="1:36" ht="13.2" customHeight="1" x14ac:dyDescent="0.25">
      <c r="A14" s="1"/>
      <c r="B14" s="3" t="s">
        <v>318</v>
      </c>
      <c r="O14" s="281"/>
      <c r="P14" s="86" t="s">
        <v>223</v>
      </c>
      <c r="R14" s="86"/>
      <c r="AA14" s="88"/>
    </row>
    <row r="15" spans="1:36" ht="13.2" customHeight="1" x14ac:dyDescent="0.25">
      <c r="A15" s="2"/>
      <c r="B15" s="3"/>
      <c r="O15" s="281"/>
      <c r="P15" s="86" t="s">
        <v>221</v>
      </c>
      <c r="R15" s="86"/>
      <c r="AA15" s="88"/>
    </row>
    <row r="16" spans="1:36" ht="13.2" customHeight="1" x14ac:dyDescent="0.25">
      <c r="A16" s="1" t="s">
        <v>4</v>
      </c>
      <c r="B16" s="3" t="s">
        <v>308</v>
      </c>
      <c r="O16" s="281"/>
      <c r="P16" s="86" t="s">
        <v>314</v>
      </c>
      <c r="R16" s="86"/>
      <c r="AA16" s="88"/>
      <c r="AC16" s="88"/>
    </row>
    <row r="17" spans="1:29" ht="13.2" customHeight="1" x14ac:dyDescent="0.25">
      <c r="B17" s="3" t="s">
        <v>190</v>
      </c>
      <c r="O17" s="281"/>
      <c r="P17" s="86" t="s">
        <v>224</v>
      </c>
      <c r="R17" s="86"/>
      <c r="AA17" s="88"/>
    </row>
    <row r="18" spans="1:29" ht="13.2" customHeight="1" x14ac:dyDescent="0.25">
      <c r="A18" s="2"/>
      <c r="O18" s="281"/>
      <c r="P18" s="86"/>
      <c r="R18" s="86"/>
      <c r="AA18" s="88"/>
      <c r="AC18" s="6"/>
    </row>
    <row r="19" spans="1:29" ht="13.2" customHeight="1" x14ac:dyDescent="0.25">
      <c r="A19" s="1" t="s">
        <v>5</v>
      </c>
      <c r="B19" s="3" t="s">
        <v>191</v>
      </c>
      <c r="O19" s="281"/>
      <c r="P19" s="86"/>
      <c r="R19" s="86"/>
      <c r="AA19" s="88"/>
      <c r="AB19" s="90"/>
      <c r="AC19" s="6"/>
    </row>
    <row r="20" spans="1:29" ht="13.2" customHeight="1" x14ac:dyDescent="0.25">
      <c r="B20" s="3" t="s">
        <v>192</v>
      </c>
      <c r="O20" s="281"/>
      <c r="P20" s="6"/>
      <c r="R20" s="86"/>
      <c r="AB20" s="90"/>
      <c r="AC20" s="6"/>
    </row>
    <row r="21" spans="1:29" ht="13.2" customHeight="1" x14ac:dyDescent="0.25">
      <c r="A21" s="2"/>
      <c r="B21" s="3" t="s">
        <v>236</v>
      </c>
      <c r="O21" s="283" t="s">
        <v>225</v>
      </c>
      <c r="P21" s="86"/>
      <c r="R21" s="86"/>
      <c r="AA21" s="6"/>
      <c r="AC21" s="6"/>
    </row>
    <row r="22" spans="1:29" ht="13.2" customHeight="1" x14ac:dyDescent="0.25">
      <c r="A22" s="2"/>
      <c r="B22" s="262"/>
      <c r="O22" s="6"/>
      <c r="P22" s="86" t="s">
        <v>171</v>
      </c>
      <c r="R22" s="86"/>
      <c r="AA22" s="6"/>
      <c r="AB22" s="6"/>
      <c r="AC22" s="6"/>
    </row>
    <row r="23" spans="1:29" ht="13.2" customHeight="1" x14ac:dyDescent="0.25">
      <c r="A23" s="1" t="s">
        <v>6</v>
      </c>
      <c r="B23" s="89" t="s">
        <v>195</v>
      </c>
      <c r="O23" s="281"/>
      <c r="P23" s="86" t="s">
        <v>223</v>
      </c>
      <c r="R23" s="86"/>
      <c r="AA23" s="6"/>
      <c r="AB23" s="6"/>
      <c r="AC23" s="6"/>
    </row>
    <row r="24" spans="1:29" ht="13.2" customHeight="1" x14ac:dyDescent="0.25">
      <c r="B24" s="3" t="s">
        <v>196</v>
      </c>
      <c r="O24" s="281"/>
      <c r="P24" s="86" t="s">
        <v>221</v>
      </c>
      <c r="R24" s="86"/>
      <c r="AA24" s="6"/>
      <c r="AB24" s="6"/>
      <c r="AC24" s="6"/>
    </row>
    <row r="25" spans="1:29" ht="13.2" customHeight="1" x14ac:dyDescent="0.25">
      <c r="B25" s="3" t="s">
        <v>197</v>
      </c>
      <c r="O25" s="281"/>
      <c r="P25" s="288" t="s">
        <v>316</v>
      </c>
      <c r="R25" s="86"/>
      <c r="AA25" s="6"/>
      <c r="AB25" s="6"/>
      <c r="AC25" s="6"/>
    </row>
    <row r="26" spans="1:29" ht="13.2" customHeight="1" x14ac:dyDescent="0.25">
      <c r="A26" s="2"/>
      <c r="O26" s="281"/>
      <c r="P26" s="86"/>
      <c r="R26" s="86"/>
      <c r="AA26" s="6"/>
      <c r="AB26" s="6"/>
      <c r="AC26" s="6"/>
    </row>
    <row r="27" spans="1:29" ht="13.2" customHeight="1" x14ac:dyDescent="0.25">
      <c r="A27" s="1" t="s">
        <v>7</v>
      </c>
      <c r="B27" s="3" t="s">
        <v>10</v>
      </c>
      <c r="O27" s="281"/>
      <c r="P27" s="86"/>
      <c r="R27" s="86"/>
      <c r="AA27" s="6"/>
      <c r="AB27" s="6"/>
      <c r="AC27" s="6"/>
    </row>
    <row r="28" spans="1:29" ht="13.2" customHeight="1" x14ac:dyDescent="0.25">
      <c r="A28" s="2"/>
      <c r="B28" s="3" t="s">
        <v>11</v>
      </c>
      <c r="O28" s="281"/>
      <c r="P28" s="6"/>
      <c r="R28" s="86"/>
      <c r="AA28" s="6"/>
      <c r="AB28" s="6"/>
      <c r="AC28" s="6"/>
    </row>
    <row r="29" spans="1:29" ht="13.2" customHeight="1" x14ac:dyDescent="0.25">
      <c r="B29" s="3" t="s">
        <v>198</v>
      </c>
      <c r="O29" s="280" t="s">
        <v>229</v>
      </c>
      <c r="P29" s="86"/>
      <c r="R29" s="86"/>
      <c r="AA29" s="6"/>
      <c r="AB29" s="6"/>
      <c r="AC29" s="6"/>
    </row>
    <row r="30" spans="1:29" ht="13.2" customHeight="1" x14ac:dyDescent="0.25">
      <c r="B30" s="3" t="s">
        <v>199</v>
      </c>
      <c r="O30" s="6"/>
      <c r="P30" s="86" t="s">
        <v>227</v>
      </c>
      <c r="R30" s="86"/>
      <c r="AA30" s="6"/>
      <c r="AB30" s="6"/>
      <c r="AC30" s="6"/>
    </row>
    <row r="31" spans="1:29" ht="13.2" customHeight="1" x14ac:dyDescent="0.25">
      <c r="A31" s="2"/>
      <c r="B31" s="3"/>
      <c r="O31" s="281"/>
      <c r="P31" s="86" t="s">
        <v>228</v>
      </c>
      <c r="R31" s="86"/>
      <c r="AA31" s="6"/>
      <c r="AB31" s="6"/>
      <c r="AC31" s="6"/>
    </row>
    <row r="32" spans="1:29" ht="13.2" customHeight="1" x14ac:dyDescent="0.25">
      <c r="A32" s="1" t="s">
        <v>8</v>
      </c>
      <c r="B32" s="3" t="s">
        <v>309</v>
      </c>
      <c r="O32" s="281"/>
      <c r="P32" s="86" t="s">
        <v>221</v>
      </c>
      <c r="R32" s="86"/>
      <c r="AA32" s="6"/>
      <c r="AB32" s="6"/>
      <c r="AC32" s="6"/>
    </row>
    <row r="33" spans="1:29" ht="13.2" customHeight="1" x14ac:dyDescent="0.25">
      <c r="B33" s="3" t="s">
        <v>310</v>
      </c>
      <c r="O33" s="281"/>
      <c r="P33" s="86" t="s">
        <v>315</v>
      </c>
      <c r="R33" s="86"/>
      <c r="AA33" s="6"/>
      <c r="AB33" s="6"/>
      <c r="AC33" s="6"/>
    </row>
    <row r="34" spans="1:29" ht="13.2" customHeight="1" x14ac:dyDescent="0.25">
      <c r="B34" s="3" t="s">
        <v>201</v>
      </c>
      <c r="O34" s="281"/>
      <c r="P34" s="86"/>
      <c r="R34" s="86"/>
      <c r="AA34" s="6"/>
      <c r="AB34" s="6"/>
      <c r="AC34" s="6"/>
    </row>
    <row r="35" spans="1:29" ht="13.2" customHeight="1" x14ac:dyDescent="0.25">
      <c r="B35" s="3"/>
      <c r="P35" s="86"/>
      <c r="R35" s="86"/>
      <c r="AA35" s="6"/>
      <c r="AB35" s="6"/>
      <c r="AC35" s="6"/>
    </row>
    <row r="36" spans="1:29" ht="13.2" customHeight="1" x14ac:dyDescent="0.25">
      <c r="A36" s="1" t="s">
        <v>12</v>
      </c>
      <c r="B36" s="89" t="s">
        <v>233</v>
      </c>
      <c r="P36" s="86"/>
      <c r="R36" s="86"/>
      <c r="AA36" s="6"/>
      <c r="AB36" s="6"/>
      <c r="AC36" s="6"/>
    </row>
    <row r="37" spans="1:29" ht="13.2" customHeight="1" x14ac:dyDescent="0.25">
      <c r="B37" s="3" t="s">
        <v>234</v>
      </c>
      <c r="P37" s="86"/>
      <c r="R37" s="86"/>
      <c r="AA37" s="6"/>
      <c r="AB37" s="6"/>
      <c r="AC37" s="6"/>
    </row>
    <row r="38" spans="1:29" ht="13.2" customHeight="1" x14ac:dyDescent="0.25">
      <c r="B38" s="87"/>
      <c r="AA38" s="6"/>
      <c r="AB38" s="6"/>
      <c r="AC38" s="6"/>
    </row>
    <row r="39" spans="1:29" ht="13.2" customHeight="1" x14ac:dyDescent="0.25">
      <c r="A39" s="1" t="s">
        <v>13</v>
      </c>
      <c r="B39" s="84" t="s">
        <v>202</v>
      </c>
      <c r="AA39" s="6"/>
      <c r="AB39" s="6"/>
      <c r="AC39" s="6"/>
    </row>
    <row r="40" spans="1:29" ht="13.2" customHeight="1" x14ac:dyDescent="0.25">
      <c r="A40" s="2"/>
      <c r="B40" s="3" t="s">
        <v>311</v>
      </c>
      <c r="AA40" s="6"/>
      <c r="AB40" s="6"/>
      <c r="AC40" s="6"/>
    </row>
    <row r="41" spans="1:29" ht="13.2" customHeight="1" x14ac:dyDescent="0.25">
      <c r="A41" s="2"/>
      <c r="B41" s="87"/>
      <c r="AA41" s="6"/>
      <c r="AB41" s="6"/>
      <c r="AC41" s="6"/>
    </row>
    <row r="42" spans="1:29" ht="13.2" customHeight="1" x14ac:dyDescent="0.25">
      <c r="A42" s="1" t="s">
        <v>204</v>
      </c>
      <c r="B42" s="89" t="s">
        <v>203</v>
      </c>
      <c r="AA42" s="6"/>
      <c r="AB42" s="6"/>
      <c r="AC42" s="6"/>
    </row>
    <row r="43" spans="1:29" ht="13.2" customHeight="1" x14ac:dyDescent="0.25">
      <c r="B43" s="3" t="s">
        <v>332</v>
      </c>
      <c r="AA43" s="6"/>
      <c r="AB43" s="6"/>
      <c r="AC43" s="6"/>
    </row>
    <row r="44" spans="1:29" ht="13.2" customHeight="1" x14ac:dyDescent="0.25">
      <c r="B44" s="3" t="s">
        <v>312</v>
      </c>
      <c r="AA44" s="6"/>
      <c r="AB44" s="6"/>
      <c r="AC44" s="6"/>
    </row>
    <row r="45" spans="1:29" ht="13.2" customHeight="1" x14ac:dyDescent="0.25">
      <c r="A45" s="2"/>
      <c r="AA45" s="6"/>
      <c r="AB45" s="6"/>
    </row>
    <row r="46" spans="1:29" ht="13.2" customHeight="1" x14ac:dyDescent="0.25">
      <c r="A46" s="1" t="s">
        <v>210</v>
      </c>
      <c r="B46" s="89" t="s">
        <v>205</v>
      </c>
      <c r="AA46" s="6"/>
      <c r="AB46" s="6"/>
    </row>
    <row r="47" spans="1:29" ht="13.2" customHeight="1" x14ac:dyDescent="0.25">
      <c r="B47" s="3" t="s">
        <v>207</v>
      </c>
      <c r="AA47" s="6"/>
      <c r="AB47" s="6"/>
    </row>
    <row r="48" spans="1:29" ht="13.2" customHeight="1" x14ac:dyDescent="0.25">
      <c r="A48" s="2"/>
      <c r="B48" s="3" t="s">
        <v>206</v>
      </c>
      <c r="AA48" s="6"/>
      <c r="AB48" s="6"/>
    </row>
    <row r="49" spans="1:28" ht="13.2" customHeight="1" x14ac:dyDescent="0.25">
      <c r="B49" s="3" t="s">
        <v>208</v>
      </c>
      <c r="AA49" s="6"/>
      <c r="AB49" s="6"/>
    </row>
    <row r="50" spans="1:28" ht="13.2" customHeight="1" x14ac:dyDescent="0.25">
      <c r="B50" s="3" t="s">
        <v>209</v>
      </c>
      <c r="AB50" s="6"/>
    </row>
    <row r="51" spans="1:28" ht="13.2" customHeight="1" x14ac:dyDescent="0.25">
      <c r="A51" s="1"/>
      <c r="B51" s="3"/>
    </row>
    <row r="52" spans="1:28" ht="13.2" customHeight="1" x14ac:dyDescent="0.25">
      <c r="A52" s="1" t="s">
        <v>211</v>
      </c>
      <c r="B52" s="89" t="s">
        <v>214</v>
      </c>
    </row>
    <row r="53" spans="1:28" ht="13.2" customHeight="1" x14ac:dyDescent="0.25">
      <c r="B53" s="3" t="s">
        <v>213</v>
      </c>
    </row>
    <row r="54" spans="1:28" ht="13.2" customHeight="1" x14ac:dyDescent="0.25">
      <c r="A54" s="3"/>
      <c r="B54" s="89"/>
    </row>
    <row r="55" spans="1:28" ht="13.2" customHeight="1" x14ac:dyDescent="0.25">
      <c r="A55" s="1" t="s">
        <v>215</v>
      </c>
      <c r="B55" s="89" t="s">
        <v>212</v>
      </c>
    </row>
    <row r="56" spans="1:28" ht="13.2" customHeight="1" x14ac:dyDescent="0.25">
      <c r="B56" s="3" t="s">
        <v>313</v>
      </c>
    </row>
    <row r="58" spans="1:28" ht="13.2" customHeight="1" x14ac:dyDescent="0.25">
      <c r="A58" s="91" t="s">
        <v>259</v>
      </c>
    </row>
  </sheetData>
  <sheetProtection selectLockedCells="1" selectUnlockedCells="1"/>
  <pageMargins left="0.25" right="0.25" top="0.25" bottom="0.2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68F2-ABA4-4D7F-AE88-10C1C97303FF}">
  <sheetPr codeName="Sheet9"/>
  <dimension ref="A1:BA50"/>
  <sheetViews>
    <sheetView zoomScaleNormal="100" workbookViewId="0">
      <selection activeCell="D12" sqref="D12"/>
    </sheetView>
  </sheetViews>
  <sheetFormatPr defaultColWidth="9.33203125" defaultRowHeight="13.2" x14ac:dyDescent="0.25"/>
  <cols>
    <col min="1" max="1" width="16" style="29" customWidth="1"/>
    <col min="2" max="2" width="13.44140625" style="29" customWidth="1"/>
    <col min="3" max="3" width="9" style="29" customWidth="1"/>
    <col min="4" max="4" width="18.33203125" style="29" customWidth="1"/>
    <col min="5" max="9" width="9.33203125" style="29" customWidth="1"/>
    <col min="10" max="10" width="9.33203125" style="80"/>
    <col min="11" max="40" width="9.33203125" style="24"/>
    <col min="41" max="43" width="9.33203125" style="80"/>
    <col min="44" max="53" width="9.33203125" style="24"/>
    <col min="54" max="16384" width="9.33203125" style="29"/>
  </cols>
  <sheetData>
    <row r="1" spans="1:53" ht="26.4" customHeight="1" x14ac:dyDescent="0.25">
      <c r="A1" s="349" t="s">
        <v>330</v>
      </c>
      <c r="B1" s="294"/>
      <c r="C1" s="294"/>
      <c r="D1" s="294"/>
      <c r="E1" s="294"/>
      <c r="F1" s="294"/>
      <c r="G1" s="294"/>
      <c r="H1" s="294"/>
      <c r="I1" s="294"/>
    </row>
    <row r="2" spans="1:53" ht="7.5" customHeight="1" x14ac:dyDescent="0.25"/>
    <row r="3" spans="1:53" ht="7.5" customHeight="1" thickBot="1" x14ac:dyDescent="0.3"/>
    <row r="4" spans="1:53" ht="15" customHeight="1" thickBot="1" x14ac:dyDescent="0.3">
      <c r="A4" s="305" t="str">
        <f>IF(DATA!R47&gt;0,CONCATENATE(DATA!R47," ",DATA!R59," ",DATA!R61))</f>
        <v xml:space="preserve">  </v>
      </c>
      <c r="B4" s="306"/>
      <c r="C4" s="306"/>
      <c r="D4" s="306"/>
      <c r="E4" s="306"/>
      <c r="F4" s="306"/>
      <c r="G4" s="306"/>
      <c r="H4" s="306"/>
      <c r="I4" s="307"/>
    </row>
    <row r="5" spans="1:53" s="65" customFormat="1" ht="15" customHeight="1" thickBot="1" x14ac:dyDescent="0.3">
      <c r="A5" s="30" t="s">
        <v>27</v>
      </c>
      <c r="B5" s="31" t="s">
        <v>28</v>
      </c>
      <c r="C5" s="62" t="s">
        <v>34</v>
      </c>
      <c r="D5" s="31" t="s">
        <v>33</v>
      </c>
      <c r="E5" s="61" t="s">
        <v>248</v>
      </c>
      <c r="F5" s="61" t="s">
        <v>46</v>
      </c>
      <c r="G5" s="63" t="s">
        <v>48</v>
      </c>
      <c r="H5" s="31" t="s">
        <v>49</v>
      </c>
      <c r="I5" s="64" t="s">
        <v>51</v>
      </c>
      <c r="J5" s="161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161"/>
      <c r="AP5" s="161"/>
      <c r="AQ5" s="161"/>
      <c r="AR5" s="66"/>
      <c r="AS5" s="66"/>
      <c r="AT5" s="66"/>
      <c r="AU5" s="66"/>
      <c r="AV5" s="66"/>
      <c r="AW5" s="66"/>
      <c r="AX5" s="66"/>
      <c r="AY5" s="66"/>
      <c r="AZ5" s="66"/>
      <c r="BA5" s="66"/>
    </row>
    <row r="6" spans="1:53" ht="15" customHeight="1" x14ac:dyDescent="0.25">
      <c r="A6" s="34" t="str">
        <f t="shared" ref="A6:F6" si="0">X6</f>
        <v/>
      </c>
      <c r="B6" s="35" t="str">
        <f t="shared" si="0"/>
        <v/>
      </c>
      <c r="C6" s="35" t="str">
        <f t="shared" si="0"/>
        <v/>
      </c>
      <c r="D6" s="35" t="str">
        <f t="shared" si="0"/>
        <v/>
      </c>
      <c r="E6" s="211" t="str">
        <f t="shared" si="0"/>
        <v/>
      </c>
      <c r="F6" s="35" t="str">
        <f t="shared" si="0"/>
        <v/>
      </c>
      <c r="G6" s="35" t="str">
        <f t="shared" ref="G6:I7" si="1">IF(X6&lt;&gt;"",(IF(AD6&gt;0,"X","")),"")</f>
        <v/>
      </c>
      <c r="H6" s="35" t="str">
        <f t="shared" si="1"/>
        <v/>
      </c>
      <c r="I6" s="36" t="str">
        <f t="shared" si="1"/>
        <v/>
      </c>
      <c r="K6" s="24">
        <f t="shared" ref="K6:K43" si="2">COUNTIF($L$6:$L$43,"&lt;="&amp;L6)</f>
        <v>38</v>
      </c>
      <c r="L6" s="24" t="str">
        <f t="shared" ref="L6:L43" si="3">CONCATENATE(M6,", ",N6)</f>
        <v xml:space="preserve">zzz, </v>
      </c>
      <c r="M6" s="25" t="str">
        <f>IF((COUNTA(DATA!O8:Q8))&gt;0,DATA!B8,"zzz")</f>
        <v>zzz</v>
      </c>
      <c r="N6" s="25" t="str">
        <f>IF((COUNTA(DATA!O8:Q8))&gt;0,DATA!C8,"")</f>
        <v/>
      </c>
      <c r="O6" s="25" t="str">
        <f>IF((COUNTA(DATA!O8:Q8))&gt;0,DATA!L8,"")</f>
        <v/>
      </c>
      <c r="P6" s="25" t="str">
        <f>IF((COUNTA(DATA!O8:Q8))&gt;0,DATA!E8,"")</f>
        <v/>
      </c>
      <c r="Q6" s="219" t="str">
        <f>IF((COUNTA(DATA!O8:Q8))&gt;0,DATA!M8,"")</f>
        <v/>
      </c>
      <c r="R6" s="25" t="str">
        <f>IF((COUNTA(DATA!O8:Q8))&gt;0,DATA!N8,"")</f>
        <v/>
      </c>
      <c r="S6" s="25" t="str">
        <f>IF((COUNTA(DATA!O8:Q8))&gt;0,DATA!O8,"")</f>
        <v/>
      </c>
      <c r="T6" s="25" t="str">
        <f>IF((COUNTA(DATA!O8:Q8))&gt;0,DATA!P8,"")</f>
        <v/>
      </c>
      <c r="U6" s="25" t="str">
        <f>IF((COUNTA(DATA!O8:Q8))&gt;0,DATA!Q8,"")</f>
        <v/>
      </c>
      <c r="W6" s="24">
        <v>1</v>
      </c>
      <c r="X6" s="25" t="str">
        <f t="shared" ref="X6:X49" si="4">IFERROR(VLOOKUP($W6,$K$6:$U$43,3,FALSE),"")</f>
        <v/>
      </c>
      <c r="Y6" s="25" t="str">
        <f t="shared" ref="Y6:Y49" si="5">IFERROR(VLOOKUP($W6,$K$6:$U$43,4,FALSE),"")</f>
        <v/>
      </c>
      <c r="Z6" s="25" t="str">
        <f t="shared" ref="Z6:Z49" si="6">IFERROR(VLOOKUP($W6,$K$6:$U$43,5,FALSE),"")</f>
        <v/>
      </c>
      <c r="AA6" s="25" t="str">
        <f t="shared" ref="AA6:AA49" si="7">IFERROR(VLOOKUP($W6,$K$6:$U$43,6,FALSE),"")</f>
        <v/>
      </c>
      <c r="AB6" s="25" t="str">
        <f t="shared" ref="AB6:AB49" si="8">IFERROR(VLOOKUP($W6,$K$6:$U$43,7,FALSE),"")</f>
        <v/>
      </c>
      <c r="AC6" s="25" t="str">
        <f t="shared" ref="AC6:AC49" si="9">IFERROR(VLOOKUP($W6,$K$6:$U$43,8,FALSE),"")</f>
        <v/>
      </c>
      <c r="AD6" s="25" t="str">
        <f t="shared" ref="AD6:AD49" si="10">IFERROR(VLOOKUP($W6,$K$6:$U$43,9,FALSE),"")</f>
        <v/>
      </c>
      <c r="AE6" s="25" t="str">
        <f t="shared" ref="AE6:AE49" si="11">IFERROR(VLOOKUP($W6,$K$6:$U$43,10,FALSE),"")</f>
        <v/>
      </c>
      <c r="AF6" s="24" t="str">
        <f t="shared" ref="AF6:AF49" si="12">IFERROR(VLOOKUP($W6,$K$6:$U$43,11,FALSE),"")</f>
        <v/>
      </c>
    </row>
    <row r="7" spans="1:53" ht="15" customHeight="1" x14ac:dyDescent="0.25">
      <c r="A7" s="38" t="str">
        <f t="shared" ref="A7:D9" si="13">X7</f>
        <v/>
      </c>
      <c r="B7" s="39" t="str">
        <f t="shared" si="13"/>
        <v/>
      </c>
      <c r="C7" s="39" t="str">
        <f t="shared" si="13"/>
        <v/>
      </c>
      <c r="D7" s="39" t="str">
        <f t="shared" si="13"/>
        <v/>
      </c>
      <c r="E7" s="212" t="str">
        <f t="shared" ref="E7:F22" si="14">AB7</f>
        <v/>
      </c>
      <c r="F7" s="39" t="str">
        <f t="shared" si="14"/>
        <v/>
      </c>
      <c r="G7" s="39" t="str">
        <f t="shared" si="1"/>
        <v/>
      </c>
      <c r="H7" s="39" t="str">
        <f t="shared" si="1"/>
        <v/>
      </c>
      <c r="I7" s="40" t="str">
        <f t="shared" si="1"/>
        <v/>
      </c>
      <c r="K7" s="24">
        <f t="shared" si="2"/>
        <v>38</v>
      </c>
      <c r="L7" s="24" t="str">
        <f t="shared" si="3"/>
        <v xml:space="preserve">zzz, </v>
      </c>
      <c r="M7" s="25" t="str">
        <f>IF((COUNTA(DATA!O9:Q9))&gt;0,DATA!B9,"zzz")</f>
        <v>zzz</v>
      </c>
      <c r="N7" s="25" t="str">
        <f>IF((COUNTA(DATA!O9:Q9))&gt;0,DATA!C9,"")</f>
        <v/>
      </c>
      <c r="O7" s="25" t="str">
        <f>IF((COUNTA(DATA!O9:Q9))&gt;0,DATA!L9,"")</f>
        <v/>
      </c>
      <c r="P7" s="25" t="str">
        <f>IF((COUNTA(DATA!O9:Q9))&gt;0,DATA!E9,"")</f>
        <v/>
      </c>
      <c r="Q7" s="219" t="str">
        <f>IF((COUNTA(DATA!O9:Q9))&gt;0,DATA!M9,"")</f>
        <v/>
      </c>
      <c r="R7" s="25" t="str">
        <f>IF((COUNTA(DATA!O9:Q9))&gt;0,DATA!N9,"")</f>
        <v/>
      </c>
      <c r="S7" s="25" t="str">
        <f>IF((COUNTA(DATA!O9:Q9))&gt;0,DATA!O9,"")</f>
        <v/>
      </c>
      <c r="T7" s="25" t="str">
        <f>IF((COUNTA(DATA!O9:Q9))&gt;0,DATA!P9,"")</f>
        <v/>
      </c>
      <c r="U7" s="25" t="str">
        <f>IF((COUNTA(DATA!O9:Q9))&gt;0,DATA!Q9,"")</f>
        <v/>
      </c>
      <c r="W7" s="24">
        <v>2</v>
      </c>
      <c r="X7" s="25" t="str">
        <f t="shared" si="4"/>
        <v/>
      </c>
      <c r="Y7" s="25" t="str">
        <f t="shared" si="5"/>
        <v/>
      </c>
      <c r="Z7" s="25" t="str">
        <f t="shared" si="6"/>
        <v/>
      </c>
      <c r="AA7" s="25" t="str">
        <f t="shared" si="7"/>
        <v/>
      </c>
      <c r="AB7" s="25" t="str">
        <f t="shared" si="8"/>
        <v/>
      </c>
      <c r="AC7" s="25" t="str">
        <f t="shared" si="9"/>
        <v/>
      </c>
      <c r="AD7" s="25" t="str">
        <f t="shared" si="10"/>
        <v/>
      </c>
      <c r="AE7" s="25" t="str">
        <f t="shared" si="11"/>
        <v/>
      </c>
      <c r="AF7" s="24" t="str">
        <f t="shared" si="12"/>
        <v/>
      </c>
    </row>
    <row r="8" spans="1:53" ht="15" customHeight="1" x14ac:dyDescent="0.25">
      <c r="A8" s="38" t="str">
        <f t="shared" si="13"/>
        <v/>
      </c>
      <c r="B8" s="39" t="str">
        <f t="shared" si="13"/>
        <v/>
      </c>
      <c r="C8" s="39" t="str">
        <f t="shared" si="13"/>
        <v/>
      </c>
      <c r="D8" s="39" t="str">
        <f t="shared" si="13"/>
        <v/>
      </c>
      <c r="E8" s="212" t="str">
        <f t="shared" si="14"/>
        <v/>
      </c>
      <c r="F8" s="39" t="str">
        <f t="shared" si="14"/>
        <v/>
      </c>
      <c r="G8" s="39" t="str">
        <f t="shared" ref="G8:G14" si="15">IF(X8&lt;&gt;"",(IF(AD8&gt;0,"X","")),"")</f>
        <v/>
      </c>
      <c r="H8" s="39" t="str">
        <f t="shared" ref="H8:H14" si="16">IF(Y8&lt;&gt;"",(IF(AE8&gt;0,"X","")),"")</f>
        <v/>
      </c>
      <c r="I8" s="40" t="str">
        <f t="shared" ref="I8:I14" si="17">IF(Z8&lt;&gt;"",(IF(AF8&gt;0,"X","")),"")</f>
        <v/>
      </c>
      <c r="K8" s="24">
        <f t="shared" si="2"/>
        <v>38</v>
      </c>
      <c r="L8" s="24" t="str">
        <f t="shared" si="3"/>
        <v xml:space="preserve">zzz, </v>
      </c>
      <c r="M8" s="25" t="str">
        <f>IF((COUNTA(DATA!O10:Q10))&gt;0,DATA!B10,"zzz")</f>
        <v>zzz</v>
      </c>
      <c r="N8" s="25" t="str">
        <f>IF((COUNTA(DATA!O10:Q10))&gt;0,DATA!C10,"")</f>
        <v/>
      </c>
      <c r="O8" s="25" t="str">
        <f>IF((COUNTA(DATA!O10:Q10))&gt;0,DATA!L10,"")</f>
        <v/>
      </c>
      <c r="P8" s="25" t="str">
        <f>IF((COUNTA(DATA!O10:Q10))&gt;0,DATA!E10,"")</f>
        <v/>
      </c>
      <c r="Q8" s="219" t="str">
        <f>IF((COUNTA(DATA!O10:Q10))&gt;0,DATA!M10,"")</f>
        <v/>
      </c>
      <c r="R8" s="25" t="str">
        <f>IF((COUNTA(DATA!O10:Q10))&gt;0,DATA!N10,"")</f>
        <v/>
      </c>
      <c r="S8" s="25" t="str">
        <f>IF((COUNTA(DATA!O10:Q10))&gt;0,DATA!O10,"")</f>
        <v/>
      </c>
      <c r="T8" s="25" t="str">
        <f>IF((COUNTA(DATA!O10:Q10))&gt;0,DATA!P10,"")</f>
        <v/>
      </c>
      <c r="U8" s="25" t="str">
        <f>IF((COUNTA(DATA!O10:Q10))&gt;0,DATA!Q10,"")</f>
        <v/>
      </c>
      <c r="W8" s="24">
        <v>3</v>
      </c>
      <c r="X8" s="25" t="str">
        <f t="shared" si="4"/>
        <v/>
      </c>
      <c r="Y8" s="25" t="str">
        <f t="shared" si="5"/>
        <v/>
      </c>
      <c r="Z8" s="25" t="str">
        <f t="shared" si="6"/>
        <v/>
      </c>
      <c r="AA8" s="25" t="str">
        <f t="shared" si="7"/>
        <v/>
      </c>
      <c r="AB8" s="25" t="str">
        <f t="shared" si="8"/>
        <v/>
      </c>
      <c r="AC8" s="25" t="str">
        <f t="shared" si="9"/>
        <v/>
      </c>
      <c r="AD8" s="25" t="str">
        <f t="shared" si="10"/>
        <v/>
      </c>
      <c r="AE8" s="25" t="str">
        <f t="shared" si="11"/>
        <v/>
      </c>
      <c r="AF8" s="24" t="str">
        <f t="shared" si="12"/>
        <v/>
      </c>
    </row>
    <row r="9" spans="1:53" ht="15" customHeight="1" x14ac:dyDescent="0.25">
      <c r="A9" s="38" t="str">
        <f t="shared" si="13"/>
        <v/>
      </c>
      <c r="B9" s="39" t="str">
        <f t="shared" si="13"/>
        <v/>
      </c>
      <c r="C9" s="39" t="str">
        <f t="shared" si="13"/>
        <v/>
      </c>
      <c r="D9" s="39" t="str">
        <f t="shared" si="13"/>
        <v/>
      </c>
      <c r="E9" s="212" t="str">
        <f t="shared" si="14"/>
        <v/>
      </c>
      <c r="F9" s="39" t="str">
        <f t="shared" si="14"/>
        <v/>
      </c>
      <c r="G9" s="39" t="str">
        <f t="shared" si="15"/>
        <v/>
      </c>
      <c r="H9" s="39" t="str">
        <f t="shared" si="16"/>
        <v/>
      </c>
      <c r="I9" s="40" t="str">
        <f t="shared" si="17"/>
        <v/>
      </c>
      <c r="K9" s="24">
        <f t="shared" si="2"/>
        <v>38</v>
      </c>
      <c r="L9" s="24" t="str">
        <f t="shared" si="3"/>
        <v xml:space="preserve">zzz, </v>
      </c>
      <c r="M9" s="25" t="str">
        <f>IF((COUNTA(DATA!O11:Q11))&gt;0,DATA!B11,"zzz")</f>
        <v>zzz</v>
      </c>
      <c r="N9" s="25" t="str">
        <f>IF((COUNTA(DATA!O11:Q11))&gt;0,DATA!C11,"")</f>
        <v/>
      </c>
      <c r="O9" s="25" t="str">
        <f>IF((COUNTA(DATA!O11:Q11))&gt;0,DATA!L11,"")</f>
        <v/>
      </c>
      <c r="P9" s="25" t="str">
        <f>IF((COUNTA(DATA!O11:Q11))&gt;0,DATA!E11,"")</f>
        <v/>
      </c>
      <c r="Q9" s="219" t="str">
        <f>IF((COUNTA(DATA!O11:Q11))&gt;0,DATA!M11,"")</f>
        <v/>
      </c>
      <c r="R9" s="25" t="str">
        <f>IF((COUNTA(DATA!O11:Q11))&gt;0,DATA!N11,"")</f>
        <v/>
      </c>
      <c r="S9" s="25" t="str">
        <f>IF((COUNTA(DATA!O11:Q11))&gt;0,DATA!O11,"")</f>
        <v/>
      </c>
      <c r="T9" s="25" t="str">
        <f>IF((COUNTA(DATA!O11:Q11))&gt;0,DATA!P11,"")</f>
        <v/>
      </c>
      <c r="U9" s="25" t="str">
        <f>IF((COUNTA(DATA!O11:Q11))&gt;0,DATA!Q11,"")</f>
        <v/>
      </c>
      <c r="W9" s="24">
        <v>4</v>
      </c>
      <c r="X9" s="25" t="str">
        <f t="shared" si="4"/>
        <v/>
      </c>
      <c r="Y9" s="25" t="str">
        <f t="shared" si="5"/>
        <v/>
      </c>
      <c r="Z9" s="25" t="str">
        <f t="shared" si="6"/>
        <v/>
      </c>
      <c r="AA9" s="25" t="str">
        <f t="shared" si="7"/>
        <v/>
      </c>
      <c r="AB9" s="25" t="str">
        <f t="shared" si="8"/>
        <v/>
      </c>
      <c r="AC9" s="25" t="str">
        <f t="shared" si="9"/>
        <v/>
      </c>
      <c r="AD9" s="25" t="str">
        <f t="shared" si="10"/>
        <v/>
      </c>
      <c r="AE9" s="25" t="str">
        <f t="shared" si="11"/>
        <v/>
      </c>
      <c r="AF9" s="24" t="str">
        <f t="shared" si="12"/>
        <v/>
      </c>
    </row>
    <row r="10" spans="1:53" ht="15" customHeight="1" x14ac:dyDescent="0.25">
      <c r="A10" s="38" t="str">
        <f t="shared" ref="A10:A40" si="18">X10</f>
        <v/>
      </c>
      <c r="B10" s="39" t="str">
        <f t="shared" ref="B10:B40" si="19">Y10</f>
        <v/>
      </c>
      <c r="C10" s="39" t="str">
        <f t="shared" ref="C10:C40" si="20">Z10</f>
        <v/>
      </c>
      <c r="D10" s="39" t="str">
        <f t="shared" ref="D10:D40" si="21">AA10</f>
        <v/>
      </c>
      <c r="E10" s="212" t="str">
        <f t="shared" si="14"/>
        <v/>
      </c>
      <c r="F10" s="39" t="str">
        <f t="shared" si="14"/>
        <v/>
      </c>
      <c r="G10" s="39" t="str">
        <f t="shared" si="15"/>
        <v/>
      </c>
      <c r="H10" s="39" t="str">
        <f t="shared" si="16"/>
        <v/>
      </c>
      <c r="I10" s="40" t="str">
        <f t="shared" si="17"/>
        <v/>
      </c>
      <c r="K10" s="24">
        <f t="shared" si="2"/>
        <v>38</v>
      </c>
      <c r="L10" s="24" t="str">
        <f t="shared" si="3"/>
        <v xml:space="preserve">zzz, </v>
      </c>
      <c r="M10" s="25" t="str">
        <f>IF((COUNTA(DATA!O12:Q12))&gt;0,DATA!B12,"zzz")</f>
        <v>zzz</v>
      </c>
      <c r="N10" s="25" t="str">
        <f>IF((COUNTA(DATA!O12:Q12))&gt;0,DATA!C12,"")</f>
        <v/>
      </c>
      <c r="O10" s="25" t="str">
        <f>IF((COUNTA(DATA!O12:Q12))&gt;0,DATA!L12,"")</f>
        <v/>
      </c>
      <c r="P10" s="25" t="str">
        <f>IF((COUNTA(DATA!O12:Q12))&gt;0,DATA!E12,"")</f>
        <v/>
      </c>
      <c r="Q10" s="219" t="str">
        <f>IF((COUNTA(DATA!O12:Q12))&gt;0,DATA!M12,"")</f>
        <v/>
      </c>
      <c r="R10" s="25" t="str">
        <f>IF((COUNTA(DATA!O12:Q12))&gt;0,DATA!N12,"")</f>
        <v/>
      </c>
      <c r="S10" s="25" t="str">
        <f>IF((COUNTA(DATA!O12:Q12))&gt;0,DATA!O12,"")</f>
        <v/>
      </c>
      <c r="T10" s="25" t="str">
        <f>IF((COUNTA(DATA!O12:Q12))&gt;0,DATA!P12,"")</f>
        <v/>
      </c>
      <c r="U10" s="25" t="str">
        <f>IF((COUNTA(DATA!O12:Q12))&gt;0,DATA!Q12,"")</f>
        <v/>
      </c>
      <c r="W10" s="24">
        <v>5</v>
      </c>
      <c r="X10" s="25" t="str">
        <f t="shared" si="4"/>
        <v/>
      </c>
      <c r="Y10" s="25" t="str">
        <f t="shared" si="5"/>
        <v/>
      </c>
      <c r="Z10" s="25" t="str">
        <f t="shared" si="6"/>
        <v/>
      </c>
      <c r="AA10" s="25" t="str">
        <f t="shared" si="7"/>
        <v/>
      </c>
      <c r="AB10" s="25" t="str">
        <f t="shared" si="8"/>
        <v/>
      </c>
      <c r="AC10" s="25" t="str">
        <f t="shared" si="9"/>
        <v/>
      </c>
      <c r="AD10" s="25" t="str">
        <f t="shared" si="10"/>
        <v/>
      </c>
      <c r="AE10" s="25" t="str">
        <f t="shared" si="11"/>
        <v/>
      </c>
      <c r="AF10" s="24" t="str">
        <f t="shared" si="12"/>
        <v/>
      </c>
    </row>
    <row r="11" spans="1:53" ht="15" customHeight="1" x14ac:dyDescent="0.25">
      <c r="A11" s="38" t="str">
        <f t="shared" si="18"/>
        <v/>
      </c>
      <c r="B11" s="39" t="str">
        <f t="shared" si="19"/>
        <v/>
      </c>
      <c r="C11" s="39" t="str">
        <f t="shared" si="20"/>
        <v/>
      </c>
      <c r="D11" s="39" t="str">
        <f t="shared" si="21"/>
        <v/>
      </c>
      <c r="E11" s="212" t="str">
        <f t="shared" si="14"/>
        <v/>
      </c>
      <c r="F11" s="39" t="str">
        <f t="shared" si="14"/>
        <v/>
      </c>
      <c r="G11" s="39" t="str">
        <f t="shared" si="15"/>
        <v/>
      </c>
      <c r="H11" s="39" t="str">
        <f t="shared" si="16"/>
        <v/>
      </c>
      <c r="I11" s="40" t="str">
        <f t="shared" si="17"/>
        <v/>
      </c>
      <c r="K11" s="24">
        <f t="shared" si="2"/>
        <v>38</v>
      </c>
      <c r="L11" s="24" t="str">
        <f t="shared" si="3"/>
        <v xml:space="preserve">zzz, </v>
      </c>
      <c r="M11" s="25" t="str">
        <f>IF((COUNTA(DATA!O13:Q13))&gt;0,DATA!B13,"zzz")</f>
        <v>zzz</v>
      </c>
      <c r="N11" s="25" t="str">
        <f>IF((COUNTA(DATA!O13:Q13))&gt;0,DATA!C13,"")</f>
        <v/>
      </c>
      <c r="O11" s="25" t="str">
        <f>IF((COUNTA(DATA!O13:Q13))&gt;0,DATA!L13,"")</f>
        <v/>
      </c>
      <c r="P11" s="25" t="str">
        <f>IF((COUNTA(DATA!O13:Q13))&gt;0,DATA!E13,"")</f>
        <v/>
      </c>
      <c r="Q11" s="219" t="str">
        <f>IF((COUNTA(DATA!O13:Q13))&gt;0,DATA!M13,"")</f>
        <v/>
      </c>
      <c r="R11" s="25" t="str">
        <f>IF((COUNTA(DATA!O13:Q13))&gt;0,DATA!N13,"")</f>
        <v/>
      </c>
      <c r="S11" s="25" t="str">
        <f>IF((COUNTA(DATA!O13:Q13))&gt;0,DATA!O13,"")</f>
        <v/>
      </c>
      <c r="T11" s="25" t="str">
        <f>IF((COUNTA(DATA!O13:Q13))&gt;0,DATA!P13,"")</f>
        <v/>
      </c>
      <c r="U11" s="25" t="str">
        <f>IF((COUNTA(DATA!O13:Q13))&gt;0,DATA!Q13,"")</f>
        <v/>
      </c>
      <c r="W11" s="24">
        <v>6</v>
      </c>
      <c r="X11" s="25" t="str">
        <f t="shared" si="4"/>
        <v/>
      </c>
      <c r="Y11" s="25" t="str">
        <f t="shared" si="5"/>
        <v/>
      </c>
      <c r="Z11" s="25" t="str">
        <f t="shared" si="6"/>
        <v/>
      </c>
      <c r="AA11" s="25" t="str">
        <f t="shared" si="7"/>
        <v/>
      </c>
      <c r="AB11" s="25" t="str">
        <f t="shared" si="8"/>
        <v/>
      </c>
      <c r="AC11" s="25" t="str">
        <f t="shared" si="9"/>
        <v/>
      </c>
      <c r="AD11" s="25" t="str">
        <f t="shared" si="10"/>
        <v/>
      </c>
      <c r="AE11" s="25" t="str">
        <f t="shared" si="11"/>
        <v/>
      </c>
      <c r="AF11" s="24" t="str">
        <f t="shared" si="12"/>
        <v/>
      </c>
    </row>
    <row r="12" spans="1:53" ht="15" customHeight="1" x14ac:dyDescent="0.25">
      <c r="A12" s="38" t="str">
        <f t="shared" si="18"/>
        <v/>
      </c>
      <c r="B12" s="39" t="str">
        <f t="shared" si="19"/>
        <v/>
      </c>
      <c r="C12" s="39" t="str">
        <f t="shared" si="20"/>
        <v/>
      </c>
      <c r="D12" s="39" t="str">
        <f t="shared" si="21"/>
        <v/>
      </c>
      <c r="E12" s="212" t="str">
        <f t="shared" si="14"/>
        <v/>
      </c>
      <c r="F12" s="39" t="str">
        <f t="shared" si="14"/>
        <v/>
      </c>
      <c r="G12" s="39" t="str">
        <f t="shared" si="15"/>
        <v/>
      </c>
      <c r="H12" s="39" t="str">
        <f t="shared" si="16"/>
        <v/>
      </c>
      <c r="I12" s="40" t="str">
        <f t="shared" si="17"/>
        <v/>
      </c>
      <c r="K12" s="24">
        <f t="shared" si="2"/>
        <v>38</v>
      </c>
      <c r="L12" s="24" t="str">
        <f t="shared" si="3"/>
        <v xml:space="preserve">zzz, </v>
      </c>
      <c r="M12" s="25" t="str">
        <f>IF((COUNTA(DATA!O14:Q14))&gt;0,DATA!B14,"zzz")</f>
        <v>zzz</v>
      </c>
      <c r="N12" s="25" t="str">
        <f>IF((COUNTA(DATA!O14:Q14))&gt;0,DATA!C14,"")</f>
        <v/>
      </c>
      <c r="O12" s="25" t="str">
        <f>IF((COUNTA(DATA!O14:Q14))&gt;0,DATA!L14,"")</f>
        <v/>
      </c>
      <c r="P12" s="25" t="str">
        <f>IF((COUNTA(DATA!O14:Q14))&gt;0,DATA!E14,"")</f>
        <v/>
      </c>
      <c r="Q12" s="219" t="str">
        <f>IF((COUNTA(DATA!O14:Q14))&gt;0,DATA!M14,"")</f>
        <v/>
      </c>
      <c r="R12" s="25" t="str">
        <f>IF((COUNTA(DATA!O14:Q14))&gt;0,DATA!N14,"")</f>
        <v/>
      </c>
      <c r="S12" s="25" t="str">
        <f>IF((COUNTA(DATA!O14:Q14))&gt;0,DATA!O14,"")</f>
        <v/>
      </c>
      <c r="T12" s="25" t="str">
        <f>IF((COUNTA(DATA!O14:Q14))&gt;0,DATA!P14,"")</f>
        <v/>
      </c>
      <c r="U12" s="25" t="str">
        <f>IF((COUNTA(DATA!O14:Q14))&gt;0,DATA!Q14,"")</f>
        <v/>
      </c>
      <c r="W12" s="24">
        <v>7</v>
      </c>
      <c r="X12" s="25" t="str">
        <f t="shared" si="4"/>
        <v/>
      </c>
      <c r="Y12" s="25" t="str">
        <f t="shared" si="5"/>
        <v/>
      </c>
      <c r="Z12" s="25" t="str">
        <f t="shared" si="6"/>
        <v/>
      </c>
      <c r="AA12" s="25" t="str">
        <f t="shared" si="7"/>
        <v/>
      </c>
      <c r="AB12" s="25" t="str">
        <f t="shared" si="8"/>
        <v/>
      </c>
      <c r="AC12" s="25" t="str">
        <f t="shared" si="9"/>
        <v/>
      </c>
      <c r="AD12" s="25" t="str">
        <f t="shared" si="10"/>
        <v/>
      </c>
      <c r="AE12" s="25" t="str">
        <f t="shared" si="11"/>
        <v/>
      </c>
      <c r="AF12" s="24" t="str">
        <f t="shared" si="12"/>
        <v/>
      </c>
    </row>
    <row r="13" spans="1:53" ht="15" customHeight="1" x14ac:dyDescent="0.25">
      <c r="A13" s="38" t="str">
        <f t="shared" si="18"/>
        <v/>
      </c>
      <c r="B13" s="39" t="str">
        <f t="shared" si="19"/>
        <v/>
      </c>
      <c r="C13" s="39" t="str">
        <f t="shared" si="20"/>
        <v/>
      </c>
      <c r="D13" s="39" t="str">
        <f t="shared" si="21"/>
        <v/>
      </c>
      <c r="E13" s="212" t="str">
        <f t="shared" si="14"/>
        <v/>
      </c>
      <c r="F13" s="39" t="str">
        <f t="shared" si="14"/>
        <v/>
      </c>
      <c r="G13" s="39" t="str">
        <f t="shared" si="15"/>
        <v/>
      </c>
      <c r="H13" s="39" t="str">
        <f t="shared" si="16"/>
        <v/>
      </c>
      <c r="I13" s="40" t="str">
        <f t="shared" si="17"/>
        <v/>
      </c>
      <c r="K13" s="24">
        <f t="shared" si="2"/>
        <v>38</v>
      </c>
      <c r="L13" s="24" t="str">
        <f t="shared" si="3"/>
        <v xml:space="preserve">zzz, </v>
      </c>
      <c r="M13" s="25" t="str">
        <f>IF((COUNTA(DATA!O15:Q15))&gt;0,DATA!B15,"zzz")</f>
        <v>zzz</v>
      </c>
      <c r="N13" s="25" t="str">
        <f>IF((COUNTA(DATA!O15:Q15))&gt;0,DATA!C15,"")</f>
        <v/>
      </c>
      <c r="O13" s="25" t="str">
        <f>IF((COUNTA(DATA!O15:Q15))&gt;0,DATA!L15,"")</f>
        <v/>
      </c>
      <c r="P13" s="25" t="str">
        <f>IF((COUNTA(DATA!O15:Q15))&gt;0,DATA!E15,"")</f>
        <v/>
      </c>
      <c r="Q13" s="219" t="str">
        <f>IF((COUNTA(DATA!O15:Q15))&gt;0,DATA!M15,"")</f>
        <v/>
      </c>
      <c r="R13" s="25" t="str">
        <f>IF((COUNTA(DATA!O15:Q15))&gt;0,DATA!N15,"")</f>
        <v/>
      </c>
      <c r="S13" s="25" t="str">
        <f>IF((COUNTA(DATA!O15:Q15))&gt;0,DATA!O15,"")</f>
        <v/>
      </c>
      <c r="T13" s="25" t="str">
        <f>IF((COUNTA(DATA!O15:Q15))&gt;0,DATA!P15,"")</f>
        <v/>
      </c>
      <c r="U13" s="25" t="str">
        <f>IF((COUNTA(DATA!O15:Q15))&gt;0,DATA!Q15,"")</f>
        <v/>
      </c>
      <c r="W13" s="24">
        <v>8</v>
      </c>
      <c r="X13" s="25" t="str">
        <f t="shared" si="4"/>
        <v/>
      </c>
      <c r="Y13" s="25" t="str">
        <f t="shared" si="5"/>
        <v/>
      </c>
      <c r="Z13" s="25" t="str">
        <f t="shared" si="6"/>
        <v/>
      </c>
      <c r="AA13" s="25" t="str">
        <f t="shared" si="7"/>
        <v/>
      </c>
      <c r="AB13" s="25" t="str">
        <f t="shared" si="8"/>
        <v/>
      </c>
      <c r="AC13" s="25" t="str">
        <f t="shared" si="9"/>
        <v/>
      </c>
      <c r="AD13" s="25" t="str">
        <f t="shared" si="10"/>
        <v/>
      </c>
      <c r="AE13" s="25" t="str">
        <f t="shared" si="11"/>
        <v/>
      </c>
      <c r="AF13" s="24" t="str">
        <f t="shared" si="12"/>
        <v/>
      </c>
    </row>
    <row r="14" spans="1:53" ht="15" customHeight="1" x14ac:dyDescent="0.25">
      <c r="A14" s="38" t="str">
        <f t="shared" si="18"/>
        <v/>
      </c>
      <c r="B14" s="39" t="str">
        <f t="shared" si="19"/>
        <v/>
      </c>
      <c r="C14" s="39" t="str">
        <f t="shared" si="20"/>
        <v/>
      </c>
      <c r="D14" s="39" t="str">
        <f t="shared" si="21"/>
        <v/>
      </c>
      <c r="E14" s="212" t="str">
        <f t="shared" si="14"/>
        <v/>
      </c>
      <c r="F14" s="39" t="str">
        <f t="shared" si="14"/>
        <v/>
      </c>
      <c r="G14" s="39" t="str">
        <f t="shared" si="15"/>
        <v/>
      </c>
      <c r="H14" s="39" t="str">
        <f t="shared" si="16"/>
        <v/>
      </c>
      <c r="I14" s="40" t="str">
        <f t="shared" si="17"/>
        <v/>
      </c>
      <c r="K14" s="24">
        <f t="shared" si="2"/>
        <v>38</v>
      </c>
      <c r="L14" s="24" t="str">
        <f t="shared" si="3"/>
        <v xml:space="preserve">zzz, </v>
      </c>
      <c r="M14" s="25" t="str">
        <f>IF((COUNTA(DATA!O16:Q16))&gt;0,DATA!B16,"zzz")</f>
        <v>zzz</v>
      </c>
      <c r="N14" s="25" t="str">
        <f>IF((COUNTA(DATA!O16:Q16))&gt;0,DATA!C16,"")</f>
        <v/>
      </c>
      <c r="O14" s="25" t="str">
        <f>IF((COUNTA(DATA!O16:Q16))&gt;0,DATA!L16,"")</f>
        <v/>
      </c>
      <c r="P14" s="25" t="str">
        <f>IF((COUNTA(DATA!O16:Q16))&gt;0,DATA!E16,"")</f>
        <v/>
      </c>
      <c r="Q14" s="219" t="str">
        <f>IF((COUNTA(DATA!O16:Q16))&gt;0,DATA!M16,"")</f>
        <v/>
      </c>
      <c r="R14" s="25" t="str">
        <f>IF((COUNTA(DATA!O16:Q16))&gt;0,DATA!N16,"")</f>
        <v/>
      </c>
      <c r="S14" s="25" t="str">
        <f>IF((COUNTA(DATA!O16:Q16))&gt;0,DATA!O16,"")</f>
        <v/>
      </c>
      <c r="T14" s="25" t="str">
        <f>IF((COUNTA(DATA!O16:Q16))&gt;0,DATA!P16,"")</f>
        <v/>
      </c>
      <c r="U14" s="25" t="str">
        <f>IF((COUNTA(DATA!O16:Q16))&gt;0,DATA!Q16,"")</f>
        <v/>
      </c>
      <c r="W14" s="24">
        <v>9</v>
      </c>
      <c r="X14" s="25" t="str">
        <f t="shared" si="4"/>
        <v/>
      </c>
      <c r="Y14" s="25" t="str">
        <f t="shared" si="5"/>
        <v/>
      </c>
      <c r="Z14" s="25" t="str">
        <f t="shared" si="6"/>
        <v/>
      </c>
      <c r="AA14" s="25" t="str">
        <f t="shared" si="7"/>
        <v/>
      </c>
      <c r="AB14" s="25" t="str">
        <f t="shared" si="8"/>
        <v/>
      </c>
      <c r="AC14" s="25" t="str">
        <f t="shared" si="9"/>
        <v/>
      </c>
      <c r="AD14" s="25" t="str">
        <f t="shared" si="10"/>
        <v/>
      </c>
      <c r="AE14" s="25" t="str">
        <f t="shared" si="11"/>
        <v/>
      </c>
      <c r="AF14" s="24" t="str">
        <f t="shared" si="12"/>
        <v/>
      </c>
    </row>
    <row r="15" spans="1:53" ht="15" customHeight="1" x14ac:dyDescent="0.25">
      <c r="A15" s="38" t="str">
        <f t="shared" si="18"/>
        <v/>
      </c>
      <c r="B15" s="39" t="str">
        <f t="shared" si="19"/>
        <v/>
      </c>
      <c r="C15" s="39" t="str">
        <f t="shared" si="20"/>
        <v/>
      </c>
      <c r="D15" s="39" t="str">
        <f t="shared" si="21"/>
        <v/>
      </c>
      <c r="E15" s="212" t="str">
        <f t="shared" si="14"/>
        <v/>
      </c>
      <c r="F15" s="39" t="str">
        <f t="shared" si="14"/>
        <v/>
      </c>
      <c r="G15" s="39" t="str">
        <f t="shared" ref="G15:G40" si="22">IF(X15&lt;&gt;"",(IF(AD15&gt;0,"X","")),"")</f>
        <v/>
      </c>
      <c r="H15" s="39" t="str">
        <f t="shared" ref="H15:H40" si="23">IF(Y15&lt;&gt;"",(IF(AE15&gt;0,"X","")),"")</f>
        <v/>
      </c>
      <c r="I15" s="40" t="str">
        <f t="shared" ref="I15:I40" si="24">IF(Z15&lt;&gt;"",(IF(AF15&gt;0,"X","")),"")</f>
        <v/>
      </c>
      <c r="K15" s="24">
        <f t="shared" si="2"/>
        <v>38</v>
      </c>
      <c r="L15" s="24" t="str">
        <f t="shared" si="3"/>
        <v xml:space="preserve">zzz, </v>
      </c>
      <c r="M15" s="25" t="str">
        <f>IF((COUNTA(DATA!O17:Q17))&gt;0,DATA!B17,"zzz")</f>
        <v>zzz</v>
      </c>
      <c r="N15" s="25" t="str">
        <f>IF((COUNTA(DATA!O17:Q17))&gt;0,DATA!C17,"")</f>
        <v/>
      </c>
      <c r="O15" s="25" t="str">
        <f>IF((COUNTA(DATA!O17:Q17))&gt;0,DATA!L17,"")</f>
        <v/>
      </c>
      <c r="P15" s="25" t="str">
        <f>IF((COUNTA(DATA!O17:Q17))&gt;0,DATA!E17,"")</f>
        <v/>
      </c>
      <c r="Q15" s="219" t="str">
        <f>IF((COUNTA(DATA!O17:Q17))&gt;0,DATA!M17,"")</f>
        <v/>
      </c>
      <c r="R15" s="25" t="str">
        <f>IF((COUNTA(DATA!O17:Q17))&gt;0,DATA!N17,"")</f>
        <v/>
      </c>
      <c r="S15" s="25" t="str">
        <f>IF((COUNTA(DATA!O17:Q17))&gt;0,DATA!O17,"")</f>
        <v/>
      </c>
      <c r="T15" s="25" t="str">
        <f>IF((COUNTA(DATA!O17:Q17))&gt;0,DATA!P17,"")</f>
        <v/>
      </c>
      <c r="U15" s="25" t="str">
        <f>IF((COUNTA(DATA!O17:Q17))&gt;0,DATA!Q17,"")</f>
        <v/>
      </c>
      <c r="W15" s="24">
        <v>10</v>
      </c>
      <c r="X15" s="25" t="str">
        <f t="shared" si="4"/>
        <v/>
      </c>
      <c r="Y15" s="25" t="str">
        <f t="shared" si="5"/>
        <v/>
      </c>
      <c r="Z15" s="25" t="str">
        <f t="shared" si="6"/>
        <v/>
      </c>
      <c r="AA15" s="25" t="str">
        <f t="shared" si="7"/>
        <v/>
      </c>
      <c r="AB15" s="25" t="str">
        <f t="shared" si="8"/>
        <v/>
      </c>
      <c r="AC15" s="25" t="str">
        <f t="shared" si="9"/>
        <v/>
      </c>
      <c r="AD15" s="25" t="str">
        <f t="shared" si="10"/>
        <v/>
      </c>
      <c r="AE15" s="25" t="str">
        <f t="shared" si="11"/>
        <v/>
      </c>
      <c r="AF15" s="24" t="str">
        <f t="shared" si="12"/>
        <v/>
      </c>
    </row>
    <row r="16" spans="1:53" ht="15" customHeight="1" x14ac:dyDescent="0.25">
      <c r="A16" s="38" t="str">
        <f t="shared" si="18"/>
        <v/>
      </c>
      <c r="B16" s="39" t="str">
        <f t="shared" si="19"/>
        <v/>
      </c>
      <c r="C16" s="39" t="str">
        <f t="shared" si="20"/>
        <v/>
      </c>
      <c r="D16" s="39" t="str">
        <f t="shared" si="21"/>
        <v/>
      </c>
      <c r="E16" s="212" t="str">
        <f t="shared" si="14"/>
        <v/>
      </c>
      <c r="F16" s="39" t="str">
        <f t="shared" si="14"/>
        <v/>
      </c>
      <c r="G16" s="39" t="str">
        <f t="shared" si="22"/>
        <v/>
      </c>
      <c r="H16" s="39" t="str">
        <f t="shared" si="23"/>
        <v/>
      </c>
      <c r="I16" s="40" t="str">
        <f t="shared" si="24"/>
        <v/>
      </c>
      <c r="K16" s="24">
        <f t="shared" si="2"/>
        <v>38</v>
      </c>
      <c r="L16" s="24" t="str">
        <f t="shared" si="3"/>
        <v xml:space="preserve">zzz, </v>
      </c>
      <c r="M16" s="25" t="str">
        <f>IF((COUNTA(DATA!O18:Q18))&gt;0,DATA!B18,"zzz")</f>
        <v>zzz</v>
      </c>
      <c r="N16" s="25" t="str">
        <f>IF((COUNTA(DATA!O18:Q18))&gt;0,DATA!C18,"")</f>
        <v/>
      </c>
      <c r="O16" s="25" t="str">
        <f>IF((COUNTA(DATA!O18:Q18))&gt;0,DATA!L18,"")</f>
        <v/>
      </c>
      <c r="P16" s="25" t="str">
        <f>IF((COUNTA(DATA!O18:Q18))&gt;0,DATA!E18,"")</f>
        <v/>
      </c>
      <c r="Q16" s="219" t="str">
        <f>IF((COUNTA(DATA!O18:Q18))&gt;0,DATA!M18,"")</f>
        <v/>
      </c>
      <c r="R16" s="25" t="str">
        <f>IF((COUNTA(DATA!O18:Q18))&gt;0,DATA!N18,"")</f>
        <v/>
      </c>
      <c r="S16" s="25" t="str">
        <f>IF((COUNTA(DATA!O18:Q18))&gt;0,DATA!O18,"")</f>
        <v/>
      </c>
      <c r="T16" s="25" t="str">
        <f>IF((COUNTA(DATA!O18:Q18))&gt;0,DATA!P18,"")</f>
        <v/>
      </c>
      <c r="U16" s="25" t="str">
        <f>IF((COUNTA(DATA!O18:Q18))&gt;0,DATA!Q18,"")</f>
        <v/>
      </c>
      <c r="W16" s="24">
        <v>11</v>
      </c>
      <c r="X16" s="25" t="str">
        <f t="shared" si="4"/>
        <v/>
      </c>
      <c r="Y16" s="25" t="str">
        <f t="shared" si="5"/>
        <v/>
      </c>
      <c r="Z16" s="25" t="str">
        <f t="shared" si="6"/>
        <v/>
      </c>
      <c r="AA16" s="25" t="str">
        <f t="shared" si="7"/>
        <v/>
      </c>
      <c r="AB16" s="25" t="str">
        <f t="shared" si="8"/>
        <v/>
      </c>
      <c r="AC16" s="25" t="str">
        <f t="shared" si="9"/>
        <v/>
      </c>
      <c r="AD16" s="25" t="str">
        <f t="shared" si="10"/>
        <v/>
      </c>
      <c r="AE16" s="25" t="str">
        <f t="shared" si="11"/>
        <v/>
      </c>
      <c r="AF16" s="24" t="str">
        <f t="shared" si="12"/>
        <v/>
      </c>
    </row>
    <row r="17" spans="1:32" ht="15" customHeight="1" x14ac:dyDescent="0.25">
      <c r="A17" s="38" t="str">
        <f t="shared" si="18"/>
        <v/>
      </c>
      <c r="B17" s="39" t="str">
        <f t="shared" si="19"/>
        <v/>
      </c>
      <c r="C17" s="39" t="str">
        <f t="shared" si="20"/>
        <v/>
      </c>
      <c r="D17" s="39" t="str">
        <f t="shared" si="21"/>
        <v/>
      </c>
      <c r="E17" s="212" t="str">
        <f t="shared" si="14"/>
        <v/>
      </c>
      <c r="F17" s="39" t="str">
        <f t="shared" si="14"/>
        <v/>
      </c>
      <c r="G17" s="39" t="str">
        <f t="shared" si="22"/>
        <v/>
      </c>
      <c r="H17" s="39" t="str">
        <f t="shared" si="23"/>
        <v/>
      </c>
      <c r="I17" s="40" t="str">
        <f t="shared" si="24"/>
        <v/>
      </c>
      <c r="K17" s="24">
        <f t="shared" si="2"/>
        <v>38</v>
      </c>
      <c r="L17" s="24" t="str">
        <f t="shared" si="3"/>
        <v xml:space="preserve">zzz, </v>
      </c>
      <c r="M17" s="25" t="str">
        <f>IF((COUNTA(DATA!O19:Q19))&gt;0,DATA!B19,"zzz")</f>
        <v>zzz</v>
      </c>
      <c r="N17" s="25" t="str">
        <f>IF((COUNTA(DATA!O19:Q19))&gt;0,DATA!C19,"")</f>
        <v/>
      </c>
      <c r="O17" s="25" t="str">
        <f>IF((COUNTA(DATA!O19:Q19))&gt;0,DATA!L19,"")</f>
        <v/>
      </c>
      <c r="P17" s="25" t="str">
        <f>IF((COUNTA(DATA!O19:Q19))&gt;0,DATA!E19,"")</f>
        <v/>
      </c>
      <c r="Q17" s="219" t="str">
        <f>IF((COUNTA(DATA!O19:Q19))&gt;0,DATA!M19,"")</f>
        <v/>
      </c>
      <c r="R17" s="25" t="str">
        <f>IF((COUNTA(DATA!O19:Q19))&gt;0,DATA!N19,"")</f>
        <v/>
      </c>
      <c r="S17" s="25" t="str">
        <f>IF((COUNTA(DATA!O19:Q19))&gt;0,DATA!O19,"")</f>
        <v/>
      </c>
      <c r="T17" s="25" t="str">
        <f>IF((COUNTA(DATA!O19:Q19))&gt;0,DATA!P19,"")</f>
        <v/>
      </c>
      <c r="U17" s="25" t="str">
        <f>IF((COUNTA(DATA!O19:Q19))&gt;0,DATA!Q19,"")</f>
        <v/>
      </c>
      <c r="W17" s="24">
        <v>12</v>
      </c>
      <c r="X17" s="25" t="str">
        <f t="shared" si="4"/>
        <v/>
      </c>
      <c r="Y17" s="25" t="str">
        <f t="shared" si="5"/>
        <v/>
      </c>
      <c r="Z17" s="25" t="str">
        <f t="shared" si="6"/>
        <v/>
      </c>
      <c r="AA17" s="25" t="str">
        <f t="shared" si="7"/>
        <v/>
      </c>
      <c r="AB17" s="25" t="str">
        <f t="shared" si="8"/>
        <v/>
      </c>
      <c r="AC17" s="25" t="str">
        <f t="shared" si="9"/>
        <v/>
      </c>
      <c r="AD17" s="25" t="str">
        <f t="shared" si="10"/>
        <v/>
      </c>
      <c r="AE17" s="25" t="str">
        <f t="shared" si="11"/>
        <v/>
      </c>
      <c r="AF17" s="24" t="str">
        <f t="shared" si="12"/>
        <v/>
      </c>
    </row>
    <row r="18" spans="1:32" ht="15" customHeight="1" x14ac:dyDescent="0.25">
      <c r="A18" s="38" t="str">
        <f t="shared" si="18"/>
        <v/>
      </c>
      <c r="B18" s="39" t="str">
        <f t="shared" si="19"/>
        <v/>
      </c>
      <c r="C18" s="39" t="str">
        <f t="shared" si="20"/>
        <v/>
      </c>
      <c r="D18" s="39" t="str">
        <f t="shared" si="21"/>
        <v/>
      </c>
      <c r="E18" s="212" t="str">
        <f t="shared" si="14"/>
        <v/>
      </c>
      <c r="F18" s="39" t="str">
        <f t="shared" si="14"/>
        <v/>
      </c>
      <c r="G18" s="39" t="str">
        <f t="shared" si="22"/>
        <v/>
      </c>
      <c r="H18" s="39" t="str">
        <f t="shared" si="23"/>
        <v/>
      </c>
      <c r="I18" s="40" t="str">
        <f t="shared" si="24"/>
        <v/>
      </c>
      <c r="K18" s="24">
        <f t="shared" si="2"/>
        <v>38</v>
      </c>
      <c r="L18" s="24" t="str">
        <f t="shared" si="3"/>
        <v xml:space="preserve">zzz, </v>
      </c>
      <c r="M18" s="25" t="str">
        <f>IF((COUNTA(DATA!O20:Q20))&gt;0,DATA!B20,"zzz")</f>
        <v>zzz</v>
      </c>
      <c r="N18" s="25" t="str">
        <f>IF((COUNTA(DATA!O20:Q20))&gt;0,DATA!C20,"")</f>
        <v/>
      </c>
      <c r="O18" s="25" t="str">
        <f>IF((COUNTA(DATA!O20:Q20))&gt;0,DATA!L20,"")</f>
        <v/>
      </c>
      <c r="P18" s="25" t="str">
        <f>IF((COUNTA(DATA!O20:Q20))&gt;0,DATA!E20,"")</f>
        <v/>
      </c>
      <c r="Q18" s="219" t="str">
        <f>IF((COUNTA(DATA!O20:Q20))&gt;0,DATA!M20,"")</f>
        <v/>
      </c>
      <c r="R18" s="25" t="str">
        <f>IF((COUNTA(DATA!O20:Q20))&gt;0,DATA!N20,"")</f>
        <v/>
      </c>
      <c r="S18" s="25" t="str">
        <f>IF((COUNTA(DATA!O20:Q20))&gt;0,DATA!O20,"")</f>
        <v/>
      </c>
      <c r="T18" s="25" t="str">
        <f>IF((COUNTA(DATA!O20:Q20))&gt;0,DATA!P20,"")</f>
        <v/>
      </c>
      <c r="U18" s="25" t="str">
        <f>IF((COUNTA(DATA!O20:Q20))&gt;0,DATA!Q20,"")</f>
        <v/>
      </c>
      <c r="W18" s="24">
        <v>13</v>
      </c>
      <c r="X18" s="25" t="str">
        <f t="shared" si="4"/>
        <v/>
      </c>
      <c r="Y18" s="25" t="str">
        <f t="shared" si="5"/>
        <v/>
      </c>
      <c r="Z18" s="25" t="str">
        <f t="shared" si="6"/>
        <v/>
      </c>
      <c r="AA18" s="25" t="str">
        <f t="shared" si="7"/>
        <v/>
      </c>
      <c r="AB18" s="25" t="str">
        <f t="shared" si="8"/>
        <v/>
      </c>
      <c r="AC18" s="25" t="str">
        <f t="shared" si="9"/>
        <v/>
      </c>
      <c r="AD18" s="25" t="str">
        <f t="shared" si="10"/>
        <v/>
      </c>
      <c r="AE18" s="25" t="str">
        <f t="shared" si="11"/>
        <v/>
      </c>
      <c r="AF18" s="24" t="str">
        <f t="shared" si="12"/>
        <v/>
      </c>
    </row>
    <row r="19" spans="1:32" ht="15" customHeight="1" x14ac:dyDescent="0.25">
      <c r="A19" s="38" t="str">
        <f t="shared" si="18"/>
        <v/>
      </c>
      <c r="B19" s="39" t="str">
        <f t="shared" si="19"/>
        <v/>
      </c>
      <c r="C19" s="39" t="str">
        <f t="shared" si="20"/>
        <v/>
      </c>
      <c r="D19" s="39" t="str">
        <f t="shared" si="21"/>
        <v/>
      </c>
      <c r="E19" s="212" t="str">
        <f t="shared" si="14"/>
        <v/>
      </c>
      <c r="F19" s="39" t="str">
        <f t="shared" si="14"/>
        <v/>
      </c>
      <c r="G19" s="39" t="str">
        <f t="shared" si="22"/>
        <v/>
      </c>
      <c r="H19" s="39" t="str">
        <f t="shared" si="23"/>
        <v/>
      </c>
      <c r="I19" s="40" t="str">
        <f t="shared" si="24"/>
        <v/>
      </c>
      <c r="K19" s="24">
        <f t="shared" si="2"/>
        <v>38</v>
      </c>
      <c r="L19" s="24" t="str">
        <f t="shared" si="3"/>
        <v xml:space="preserve">zzz, </v>
      </c>
      <c r="M19" s="25" t="str">
        <f>IF((COUNTA(DATA!O21:Q21))&gt;0,DATA!B21,"zzz")</f>
        <v>zzz</v>
      </c>
      <c r="N19" s="25" t="str">
        <f>IF((COUNTA(DATA!O21:Q21))&gt;0,DATA!C21,"")</f>
        <v/>
      </c>
      <c r="O19" s="25" t="str">
        <f>IF((COUNTA(DATA!O21:Q21))&gt;0,DATA!L21,"")</f>
        <v/>
      </c>
      <c r="P19" s="25" t="str">
        <f>IF((COUNTA(DATA!O21:Q21))&gt;0,DATA!E21,"")</f>
        <v/>
      </c>
      <c r="Q19" s="219" t="str">
        <f>IF((COUNTA(DATA!O21:Q21))&gt;0,DATA!M21,"")</f>
        <v/>
      </c>
      <c r="R19" s="25" t="str">
        <f>IF((COUNTA(DATA!O21:Q21))&gt;0,DATA!N21,"")</f>
        <v/>
      </c>
      <c r="S19" s="25" t="str">
        <f>IF((COUNTA(DATA!O21:Q21))&gt;0,DATA!O21,"")</f>
        <v/>
      </c>
      <c r="T19" s="25" t="str">
        <f>IF((COUNTA(DATA!O21:Q21))&gt;0,DATA!P21,"")</f>
        <v/>
      </c>
      <c r="U19" s="25" t="str">
        <f>IF((COUNTA(DATA!O21:Q21))&gt;0,DATA!Q21,"")</f>
        <v/>
      </c>
      <c r="W19" s="24">
        <v>14</v>
      </c>
      <c r="X19" s="25" t="str">
        <f t="shared" si="4"/>
        <v/>
      </c>
      <c r="Y19" s="25" t="str">
        <f t="shared" si="5"/>
        <v/>
      </c>
      <c r="Z19" s="25" t="str">
        <f t="shared" si="6"/>
        <v/>
      </c>
      <c r="AA19" s="25" t="str">
        <f t="shared" si="7"/>
        <v/>
      </c>
      <c r="AB19" s="25" t="str">
        <f t="shared" si="8"/>
        <v/>
      </c>
      <c r="AC19" s="25" t="str">
        <f t="shared" si="9"/>
        <v/>
      </c>
      <c r="AD19" s="25" t="str">
        <f t="shared" si="10"/>
        <v/>
      </c>
      <c r="AE19" s="25" t="str">
        <f t="shared" si="11"/>
        <v/>
      </c>
      <c r="AF19" s="24" t="str">
        <f t="shared" si="12"/>
        <v/>
      </c>
    </row>
    <row r="20" spans="1:32" ht="15" customHeight="1" x14ac:dyDescent="0.25">
      <c r="A20" s="38" t="str">
        <f t="shared" si="18"/>
        <v/>
      </c>
      <c r="B20" s="39" t="str">
        <f t="shared" si="19"/>
        <v/>
      </c>
      <c r="C20" s="39" t="str">
        <f t="shared" si="20"/>
        <v/>
      </c>
      <c r="D20" s="39" t="str">
        <f t="shared" si="21"/>
        <v/>
      </c>
      <c r="E20" s="212" t="str">
        <f t="shared" si="14"/>
        <v/>
      </c>
      <c r="F20" s="39" t="str">
        <f t="shared" si="14"/>
        <v/>
      </c>
      <c r="G20" s="39" t="str">
        <f t="shared" si="22"/>
        <v/>
      </c>
      <c r="H20" s="39" t="str">
        <f t="shared" si="23"/>
        <v/>
      </c>
      <c r="I20" s="40" t="str">
        <f t="shared" si="24"/>
        <v/>
      </c>
      <c r="K20" s="24">
        <f t="shared" si="2"/>
        <v>38</v>
      </c>
      <c r="L20" s="24" t="str">
        <f t="shared" si="3"/>
        <v xml:space="preserve">zzz, </v>
      </c>
      <c r="M20" s="25" t="str">
        <f>IF((COUNTA(DATA!O22:Q22))&gt;0,DATA!B22,"zzz")</f>
        <v>zzz</v>
      </c>
      <c r="N20" s="25" t="str">
        <f>IF((COUNTA(DATA!O22:Q22))&gt;0,DATA!C22,"")</f>
        <v/>
      </c>
      <c r="O20" s="25" t="str">
        <f>IF((COUNTA(DATA!O22:Q22))&gt;0,DATA!L22,"")</f>
        <v/>
      </c>
      <c r="P20" s="25" t="str">
        <f>IF((COUNTA(DATA!O22:Q22))&gt;0,DATA!E22,"")</f>
        <v/>
      </c>
      <c r="Q20" s="219" t="str">
        <f>IF((COUNTA(DATA!O22:Q22))&gt;0,DATA!M22,"")</f>
        <v/>
      </c>
      <c r="R20" s="25" t="str">
        <f>IF((COUNTA(DATA!O22:Q22))&gt;0,DATA!N22,"")</f>
        <v/>
      </c>
      <c r="S20" s="25" t="str">
        <f>IF((COUNTA(DATA!O22:Q22))&gt;0,DATA!O22,"")</f>
        <v/>
      </c>
      <c r="T20" s="25" t="str">
        <f>IF((COUNTA(DATA!O22:Q22))&gt;0,DATA!P22,"")</f>
        <v/>
      </c>
      <c r="U20" s="25" t="str">
        <f>IF((COUNTA(DATA!O22:Q22))&gt;0,DATA!Q22,"")</f>
        <v/>
      </c>
      <c r="W20" s="24">
        <v>15</v>
      </c>
      <c r="X20" s="25" t="str">
        <f t="shared" si="4"/>
        <v/>
      </c>
      <c r="Y20" s="25" t="str">
        <f t="shared" si="5"/>
        <v/>
      </c>
      <c r="Z20" s="25" t="str">
        <f t="shared" si="6"/>
        <v/>
      </c>
      <c r="AA20" s="25" t="str">
        <f t="shared" si="7"/>
        <v/>
      </c>
      <c r="AB20" s="25" t="str">
        <f t="shared" si="8"/>
        <v/>
      </c>
      <c r="AC20" s="25" t="str">
        <f t="shared" si="9"/>
        <v/>
      </c>
      <c r="AD20" s="25" t="str">
        <f t="shared" si="10"/>
        <v/>
      </c>
      <c r="AE20" s="25" t="str">
        <f t="shared" si="11"/>
        <v/>
      </c>
      <c r="AF20" s="24" t="str">
        <f t="shared" si="12"/>
        <v/>
      </c>
    </row>
    <row r="21" spans="1:32" ht="15" customHeight="1" x14ac:dyDescent="0.25">
      <c r="A21" s="38" t="str">
        <f t="shared" si="18"/>
        <v/>
      </c>
      <c r="B21" s="39" t="str">
        <f t="shared" si="19"/>
        <v/>
      </c>
      <c r="C21" s="39" t="str">
        <f t="shared" si="20"/>
        <v/>
      </c>
      <c r="D21" s="39" t="str">
        <f t="shared" si="21"/>
        <v/>
      </c>
      <c r="E21" s="212" t="str">
        <f t="shared" si="14"/>
        <v/>
      </c>
      <c r="F21" s="39" t="str">
        <f t="shared" si="14"/>
        <v/>
      </c>
      <c r="G21" s="39" t="str">
        <f t="shared" si="22"/>
        <v/>
      </c>
      <c r="H21" s="39" t="str">
        <f t="shared" si="23"/>
        <v/>
      </c>
      <c r="I21" s="40" t="str">
        <f t="shared" si="24"/>
        <v/>
      </c>
      <c r="K21" s="24">
        <f t="shared" si="2"/>
        <v>38</v>
      </c>
      <c r="L21" s="24" t="str">
        <f t="shared" si="3"/>
        <v xml:space="preserve">zzz, </v>
      </c>
      <c r="M21" s="25" t="str">
        <f>IF((COUNTA(DATA!O23:Q23))&gt;0,DATA!B23,"zzz")</f>
        <v>zzz</v>
      </c>
      <c r="N21" s="25" t="str">
        <f>IF((COUNTA(DATA!O23:Q23))&gt;0,DATA!C23,"")</f>
        <v/>
      </c>
      <c r="O21" s="25" t="str">
        <f>IF((COUNTA(DATA!O23:Q23))&gt;0,DATA!L23,"")</f>
        <v/>
      </c>
      <c r="P21" s="25" t="str">
        <f>IF((COUNTA(DATA!O23:Q23))&gt;0,DATA!E23,"")</f>
        <v/>
      </c>
      <c r="Q21" s="219" t="str">
        <f>IF((COUNTA(DATA!O23:Q23))&gt;0,DATA!M23,"")</f>
        <v/>
      </c>
      <c r="R21" s="25" t="str">
        <f>IF((COUNTA(DATA!O23:Q23))&gt;0,DATA!N23,"")</f>
        <v/>
      </c>
      <c r="S21" s="25" t="str">
        <f>IF((COUNTA(DATA!O23:Q23))&gt;0,DATA!O23,"")</f>
        <v/>
      </c>
      <c r="T21" s="25" t="str">
        <f>IF((COUNTA(DATA!O23:Q23))&gt;0,DATA!P23,"")</f>
        <v/>
      </c>
      <c r="U21" s="25" t="str">
        <f>IF((COUNTA(DATA!O23:Q23))&gt;0,DATA!Q23,"")</f>
        <v/>
      </c>
      <c r="W21" s="24">
        <v>16</v>
      </c>
      <c r="X21" s="25" t="str">
        <f t="shared" si="4"/>
        <v/>
      </c>
      <c r="Y21" s="25" t="str">
        <f t="shared" si="5"/>
        <v/>
      </c>
      <c r="Z21" s="25" t="str">
        <f t="shared" si="6"/>
        <v/>
      </c>
      <c r="AA21" s="25" t="str">
        <f t="shared" si="7"/>
        <v/>
      </c>
      <c r="AB21" s="25" t="str">
        <f t="shared" si="8"/>
        <v/>
      </c>
      <c r="AC21" s="25" t="str">
        <f t="shared" si="9"/>
        <v/>
      </c>
      <c r="AD21" s="25" t="str">
        <f t="shared" si="10"/>
        <v/>
      </c>
      <c r="AE21" s="25" t="str">
        <f t="shared" si="11"/>
        <v/>
      </c>
      <c r="AF21" s="24" t="str">
        <f t="shared" si="12"/>
        <v/>
      </c>
    </row>
    <row r="22" spans="1:32" ht="15" customHeight="1" x14ac:dyDescent="0.25">
      <c r="A22" s="38" t="str">
        <f t="shared" si="18"/>
        <v/>
      </c>
      <c r="B22" s="39" t="str">
        <f t="shared" si="19"/>
        <v/>
      </c>
      <c r="C22" s="39" t="str">
        <f t="shared" si="20"/>
        <v/>
      </c>
      <c r="D22" s="39" t="str">
        <f t="shared" si="21"/>
        <v/>
      </c>
      <c r="E22" s="212" t="str">
        <f t="shared" si="14"/>
        <v/>
      </c>
      <c r="F22" s="39" t="str">
        <f t="shared" si="14"/>
        <v/>
      </c>
      <c r="G22" s="39" t="str">
        <f t="shared" si="22"/>
        <v/>
      </c>
      <c r="H22" s="39" t="str">
        <f t="shared" si="23"/>
        <v/>
      </c>
      <c r="I22" s="40" t="str">
        <f t="shared" si="24"/>
        <v/>
      </c>
      <c r="K22" s="24">
        <f t="shared" si="2"/>
        <v>38</v>
      </c>
      <c r="L22" s="24" t="str">
        <f t="shared" si="3"/>
        <v xml:space="preserve">zzz, </v>
      </c>
      <c r="M22" s="25" t="str">
        <f>IF((COUNTA(DATA!O24:Q24))&gt;0,DATA!B24,"zzz")</f>
        <v>zzz</v>
      </c>
      <c r="N22" s="25" t="str">
        <f>IF((COUNTA(DATA!O24:Q24))&gt;0,DATA!C24,"")</f>
        <v/>
      </c>
      <c r="O22" s="25" t="str">
        <f>IF((COUNTA(DATA!O24:Q24))&gt;0,DATA!L24,"")</f>
        <v/>
      </c>
      <c r="P22" s="25" t="str">
        <f>IF((COUNTA(DATA!O24:Q24))&gt;0,DATA!E24,"")</f>
        <v/>
      </c>
      <c r="Q22" s="219" t="str">
        <f>IF((COUNTA(DATA!O24:Q24))&gt;0,DATA!M24,"")</f>
        <v/>
      </c>
      <c r="R22" s="25" t="str">
        <f>IF((COUNTA(DATA!O24:Q24))&gt;0,DATA!N24,"")</f>
        <v/>
      </c>
      <c r="S22" s="25" t="str">
        <f>IF((COUNTA(DATA!O24:Q24))&gt;0,DATA!O24,"")</f>
        <v/>
      </c>
      <c r="T22" s="25" t="str">
        <f>IF((COUNTA(DATA!O24:Q24))&gt;0,DATA!P24,"")</f>
        <v/>
      </c>
      <c r="U22" s="25" t="str">
        <f>IF((COUNTA(DATA!O24:Q24))&gt;0,DATA!Q24,"")</f>
        <v/>
      </c>
      <c r="W22" s="24">
        <v>17</v>
      </c>
      <c r="X22" s="25" t="str">
        <f t="shared" si="4"/>
        <v/>
      </c>
      <c r="Y22" s="25" t="str">
        <f t="shared" si="5"/>
        <v/>
      </c>
      <c r="Z22" s="25" t="str">
        <f t="shared" si="6"/>
        <v/>
      </c>
      <c r="AA22" s="25" t="str">
        <f t="shared" si="7"/>
        <v/>
      </c>
      <c r="AB22" s="25" t="str">
        <f t="shared" si="8"/>
        <v/>
      </c>
      <c r="AC22" s="25" t="str">
        <f t="shared" si="9"/>
        <v/>
      </c>
      <c r="AD22" s="25" t="str">
        <f t="shared" si="10"/>
        <v/>
      </c>
      <c r="AE22" s="25" t="str">
        <f t="shared" si="11"/>
        <v/>
      </c>
      <c r="AF22" s="24" t="str">
        <f t="shared" si="12"/>
        <v/>
      </c>
    </row>
    <row r="23" spans="1:32" ht="15" customHeight="1" x14ac:dyDescent="0.25">
      <c r="A23" s="38" t="str">
        <f t="shared" si="18"/>
        <v/>
      </c>
      <c r="B23" s="39" t="str">
        <f t="shared" si="19"/>
        <v/>
      </c>
      <c r="C23" s="39" t="str">
        <f t="shared" si="20"/>
        <v/>
      </c>
      <c r="D23" s="39" t="str">
        <f t="shared" si="21"/>
        <v/>
      </c>
      <c r="E23" s="212" t="str">
        <f t="shared" ref="E23:E40" si="25">AB23</f>
        <v/>
      </c>
      <c r="F23" s="39" t="str">
        <f t="shared" ref="F23:F40" si="26">AC23</f>
        <v/>
      </c>
      <c r="G23" s="39" t="str">
        <f t="shared" si="22"/>
        <v/>
      </c>
      <c r="H23" s="39" t="str">
        <f t="shared" si="23"/>
        <v/>
      </c>
      <c r="I23" s="40" t="str">
        <f t="shared" si="24"/>
        <v/>
      </c>
      <c r="K23" s="24">
        <f t="shared" si="2"/>
        <v>38</v>
      </c>
      <c r="L23" s="24" t="str">
        <f t="shared" si="3"/>
        <v xml:space="preserve">zzz, </v>
      </c>
      <c r="M23" s="25" t="str">
        <f>IF((COUNTA(DATA!O25:Q25))&gt;0,DATA!B25,"zzz")</f>
        <v>zzz</v>
      </c>
      <c r="N23" s="25" t="str">
        <f>IF((COUNTA(DATA!O25:Q25))&gt;0,DATA!C25,"")</f>
        <v/>
      </c>
      <c r="O23" s="25" t="str">
        <f>IF((COUNTA(DATA!O25:Q25))&gt;0,DATA!L25,"")</f>
        <v/>
      </c>
      <c r="P23" s="25" t="str">
        <f>IF((COUNTA(DATA!O25:Q25))&gt;0,DATA!E25,"")</f>
        <v/>
      </c>
      <c r="Q23" s="219" t="str">
        <f>IF((COUNTA(DATA!O25:Q25))&gt;0,DATA!M25,"")</f>
        <v/>
      </c>
      <c r="R23" s="25" t="str">
        <f>IF((COUNTA(DATA!O25:Q25))&gt;0,DATA!N25,"")</f>
        <v/>
      </c>
      <c r="S23" s="25" t="str">
        <f>IF((COUNTA(DATA!O25:Q25))&gt;0,DATA!O25,"")</f>
        <v/>
      </c>
      <c r="T23" s="25" t="str">
        <f>IF((COUNTA(DATA!O25:Q25))&gt;0,DATA!P25,"")</f>
        <v/>
      </c>
      <c r="U23" s="25" t="str">
        <f>IF((COUNTA(DATA!O25:Q25))&gt;0,DATA!Q25,"")</f>
        <v/>
      </c>
      <c r="W23" s="24">
        <v>18</v>
      </c>
      <c r="X23" s="25" t="str">
        <f t="shared" si="4"/>
        <v/>
      </c>
      <c r="Y23" s="25" t="str">
        <f t="shared" si="5"/>
        <v/>
      </c>
      <c r="Z23" s="25" t="str">
        <f t="shared" si="6"/>
        <v/>
      </c>
      <c r="AA23" s="25" t="str">
        <f t="shared" si="7"/>
        <v/>
      </c>
      <c r="AB23" s="25" t="str">
        <f t="shared" si="8"/>
        <v/>
      </c>
      <c r="AC23" s="25" t="str">
        <f t="shared" si="9"/>
        <v/>
      </c>
      <c r="AD23" s="25" t="str">
        <f t="shared" si="10"/>
        <v/>
      </c>
      <c r="AE23" s="25" t="str">
        <f t="shared" si="11"/>
        <v/>
      </c>
      <c r="AF23" s="24" t="str">
        <f t="shared" si="12"/>
        <v/>
      </c>
    </row>
    <row r="24" spans="1:32" ht="15" customHeight="1" x14ac:dyDescent="0.25">
      <c r="A24" s="38" t="str">
        <f t="shared" si="18"/>
        <v/>
      </c>
      <c r="B24" s="39" t="str">
        <f t="shared" si="19"/>
        <v/>
      </c>
      <c r="C24" s="39" t="str">
        <f t="shared" si="20"/>
        <v/>
      </c>
      <c r="D24" s="39" t="str">
        <f t="shared" si="21"/>
        <v/>
      </c>
      <c r="E24" s="212" t="str">
        <f t="shared" si="25"/>
        <v/>
      </c>
      <c r="F24" s="39" t="str">
        <f t="shared" si="26"/>
        <v/>
      </c>
      <c r="G24" s="39" t="str">
        <f t="shared" si="22"/>
        <v/>
      </c>
      <c r="H24" s="39" t="str">
        <f t="shared" si="23"/>
        <v/>
      </c>
      <c r="I24" s="40" t="str">
        <f t="shared" si="24"/>
        <v/>
      </c>
      <c r="K24" s="24">
        <f t="shared" si="2"/>
        <v>38</v>
      </c>
      <c r="L24" s="24" t="str">
        <f t="shared" si="3"/>
        <v xml:space="preserve">zzz, </v>
      </c>
      <c r="M24" s="25" t="str">
        <f>IF((COUNTA(DATA!O26:Q26))&gt;0,DATA!B26,"zzz")</f>
        <v>zzz</v>
      </c>
      <c r="N24" s="25" t="str">
        <f>IF((COUNTA(DATA!O26:Q26))&gt;0,DATA!C26,"")</f>
        <v/>
      </c>
      <c r="O24" s="25" t="str">
        <f>IF((COUNTA(DATA!O26:Q26))&gt;0,DATA!L26,"")</f>
        <v/>
      </c>
      <c r="P24" s="25" t="str">
        <f>IF((COUNTA(DATA!O26:Q26))&gt;0,DATA!E26,"")</f>
        <v/>
      </c>
      <c r="Q24" s="219" t="str">
        <f>IF((COUNTA(DATA!O26:Q26))&gt;0,DATA!M26,"")</f>
        <v/>
      </c>
      <c r="R24" s="25" t="str">
        <f>IF((COUNTA(DATA!O26:Q26))&gt;0,DATA!N26,"")</f>
        <v/>
      </c>
      <c r="S24" s="25" t="str">
        <f>IF((COUNTA(DATA!O26:Q26))&gt;0,DATA!O26,"")</f>
        <v/>
      </c>
      <c r="T24" s="25" t="str">
        <f>IF((COUNTA(DATA!O26:Q26))&gt;0,DATA!P26,"")</f>
        <v/>
      </c>
      <c r="U24" s="25" t="str">
        <f>IF((COUNTA(DATA!O26:Q26))&gt;0,DATA!Q26,"")</f>
        <v/>
      </c>
      <c r="W24" s="24">
        <v>19</v>
      </c>
      <c r="X24" s="25" t="str">
        <f t="shared" si="4"/>
        <v/>
      </c>
      <c r="Y24" s="25" t="str">
        <f t="shared" si="5"/>
        <v/>
      </c>
      <c r="Z24" s="25" t="str">
        <f t="shared" si="6"/>
        <v/>
      </c>
      <c r="AA24" s="25" t="str">
        <f t="shared" si="7"/>
        <v/>
      </c>
      <c r="AB24" s="25" t="str">
        <f t="shared" si="8"/>
        <v/>
      </c>
      <c r="AC24" s="25" t="str">
        <f t="shared" si="9"/>
        <v/>
      </c>
      <c r="AD24" s="25" t="str">
        <f t="shared" si="10"/>
        <v/>
      </c>
      <c r="AE24" s="25" t="str">
        <f t="shared" si="11"/>
        <v/>
      </c>
      <c r="AF24" s="24" t="str">
        <f t="shared" si="12"/>
        <v/>
      </c>
    </row>
    <row r="25" spans="1:32" ht="15" customHeight="1" x14ac:dyDescent="0.25">
      <c r="A25" s="38" t="str">
        <f t="shared" si="18"/>
        <v/>
      </c>
      <c r="B25" s="39" t="str">
        <f t="shared" si="19"/>
        <v/>
      </c>
      <c r="C25" s="39" t="str">
        <f t="shared" si="20"/>
        <v/>
      </c>
      <c r="D25" s="39" t="str">
        <f t="shared" si="21"/>
        <v/>
      </c>
      <c r="E25" s="212" t="str">
        <f t="shared" si="25"/>
        <v/>
      </c>
      <c r="F25" s="39" t="str">
        <f t="shared" si="26"/>
        <v/>
      </c>
      <c r="G25" s="39" t="str">
        <f t="shared" si="22"/>
        <v/>
      </c>
      <c r="H25" s="39" t="str">
        <f t="shared" si="23"/>
        <v/>
      </c>
      <c r="I25" s="40" t="str">
        <f t="shared" si="24"/>
        <v/>
      </c>
      <c r="K25" s="24">
        <f t="shared" si="2"/>
        <v>38</v>
      </c>
      <c r="L25" s="24" t="str">
        <f t="shared" si="3"/>
        <v xml:space="preserve">zzz, </v>
      </c>
      <c r="M25" s="25" t="str">
        <f>IF((COUNTA(DATA!O27:Q27))&gt;0,DATA!B27,"zzz")</f>
        <v>zzz</v>
      </c>
      <c r="N25" s="25" t="str">
        <f>IF((COUNTA(DATA!O27:Q27))&gt;0,DATA!C27,"")</f>
        <v/>
      </c>
      <c r="O25" s="25" t="str">
        <f>IF((COUNTA(DATA!O27:Q27))&gt;0,DATA!L27,"")</f>
        <v/>
      </c>
      <c r="P25" s="25" t="str">
        <f>IF((COUNTA(DATA!O27:Q27))&gt;0,DATA!E27,"")</f>
        <v/>
      </c>
      <c r="Q25" s="219" t="str">
        <f>IF((COUNTA(DATA!O27:Q27))&gt;0,DATA!M27,"")</f>
        <v/>
      </c>
      <c r="R25" s="25" t="str">
        <f>IF((COUNTA(DATA!O27:Q27))&gt;0,DATA!N27,"")</f>
        <v/>
      </c>
      <c r="S25" s="25" t="str">
        <f>IF((COUNTA(DATA!O27:Q27))&gt;0,DATA!O27,"")</f>
        <v/>
      </c>
      <c r="T25" s="25" t="str">
        <f>IF((COUNTA(DATA!O27:Q27))&gt;0,DATA!P27,"")</f>
        <v/>
      </c>
      <c r="U25" s="25" t="str">
        <f>IF((COUNTA(DATA!O27:Q27))&gt;0,DATA!Q27,"")</f>
        <v/>
      </c>
      <c r="W25" s="24">
        <v>20</v>
      </c>
      <c r="X25" s="25" t="str">
        <f t="shared" si="4"/>
        <v/>
      </c>
      <c r="Y25" s="25" t="str">
        <f t="shared" si="5"/>
        <v/>
      </c>
      <c r="Z25" s="25" t="str">
        <f t="shared" si="6"/>
        <v/>
      </c>
      <c r="AA25" s="25" t="str">
        <f t="shared" si="7"/>
        <v/>
      </c>
      <c r="AB25" s="25" t="str">
        <f t="shared" si="8"/>
        <v/>
      </c>
      <c r="AC25" s="25" t="str">
        <f t="shared" si="9"/>
        <v/>
      </c>
      <c r="AD25" s="25" t="str">
        <f t="shared" si="10"/>
        <v/>
      </c>
      <c r="AE25" s="25" t="str">
        <f t="shared" si="11"/>
        <v/>
      </c>
      <c r="AF25" s="24" t="str">
        <f t="shared" si="12"/>
        <v/>
      </c>
    </row>
    <row r="26" spans="1:32" ht="15" customHeight="1" x14ac:dyDescent="0.25">
      <c r="A26" s="38" t="str">
        <f t="shared" si="18"/>
        <v/>
      </c>
      <c r="B26" s="39" t="str">
        <f t="shared" si="19"/>
        <v/>
      </c>
      <c r="C26" s="39" t="str">
        <f t="shared" si="20"/>
        <v/>
      </c>
      <c r="D26" s="39" t="str">
        <f t="shared" si="21"/>
        <v/>
      </c>
      <c r="E26" s="212" t="str">
        <f t="shared" si="25"/>
        <v/>
      </c>
      <c r="F26" s="39" t="str">
        <f t="shared" si="26"/>
        <v/>
      </c>
      <c r="G26" s="39" t="str">
        <f t="shared" si="22"/>
        <v/>
      </c>
      <c r="H26" s="39" t="str">
        <f t="shared" si="23"/>
        <v/>
      </c>
      <c r="I26" s="40" t="str">
        <f t="shared" si="24"/>
        <v/>
      </c>
      <c r="K26" s="24">
        <f t="shared" si="2"/>
        <v>38</v>
      </c>
      <c r="L26" s="24" t="str">
        <f t="shared" si="3"/>
        <v xml:space="preserve">zzz, </v>
      </c>
      <c r="M26" s="25" t="str">
        <f>IF((COUNTA(DATA!O28:Q28))&gt;0,DATA!B28,"zzz")</f>
        <v>zzz</v>
      </c>
      <c r="N26" s="25" t="str">
        <f>IF((COUNTA(DATA!O28:Q28))&gt;0,DATA!C28,"")</f>
        <v/>
      </c>
      <c r="O26" s="25" t="str">
        <f>IF((COUNTA(DATA!O28:Q28))&gt;0,DATA!L28,"")</f>
        <v/>
      </c>
      <c r="P26" s="25" t="str">
        <f>IF((COUNTA(DATA!O28:Q28))&gt;0,DATA!E28,"")</f>
        <v/>
      </c>
      <c r="Q26" s="219" t="str">
        <f>IF((COUNTA(DATA!O28:Q28))&gt;0,DATA!M28,"")</f>
        <v/>
      </c>
      <c r="R26" s="25" t="str">
        <f>IF((COUNTA(DATA!O28:Q28))&gt;0,DATA!N28,"")</f>
        <v/>
      </c>
      <c r="S26" s="25" t="str">
        <f>IF((COUNTA(DATA!O28:Q28))&gt;0,DATA!O28,"")</f>
        <v/>
      </c>
      <c r="T26" s="25" t="str">
        <f>IF((COUNTA(DATA!O28:Q28))&gt;0,DATA!P28,"")</f>
        <v/>
      </c>
      <c r="U26" s="25" t="str">
        <f>IF((COUNTA(DATA!O28:Q28))&gt;0,DATA!Q28,"")</f>
        <v/>
      </c>
      <c r="W26" s="24">
        <v>21</v>
      </c>
      <c r="X26" s="25" t="str">
        <f t="shared" si="4"/>
        <v/>
      </c>
      <c r="Y26" s="25" t="str">
        <f t="shared" si="5"/>
        <v/>
      </c>
      <c r="Z26" s="25" t="str">
        <f t="shared" si="6"/>
        <v/>
      </c>
      <c r="AA26" s="25" t="str">
        <f t="shared" si="7"/>
        <v/>
      </c>
      <c r="AB26" s="25" t="str">
        <f t="shared" si="8"/>
        <v/>
      </c>
      <c r="AC26" s="25" t="str">
        <f t="shared" si="9"/>
        <v/>
      </c>
      <c r="AD26" s="25" t="str">
        <f t="shared" si="10"/>
        <v/>
      </c>
      <c r="AE26" s="25" t="str">
        <f t="shared" si="11"/>
        <v/>
      </c>
      <c r="AF26" s="24" t="str">
        <f t="shared" si="12"/>
        <v/>
      </c>
    </row>
    <row r="27" spans="1:32" ht="15" customHeight="1" x14ac:dyDescent="0.25">
      <c r="A27" s="38" t="str">
        <f t="shared" si="18"/>
        <v/>
      </c>
      <c r="B27" s="39" t="str">
        <f t="shared" si="19"/>
        <v/>
      </c>
      <c r="C27" s="39" t="str">
        <f t="shared" si="20"/>
        <v/>
      </c>
      <c r="D27" s="39" t="str">
        <f t="shared" si="21"/>
        <v/>
      </c>
      <c r="E27" s="212" t="str">
        <f t="shared" si="25"/>
        <v/>
      </c>
      <c r="F27" s="39" t="str">
        <f t="shared" si="26"/>
        <v/>
      </c>
      <c r="G27" s="39" t="str">
        <f t="shared" si="22"/>
        <v/>
      </c>
      <c r="H27" s="39" t="str">
        <f t="shared" si="23"/>
        <v/>
      </c>
      <c r="I27" s="40" t="str">
        <f t="shared" si="24"/>
        <v/>
      </c>
      <c r="K27" s="24">
        <f t="shared" si="2"/>
        <v>38</v>
      </c>
      <c r="L27" s="24" t="str">
        <f t="shared" si="3"/>
        <v xml:space="preserve">zzz, </v>
      </c>
      <c r="M27" s="25" t="str">
        <f>IF((COUNTA(DATA!O29:Q29))&gt;0,DATA!B29,"zzz")</f>
        <v>zzz</v>
      </c>
      <c r="N27" s="25" t="str">
        <f>IF((COUNTA(DATA!O29:Q29))&gt;0,DATA!C29,"")</f>
        <v/>
      </c>
      <c r="O27" s="25" t="str">
        <f>IF((COUNTA(DATA!O29:Q29))&gt;0,DATA!L29,"")</f>
        <v/>
      </c>
      <c r="P27" s="25" t="str">
        <f>IF((COUNTA(DATA!O29:Q29))&gt;0,DATA!E29,"")</f>
        <v/>
      </c>
      <c r="Q27" s="219" t="str">
        <f>IF((COUNTA(DATA!O29:Q29))&gt;0,DATA!M29,"")</f>
        <v/>
      </c>
      <c r="R27" s="25" t="str">
        <f>IF((COUNTA(DATA!O29:Q29))&gt;0,DATA!N29,"")</f>
        <v/>
      </c>
      <c r="S27" s="25" t="str">
        <f>IF((COUNTA(DATA!O29:Q29))&gt;0,DATA!O29,"")</f>
        <v/>
      </c>
      <c r="T27" s="25" t="str">
        <f>IF((COUNTA(DATA!O29:Q29))&gt;0,DATA!P29,"")</f>
        <v/>
      </c>
      <c r="U27" s="25" t="str">
        <f>IF((COUNTA(DATA!O29:Q29))&gt;0,DATA!Q29,"")</f>
        <v/>
      </c>
      <c r="W27" s="24">
        <v>22</v>
      </c>
      <c r="X27" s="25" t="str">
        <f t="shared" si="4"/>
        <v/>
      </c>
      <c r="Y27" s="25" t="str">
        <f t="shared" si="5"/>
        <v/>
      </c>
      <c r="Z27" s="25" t="str">
        <f t="shared" si="6"/>
        <v/>
      </c>
      <c r="AA27" s="25" t="str">
        <f t="shared" si="7"/>
        <v/>
      </c>
      <c r="AB27" s="25" t="str">
        <f t="shared" si="8"/>
        <v/>
      </c>
      <c r="AC27" s="25" t="str">
        <f t="shared" si="9"/>
        <v/>
      </c>
      <c r="AD27" s="25" t="str">
        <f t="shared" si="10"/>
        <v/>
      </c>
      <c r="AE27" s="25" t="str">
        <f t="shared" si="11"/>
        <v/>
      </c>
      <c r="AF27" s="24" t="str">
        <f t="shared" si="12"/>
        <v/>
      </c>
    </row>
    <row r="28" spans="1:32" ht="15" customHeight="1" x14ac:dyDescent="0.25">
      <c r="A28" s="38" t="str">
        <f t="shared" si="18"/>
        <v/>
      </c>
      <c r="B28" s="39" t="str">
        <f t="shared" si="19"/>
        <v/>
      </c>
      <c r="C28" s="39" t="str">
        <f t="shared" si="20"/>
        <v/>
      </c>
      <c r="D28" s="39" t="str">
        <f t="shared" si="21"/>
        <v/>
      </c>
      <c r="E28" s="212" t="str">
        <f t="shared" si="25"/>
        <v/>
      </c>
      <c r="F28" s="39" t="str">
        <f t="shared" si="26"/>
        <v/>
      </c>
      <c r="G28" s="39" t="str">
        <f t="shared" si="22"/>
        <v/>
      </c>
      <c r="H28" s="39" t="str">
        <f t="shared" si="23"/>
        <v/>
      </c>
      <c r="I28" s="40" t="str">
        <f t="shared" si="24"/>
        <v/>
      </c>
      <c r="K28" s="24">
        <f t="shared" si="2"/>
        <v>38</v>
      </c>
      <c r="L28" s="24" t="str">
        <f t="shared" si="3"/>
        <v xml:space="preserve">zzz, </v>
      </c>
      <c r="M28" s="25" t="str">
        <f>IF((COUNTA(DATA!O30:Q30))&gt;0,DATA!B30,"zzz")</f>
        <v>zzz</v>
      </c>
      <c r="N28" s="25" t="str">
        <f>IF((COUNTA(DATA!O30:Q30))&gt;0,DATA!C30,"")</f>
        <v/>
      </c>
      <c r="O28" s="25" t="str">
        <f>IF((COUNTA(DATA!O30:Q30))&gt;0,DATA!L30,"")</f>
        <v/>
      </c>
      <c r="P28" s="25" t="str">
        <f>IF((COUNTA(DATA!O30:Q30))&gt;0,DATA!E30,"")</f>
        <v/>
      </c>
      <c r="Q28" s="219" t="str">
        <f>IF((COUNTA(DATA!O30:Q30))&gt;0,DATA!M30,"")</f>
        <v/>
      </c>
      <c r="R28" s="25" t="str">
        <f>IF((COUNTA(DATA!O30:Q30))&gt;0,DATA!N30,"")</f>
        <v/>
      </c>
      <c r="S28" s="25" t="str">
        <f>IF((COUNTA(DATA!O30:Q30))&gt;0,DATA!O30,"")</f>
        <v/>
      </c>
      <c r="T28" s="25" t="str">
        <f>IF((COUNTA(DATA!O30:Q30))&gt;0,DATA!P30,"")</f>
        <v/>
      </c>
      <c r="U28" s="25" t="str">
        <f>IF((COUNTA(DATA!O30:Q30))&gt;0,DATA!Q30,"")</f>
        <v/>
      </c>
      <c r="W28" s="24">
        <v>23</v>
      </c>
      <c r="X28" s="25" t="str">
        <f t="shared" si="4"/>
        <v/>
      </c>
      <c r="Y28" s="25" t="str">
        <f t="shared" si="5"/>
        <v/>
      </c>
      <c r="Z28" s="25" t="str">
        <f t="shared" si="6"/>
        <v/>
      </c>
      <c r="AA28" s="25" t="str">
        <f t="shared" si="7"/>
        <v/>
      </c>
      <c r="AB28" s="25" t="str">
        <f t="shared" si="8"/>
        <v/>
      </c>
      <c r="AC28" s="25" t="str">
        <f t="shared" si="9"/>
        <v/>
      </c>
      <c r="AD28" s="25" t="str">
        <f t="shared" si="10"/>
        <v/>
      </c>
      <c r="AE28" s="25" t="str">
        <f t="shared" si="11"/>
        <v/>
      </c>
      <c r="AF28" s="24" t="str">
        <f t="shared" si="12"/>
        <v/>
      </c>
    </row>
    <row r="29" spans="1:32" ht="15" customHeight="1" x14ac:dyDescent="0.25">
      <c r="A29" s="38" t="str">
        <f t="shared" si="18"/>
        <v/>
      </c>
      <c r="B29" s="39" t="str">
        <f t="shared" si="19"/>
        <v/>
      </c>
      <c r="C29" s="39" t="str">
        <f t="shared" si="20"/>
        <v/>
      </c>
      <c r="D29" s="39" t="str">
        <f t="shared" si="21"/>
        <v/>
      </c>
      <c r="E29" s="212" t="str">
        <f t="shared" si="25"/>
        <v/>
      </c>
      <c r="F29" s="39" t="str">
        <f t="shared" si="26"/>
        <v/>
      </c>
      <c r="G29" s="39" t="str">
        <f t="shared" si="22"/>
        <v/>
      </c>
      <c r="H29" s="39" t="str">
        <f t="shared" si="23"/>
        <v/>
      </c>
      <c r="I29" s="40" t="str">
        <f t="shared" si="24"/>
        <v/>
      </c>
      <c r="K29" s="24">
        <f t="shared" si="2"/>
        <v>38</v>
      </c>
      <c r="L29" s="24" t="str">
        <f t="shared" si="3"/>
        <v xml:space="preserve">zzz, </v>
      </c>
      <c r="M29" s="25" t="str">
        <f>IF((COUNTA(DATA!O31:Q31))&gt;0,DATA!B31,"zzz")</f>
        <v>zzz</v>
      </c>
      <c r="N29" s="25" t="str">
        <f>IF((COUNTA(DATA!O31:Q31))&gt;0,DATA!C31,"")</f>
        <v/>
      </c>
      <c r="O29" s="25" t="str">
        <f>IF((COUNTA(DATA!O31:Q31))&gt;0,DATA!L31,"")</f>
        <v/>
      </c>
      <c r="P29" s="25" t="str">
        <f>IF((COUNTA(DATA!O31:Q31))&gt;0,DATA!E31,"")</f>
        <v/>
      </c>
      <c r="Q29" s="219" t="str">
        <f>IF((COUNTA(DATA!O31:Q31))&gt;0,DATA!M31,"")</f>
        <v/>
      </c>
      <c r="R29" s="25" t="str">
        <f>IF((COUNTA(DATA!O31:Q31))&gt;0,DATA!N31,"")</f>
        <v/>
      </c>
      <c r="S29" s="25" t="str">
        <f>IF((COUNTA(DATA!O31:Q31))&gt;0,DATA!O31,"")</f>
        <v/>
      </c>
      <c r="T29" s="25" t="str">
        <f>IF((COUNTA(DATA!O31:Q31))&gt;0,DATA!P31,"")</f>
        <v/>
      </c>
      <c r="U29" s="25" t="str">
        <f>IF((COUNTA(DATA!O31:Q31))&gt;0,DATA!Q31,"")</f>
        <v/>
      </c>
      <c r="W29" s="24">
        <v>24</v>
      </c>
      <c r="X29" s="25" t="str">
        <f t="shared" si="4"/>
        <v/>
      </c>
      <c r="Y29" s="25" t="str">
        <f t="shared" si="5"/>
        <v/>
      </c>
      <c r="Z29" s="25" t="str">
        <f t="shared" si="6"/>
        <v/>
      </c>
      <c r="AA29" s="25" t="str">
        <f t="shared" si="7"/>
        <v/>
      </c>
      <c r="AB29" s="25" t="str">
        <f t="shared" si="8"/>
        <v/>
      </c>
      <c r="AC29" s="25" t="str">
        <f t="shared" si="9"/>
        <v/>
      </c>
      <c r="AD29" s="25" t="str">
        <f t="shared" si="10"/>
        <v/>
      </c>
      <c r="AE29" s="25" t="str">
        <f t="shared" si="11"/>
        <v/>
      </c>
      <c r="AF29" s="24" t="str">
        <f t="shared" si="12"/>
        <v/>
      </c>
    </row>
    <row r="30" spans="1:32" ht="15" customHeight="1" x14ac:dyDescent="0.25">
      <c r="A30" s="38" t="str">
        <f t="shared" si="18"/>
        <v/>
      </c>
      <c r="B30" s="39" t="str">
        <f t="shared" si="19"/>
        <v/>
      </c>
      <c r="C30" s="39" t="str">
        <f t="shared" si="20"/>
        <v/>
      </c>
      <c r="D30" s="39" t="str">
        <f t="shared" si="21"/>
        <v/>
      </c>
      <c r="E30" s="212" t="str">
        <f t="shared" si="25"/>
        <v/>
      </c>
      <c r="F30" s="39" t="str">
        <f t="shared" si="26"/>
        <v/>
      </c>
      <c r="G30" s="39" t="str">
        <f t="shared" si="22"/>
        <v/>
      </c>
      <c r="H30" s="39" t="str">
        <f t="shared" si="23"/>
        <v/>
      </c>
      <c r="I30" s="40" t="str">
        <f t="shared" si="24"/>
        <v/>
      </c>
      <c r="K30" s="24">
        <f t="shared" si="2"/>
        <v>38</v>
      </c>
      <c r="L30" s="24" t="str">
        <f t="shared" si="3"/>
        <v xml:space="preserve">zzz, </v>
      </c>
      <c r="M30" s="25" t="str">
        <f>IF((COUNTA(DATA!O32:Q32))&gt;0,DATA!B32,"zzz")</f>
        <v>zzz</v>
      </c>
      <c r="N30" s="25" t="str">
        <f>IF((COUNTA(DATA!O32:Q32))&gt;0,DATA!C32,"")</f>
        <v/>
      </c>
      <c r="O30" s="25" t="str">
        <f>IF((COUNTA(DATA!O32:Q32))&gt;0,DATA!L32,"")</f>
        <v/>
      </c>
      <c r="P30" s="25" t="str">
        <f>IF((COUNTA(DATA!O32:Q32))&gt;0,DATA!E32,"")</f>
        <v/>
      </c>
      <c r="Q30" s="219" t="str">
        <f>IF((COUNTA(DATA!O32:Q32))&gt;0,DATA!M32,"")</f>
        <v/>
      </c>
      <c r="R30" s="25" t="str">
        <f>IF((COUNTA(DATA!O32:Q32))&gt;0,DATA!N32,"")</f>
        <v/>
      </c>
      <c r="S30" s="25" t="str">
        <f>IF((COUNTA(DATA!O32:Q32))&gt;0,DATA!O32,"")</f>
        <v/>
      </c>
      <c r="T30" s="25" t="str">
        <f>IF((COUNTA(DATA!O32:Q32))&gt;0,DATA!P32,"")</f>
        <v/>
      </c>
      <c r="U30" s="25" t="str">
        <f>IF((COUNTA(DATA!O32:Q32))&gt;0,DATA!Q32,"")</f>
        <v/>
      </c>
      <c r="W30" s="24">
        <v>25</v>
      </c>
      <c r="X30" s="25" t="str">
        <f t="shared" si="4"/>
        <v/>
      </c>
      <c r="Y30" s="25" t="str">
        <f t="shared" si="5"/>
        <v/>
      </c>
      <c r="Z30" s="25" t="str">
        <f t="shared" si="6"/>
        <v/>
      </c>
      <c r="AA30" s="25" t="str">
        <f t="shared" si="7"/>
        <v/>
      </c>
      <c r="AB30" s="25" t="str">
        <f t="shared" si="8"/>
        <v/>
      </c>
      <c r="AC30" s="25" t="str">
        <f t="shared" si="9"/>
        <v/>
      </c>
      <c r="AD30" s="25" t="str">
        <f t="shared" si="10"/>
        <v/>
      </c>
      <c r="AE30" s="25" t="str">
        <f t="shared" si="11"/>
        <v/>
      </c>
      <c r="AF30" s="24" t="str">
        <f t="shared" si="12"/>
        <v/>
      </c>
    </row>
    <row r="31" spans="1:32" ht="15" customHeight="1" x14ac:dyDescent="0.25">
      <c r="A31" s="38" t="str">
        <f t="shared" si="18"/>
        <v/>
      </c>
      <c r="B31" s="39" t="str">
        <f t="shared" si="19"/>
        <v/>
      </c>
      <c r="C31" s="39" t="str">
        <f t="shared" si="20"/>
        <v/>
      </c>
      <c r="D31" s="39" t="str">
        <f t="shared" si="21"/>
        <v/>
      </c>
      <c r="E31" s="212" t="str">
        <f t="shared" si="25"/>
        <v/>
      </c>
      <c r="F31" s="39" t="str">
        <f t="shared" si="26"/>
        <v/>
      </c>
      <c r="G31" s="39" t="str">
        <f t="shared" si="22"/>
        <v/>
      </c>
      <c r="H31" s="39" t="str">
        <f t="shared" si="23"/>
        <v/>
      </c>
      <c r="I31" s="40" t="str">
        <f t="shared" si="24"/>
        <v/>
      </c>
      <c r="K31" s="24">
        <f t="shared" si="2"/>
        <v>38</v>
      </c>
      <c r="L31" s="24" t="str">
        <f t="shared" si="3"/>
        <v xml:space="preserve">zzz, </v>
      </c>
      <c r="M31" s="25" t="str">
        <f>IF((COUNTA(DATA!O33:Q33))&gt;0,DATA!B33,"zzz")</f>
        <v>zzz</v>
      </c>
      <c r="N31" s="25" t="str">
        <f>IF((COUNTA(DATA!O33:Q33))&gt;0,DATA!C33,"")</f>
        <v/>
      </c>
      <c r="O31" s="25" t="str">
        <f>IF((COUNTA(DATA!O33:Q33))&gt;0,DATA!L33,"")</f>
        <v/>
      </c>
      <c r="P31" s="25" t="str">
        <f>IF((COUNTA(DATA!O33:Q33))&gt;0,DATA!E33,"")</f>
        <v/>
      </c>
      <c r="Q31" s="219" t="str">
        <f>IF((COUNTA(DATA!O33:Q33))&gt;0,DATA!M33,"")</f>
        <v/>
      </c>
      <c r="R31" s="25" t="str">
        <f>IF((COUNTA(DATA!O33:Q33))&gt;0,DATA!N33,"")</f>
        <v/>
      </c>
      <c r="S31" s="25" t="str">
        <f>IF((COUNTA(DATA!O33:Q33))&gt;0,DATA!O33,"")</f>
        <v/>
      </c>
      <c r="T31" s="25" t="str">
        <f>IF((COUNTA(DATA!O33:Q33))&gt;0,DATA!P33,"")</f>
        <v/>
      </c>
      <c r="U31" s="25" t="str">
        <f>IF((COUNTA(DATA!O33:Q33))&gt;0,DATA!Q33,"")</f>
        <v/>
      </c>
      <c r="W31" s="24">
        <v>26</v>
      </c>
      <c r="X31" s="25" t="str">
        <f t="shared" si="4"/>
        <v/>
      </c>
      <c r="Y31" s="25" t="str">
        <f t="shared" si="5"/>
        <v/>
      </c>
      <c r="Z31" s="25" t="str">
        <f t="shared" si="6"/>
        <v/>
      </c>
      <c r="AA31" s="25" t="str">
        <f t="shared" si="7"/>
        <v/>
      </c>
      <c r="AB31" s="25" t="str">
        <f t="shared" si="8"/>
        <v/>
      </c>
      <c r="AC31" s="25" t="str">
        <f t="shared" si="9"/>
        <v/>
      </c>
      <c r="AD31" s="25" t="str">
        <f t="shared" si="10"/>
        <v/>
      </c>
      <c r="AE31" s="25" t="str">
        <f t="shared" si="11"/>
        <v/>
      </c>
      <c r="AF31" s="24" t="str">
        <f t="shared" si="12"/>
        <v/>
      </c>
    </row>
    <row r="32" spans="1:32" ht="15" customHeight="1" x14ac:dyDescent="0.25">
      <c r="A32" s="38" t="str">
        <f t="shared" si="18"/>
        <v/>
      </c>
      <c r="B32" s="39" t="str">
        <f t="shared" si="19"/>
        <v/>
      </c>
      <c r="C32" s="39" t="str">
        <f t="shared" si="20"/>
        <v/>
      </c>
      <c r="D32" s="39" t="str">
        <f t="shared" si="21"/>
        <v/>
      </c>
      <c r="E32" s="212" t="str">
        <f t="shared" si="25"/>
        <v/>
      </c>
      <c r="F32" s="39" t="str">
        <f t="shared" si="26"/>
        <v/>
      </c>
      <c r="G32" s="39" t="str">
        <f t="shared" si="22"/>
        <v/>
      </c>
      <c r="H32" s="39" t="str">
        <f t="shared" si="23"/>
        <v/>
      </c>
      <c r="I32" s="40" t="str">
        <f t="shared" si="24"/>
        <v/>
      </c>
      <c r="K32" s="24">
        <f t="shared" si="2"/>
        <v>38</v>
      </c>
      <c r="L32" s="24" t="str">
        <f t="shared" si="3"/>
        <v xml:space="preserve">zzz, </v>
      </c>
      <c r="M32" s="25" t="str">
        <f>IF((COUNTA(DATA!O34:Q34))&gt;0,DATA!B34,"zzz")</f>
        <v>zzz</v>
      </c>
      <c r="N32" s="25" t="str">
        <f>IF((COUNTA(DATA!O34:Q34))&gt;0,DATA!C34,"")</f>
        <v/>
      </c>
      <c r="O32" s="25" t="str">
        <f>IF((COUNTA(DATA!O34:Q34))&gt;0,DATA!L34,"")</f>
        <v/>
      </c>
      <c r="P32" s="25" t="str">
        <f>IF((COUNTA(DATA!O34:Q34))&gt;0,DATA!E34,"")</f>
        <v/>
      </c>
      <c r="Q32" s="219" t="str">
        <f>IF((COUNTA(DATA!O34:Q34))&gt;0,DATA!M34,"")</f>
        <v/>
      </c>
      <c r="R32" s="25" t="str">
        <f>IF((COUNTA(DATA!O34:Q34))&gt;0,DATA!N34,"")</f>
        <v/>
      </c>
      <c r="S32" s="25" t="str">
        <f>IF((COUNTA(DATA!O34:Q34))&gt;0,DATA!O34,"")</f>
        <v/>
      </c>
      <c r="T32" s="25" t="str">
        <f>IF((COUNTA(DATA!O34:Q34))&gt;0,DATA!P34,"")</f>
        <v/>
      </c>
      <c r="U32" s="25" t="str">
        <f>IF((COUNTA(DATA!O34:Q34))&gt;0,DATA!Q34,"")</f>
        <v/>
      </c>
      <c r="W32" s="24">
        <v>27</v>
      </c>
      <c r="X32" s="25" t="str">
        <f t="shared" si="4"/>
        <v/>
      </c>
      <c r="Y32" s="25" t="str">
        <f t="shared" si="5"/>
        <v/>
      </c>
      <c r="Z32" s="25" t="str">
        <f t="shared" si="6"/>
        <v/>
      </c>
      <c r="AA32" s="25" t="str">
        <f t="shared" si="7"/>
        <v/>
      </c>
      <c r="AB32" s="25" t="str">
        <f t="shared" si="8"/>
        <v/>
      </c>
      <c r="AC32" s="25" t="str">
        <f t="shared" si="9"/>
        <v/>
      </c>
      <c r="AD32" s="25" t="str">
        <f t="shared" si="10"/>
        <v/>
      </c>
      <c r="AE32" s="25" t="str">
        <f t="shared" si="11"/>
        <v/>
      </c>
      <c r="AF32" s="24" t="str">
        <f t="shared" si="12"/>
        <v/>
      </c>
    </row>
    <row r="33" spans="1:32" ht="15" customHeight="1" x14ac:dyDescent="0.25">
      <c r="A33" s="38" t="str">
        <f t="shared" si="18"/>
        <v/>
      </c>
      <c r="B33" s="39" t="str">
        <f t="shared" si="19"/>
        <v/>
      </c>
      <c r="C33" s="39" t="str">
        <f t="shared" si="20"/>
        <v/>
      </c>
      <c r="D33" s="39" t="str">
        <f t="shared" si="21"/>
        <v/>
      </c>
      <c r="E33" s="212" t="str">
        <f t="shared" si="25"/>
        <v/>
      </c>
      <c r="F33" s="39" t="str">
        <f t="shared" si="26"/>
        <v/>
      </c>
      <c r="G33" s="39" t="str">
        <f t="shared" si="22"/>
        <v/>
      </c>
      <c r="H33" s="39" t="str">
        <f t="shared" si="23"/>
        <v/>
      </c>
      <c r="I33" s="40" t="str">
        <f t="shared" si="24"/>
        <v/>
      </c>
      <c r="K33" s="24">
        <f t="shared" si="2"/>
        <v>38</v>
      </c>
      <c r="L33" s="24" t="str">
        <f t="shared" si="3"/>
        <v xml:space="preserve">zzz, </v>
      </c>
      <c r="M33" s="25" t="str">
        <f>IF((COUNTA(DATA!O35:Q35))&gt;0,DATA!B35,"zzz")</f>
        <v>zzz</v>
      </c>
      <c r="N33" s="25" t="str">
        <f>IF((COUNTA(DATA!O35:Q35))&gt;0,DATA!C35,"")</f>
        <v/>
      </c>
      <c r="O33" s="25" t="str">
        <f>IF((COUNTA(DATA!O35:Q35))&gt;0,DATA!L35,"")</f>
        <v/>
      </c>
      <c r="P33" s="25" t="str">
        <f>IF((COUNTA(DATA!O35:Q35))&gt;0,DATA!E35,"")</f>
        <v/>
      </c>
      <c r="Q33" s="219" t="str">
        <f>IF((COUNTA(DATA!O35:Q35))&gt;0,DATA!M35,"")</f>
        <v/>
      </c>
      <c r="R33" s="25" t="str">
        <f>IF((COUNTA(DATA!O35:Q35))&gt;0,DATA!N35,"")</f>
        <v/>
      </c>
      <c r="S33" s="25" t="str">
        <f>IF((COUNTA(DATA!O35:Q35))&gt;0,DATA!O35,"")</f>
        <v/>
      </c>
      <c r="T33" s="25" t="str">
        <f>IF((COUNTA(DATA!O35:Q35))&gt;0,DATA!P35,"")</f>
        <v/>
      </c>
      <c r="U33" s="25" t="str">
        <f>IF((COUNTA(DATA!O35:Q35))&gt;0,DATA!Q35,"")</f>
        <v/>
      </c>
      <c r="W33" s="24">
        <v>28</v>
      </c>
      <c r="X33" s="25" t="str">
        <f t="shared" si="4"/>
        <v/>
      </c>
      <c r="Y33" s="25" t="str">
        <f t="shared" si="5"/>
        <v/>
      </c>
      <c r="Z33" s="25" t="str">
        <f t="shared" si="6"/>
        <v/>
      </c>
      <c r="AA33" s="25" t="str">
        <f t="shared" si="7"/>
        <v/>
      </c>
      <c r="AB33" s="25" t="str">
        <f t="shared" si="8"/>
        <v/>
      </c>
      <c r="AC33" s="25" t="str">
        <f t="shared" si="9"/>
        <v/>
      </c>
      <c r="AD33" s="25" t="str">
        <f t="shared" si="10"/>
        <v/>
      </c>
      <c r="AE33" s="25" t="str">
        <f t="shared" si="11"/>
        <v/>
      </c>
      <c r="AF33" s="24" t="str">
        <f t="shared" si="12"/>
        <v/>
      </c>
    </row>
    <row r="34" spans="1:32" ht="15" customHeight="1" x14ac:dyDescent="0.25">
      <c r="A34" s="38" t="str">
        <f t="shared" si="18"/>
        <v/>
      </c>
      <c r="B34" s="39" t="str">
        <f t="shared" si="19"/>
        <v/>
      </c>
      <c r="C34" s="39" t="str">
        <f t="shared" si="20"/>
        <v/>
      </c>
      <c r="D34" s="39" t="str">
        <f t="shared" si="21"/>
        <v/>
      </c>
      <c r="E34" s="212" t="str">
        <f t="shared" si="25"/>
        <v/>
      </c>
      <c r="F34" s="39" t="str">
        <f t="shared" si="26"/>
        <v/>
      </c>
      <c r="G34" s="39" t="str">
        <f t="shared" si="22"/>
        <v/>
      </c>
      <c r="H34" s="39" t="str">
        <f t="shared" si="23"/>
        <v/>
      </c>
      <c r="I34" s="40" t="str">
        <f t="shared" si="24"/>
        <v/>
      </c>
      <c r="K34" s="24">
        <f t="shared" si="2"/>
        <v>38</v>
      </c>
      <c r="L34" s="24" t="str">
        <f t="shared" si="3"/>
        <v xml:space="preserve">zzz, </v>
      </c>
      <c r="M34" s="25" t="str">
        <f>IF((COUNTA(DATA!O36:Q36))&gt;0,DATA!B36,"zzz")</f>
        <v>zzz</v>
      </c>
      <c r="N34" s="25" t="str">
        <f>IF((COUNTA(DATA!O36:Q36))&gt;0,DATA!C36,"")</f>
        <v/>
      </c>
      <c r="O34" s="25" t="str">
        <f>IF((COUNTA(DATA!O36:Q36))&gt;0,DATA!L36,"")</f>
        <v/>
      </c>
      <c r="P34" s="25" t="str">
        <f>IF((COUNTA(DATA!O36:Q36))&gt;0,DATA!E36,"")</f>
        <v/>
      </c>
      <c r="Q34" s="219" t="str">
        <f>IF((COUNTA(DATA!O36:Q36))&gt;0,DATA!M36,"")</f>
        <v/>
      </c>
      <c r="R34" s="25" t="str">
        <f>IF((COUNTA(DATA!O36:Q36))&gt;0,DATA!N36,"")</f>
        <v/>
      </c>
      <c r="S34" s="25" t="str">
        <f>IF((COUNTA(DATA!O36:Q36))&gt;0,DATA!O36,"")</f>
        <v/>
      </c>
      <c r="T34" s="25" t="str">
        <f>IF((COUNTA(DATA!O36:Q36))&gt;0,DATA!P36,"")</f>
        <v/>
      </c>
      <c r="U34" s="25" t="str">
        <f>IF((COUNTA(DATA!O36:Q36))&gt;0,DATA!Q36,"")</f>
        <v/>
      </c>
      <c r="W34" s="24">
        <v>29</v>
      </c>
      <c r="X34" s="25" t="str">
        <f t="shared" si="4"/>
        <v/>
      </c>
      <c r="Y34" s="25" t="str">
        <f t="shared" si="5"/>
        <v/>
      </c>
      <c r="Z34" s="25" t="str">
        <f t="shared" si="6"/>
        <v/>
      </c>
      <c r="AA34" s="25" t="str">
        <f t="shared" si="7"/>
        <v/>
      </c>
      <c r="AB34" s="25" t="str">
        <f t="shared" si="8"/>
        <v/>
      </c>
      <c r="AC34" s="25" t="str">
        <f t="shared" si="9"/>
        <v/>
      </c>
      <c r="AD34" s="25" t="str">
        <f t="shared" si="10"/>
        <v/>
      </c>
      <c r="AE34" s="25" t="str">
        <f t="shared" si="11"/>
        <v/>
      </c>
      <c r="AF34" s="24" t="str">
        <f t="shared" si="12"/>
        <v/>
      </c>
    </row>
    <row r="35" spans="1:32" ht="15" customHeight="1" x14ac:dyDescent="0.25">
      <c r="A35" s="38" t="str">
        <f t="shared" si="18"/>
        <v/>
      </c>
      <c r="B35" s="39" t="str">
        <f t="shared" si="19"/>
        <v/>
      </c>
      <c r="C35" s="39" t="str">
        <f t="shared" si="20"/>
        <v/>
      </c>
      <c r="D35" s="39" t="str">
        <f t="shared" si="21"/>
        <v/>
      </c>
      <c r="E35" s="212" t="str">
        <f t="shared" si="25"/>
        <v/>
      </c>
      <c r="F35" s="39" t="str">
        <f t="shared" si="26"/>
        <v/>
      </c>
      <c r="G35" s="39" t="str">
        <f t="shared" si="22"/>
        <v/>
      </c>
      <c r="H35" s="39" t="str">
        <f t="shared" si="23"/>
        <v/>
      </c>
      <c r="I35" s="40" t="str">
        <f t="shared" si="24"/>
        <v/>
      </c>
      <c r="K35" s="24">
        <f t="shared" si="2"/>
        <v>38</v>
      </c>
      <c r="L35" s="24" t="str">
        <f t="shared" si="3"/>
        <v xml:space="preserve">zzz, </v>
      </c>
      <c r="M35" s="25" t="str">
        <f>IF((COUNTA(DATA!O37:Q37))&gt;0,DATA!B37,"zzz")</f>
        <v>zzz</v>
      </c>
      <c r="N35" s="25" t="str">
        <f>IF((COUNTA(DATA!O37:Q37))&gt;0,DATA!C37,"")</f>
        <v/>
      </c>
      <c r="O35" s="25" t="str">
        <f>IF((COUNTA(DATA!O37:Q37))&gt;0,DATA!L37,"")</f>
        <v/>
      </c>
      <c r="P35" s="25" t="str">
        <f>IF((COUNTA(DATA!O37:Q37))&gt;0,DATA!E37,"")</f>
        <v/>
      </c>
      <c r="Q35" s="219" t="str">
        <f>IF((COUNTA(DATA!O37:Q37))&gt;0,DATA!M37,"")</f>
        <v/>
      </c>
      <c r="R35" s="25" t="str">
        <f>IF((COUNTA(DATA!O37:Q37))&gt;0,DATA!N37,"")</f>
        <v/>
      </c>
      <c r="S35" s="25" t="str">
        <f>IF((COUNTA(DATA!O37:Q37))&gt;0,DATA!O37,"")</f>
        <v/>
      </c>
      <c r="T35" s="25" t="str">
        <f>IF((COUNTA(DATA!O37:Q37))&gt;0,DATA!P37,"")</f>
        <v/>
      </c>
      <c r="U35" s="25" t="str">
        <f>IF((COUNTA(DATA!O37:Q37))&gt;0,DATA!Q37,"")</f>
        <v/>
      </c>
      <c r="W35" s="24">
        <v>30</v>
      </c>
      <c r="X35" s="25" t="str">
        <f t="shared" si="4"/>
        <v/>
      </c>
      <c r="Y35" s="25" t="str">
        <f t="shared" si="5"/>
        <v/>
      </c>
      <c r="Z35" s="25" t="str">
        <f t="shared" si="6"/>
        <v/>
      </c>
      <c r="AA35" s="25" t="str">
        <f t="shared" si="7"/>
        <v/>
      </c>
      <c r="AB35" s="25" t="str">
        <f t="shared" si="8"/>
        <v/>
      </c>
      <c r="AC35" s="25" t="str">
        <f t="shared" si="9"/>
        <v/>
      </c>
      <c r="AD35" s="25" t="str">
        <f t="shared" si="10"/>
        <v/>
      </c>
      <c r="AE35" s="25" t="str">
        <f t="shared" si="11"/>
        <v/>
      </c>
      <c r="AF35" s="24" t="str">
        <f t="shared" si="12"/>
        <v/>
      </c>
    </row>
    <row r="36" spans="1:32" ht="15" customHeight="1" x14ac:dyDescent="0.25">
      <c r="A36" s="38" t="str">
        <f t="shared" si="18"/>
        <v/>
      </c>
      <c r="B36" s="39" t="str">
        <f t="shared" si="19"/>
        <v/>
      </c>
      <c r="C36" s="39" t="str">
        <f t="shared" si="20"/>
        <v/>
      </c>
      <c r="D36" s="39" t="str">
        <f t="shared" si="21"/>
        <v/>
      </c>
      <c r="E36" s="212" t="str">
        <f t="shared" si="25"/>
        <v/>
      </c>
      <c r="F36" s="39" t="str">
        <f t="shared" si="26"/>
        <v/>
      </c>
      <c r="G36" s="39" t="str">
        <f t="shared" si="22"/>
        <v/>
      </c>
      <c r="H36" s="39" t="str">
        <f t="shared" si="23"/>
        <v/>
      </c>
      <c r="I36" s="40" t="str">
        <f t="shared" si="24"/>
        <v/>
      </c>
      <c r="K36" s="24">
        <f t="shared" si="2"/>
        <v>38</v>
      </c>
      <c r="L36" s="24" t="str">
        <f t="shared" si="3"/>
        <v xml:space="preserve">zzz, </v>
      </c>
      <c r="M36" s="25" t="str">
        <f>IF((COUNTA(DATA!O38:Q38))&gt;0,DATA!B38,"zzz")</f>
        <v>zzz</v>
      </c>
      <c r="N36" s="25" t="str">
        <f>IF((COUNTA(DATA!O38:Q38))&gt;0,DATA!C38,"")</f>
        <v/>
      </c>
      <c r="O36" s="25" t="str">
        <f>IF((COUNTA(DATA!O38:Q38))&gt;0,DATA!L38,"")</f>
        <v/>
      </c>
      <c r="P36" s="25" t="str">
        <f>IF((COUNTA(DATA!O38:Q38))&gt;0,DATA!E38,"")</f>
        <v/>
      </c>
      <c r="Q36" s="219" t="str">
        <f>IF((COUNTA(DATA!O38:Q38))&gt;0,DATA!M38,"")</f>
        <v/>
      </c>
      <c r="R36" s="25" t="str">
        <f>IF((COUNTA(DATA!O38:Q38))&gt;0,DATA!N38,"")</f>
        <v/>
      </c>
      <c r="S36" s="25" t="str">
        <f>IF((COUNTA(DATA!O38:Q38))&gt;0,DATA!O38,"")</f>
        <v/>
      </c>
      <c r="T36" s="25" t="str">
        <f>IF((COUNTA(DATA!O38:Q38))&gt;0,DATA!P38,"")</f>
        <v/>
      </c>
      <c r="U36" s="25" t="str">
        <f>IF((COUNTA(DATA!O38:Q38))&gt;0,DATA!Q38,"")</f>
        <v/>
      </c>
      <c r="W36" s="24">
        <v>31</v>
      </c>
      <c r="X36" s="25" t="str">
        <f t="shared" si="4"/>
        <v/>
      </c>
      <c r="Y36" s="25" t="str">
        <f t="shared" si="5"/>
        <v/>
      </c>
      <c r="Z36" s="25" t="str">
        <f t="shared" si="6"/>
        <v/>
      </c>
      <c r="AA36" s="25" t="str">
        <f t="shared" si="7"/>
        <v/>
      </c>
      <c r="AB36" s="25" t="str">
        <f t="shared" si="8"/>
        <v/>
      </c>
      <c r="AC36" s="25" t="str">
        <f t="shared" si="9"/>
        <v/>
      </c>
      <c r="AD36" s="25" t="str">
        <f t="shared" si="10"/>
        <v/>
      </c>
      <c r="AE36" s="25" t="str">
        <f t="shared" si="11"/>
        <v/>
      </c>
      <c r="AF36" s="24" t="str">
        <f t="shared" si="12"/>
        <v/>
      </c>
    </row>
    <row r="37" spans="1:32" ht="15" customHeight="1" x14ac:dyDescent="0.25">
      <c r="A37" s="38" t="str">
        <f t="shared" si="18"/>
        <v/>
      </c>
      <c r="B37" s="39" t="str">
        <f t="shared" si="19"/>
        <v/>
      </c>
      <c r="C37" s="39" t="str">
        <f t="shared" si="20"/>
        <v/>
      </c>
      <c r="D37" s="39" t="str">
        <f t="shared" si="21"/>
        <v/>
      </c>
      <c r="E37" s="212" t="str">
        <f t="shared" si="25"/>
        <v/>
      </c>
      <c r="F37" s="39" t="str">
        <f t="shared" si="26"/>
        <v/>
      </c>
      <c r="G37" s="39" t="str">
        <f t="shared" si="22"/>
        <v/>
      </c>
      <c r="H37" s="39" t="str">
        <f t="shared" si="23"/>
        <v/>
      </c>
      <c r="I37" s="40" t="str">
        <f t="shared" si="24"/>
        <v/>
      </c>
      <c r="K37" s="24">
        <f t="shared" si="2"/>
        <v>38</v>
      </c>
      <c r="L37" s="24" t="str">
        <f t="shared" si="3"/>
        <v xml:space="preserve">zzz, </v>
      </c>
      <c r="M37" s="25" t="str">
        <f>IF((COUNTA(DATA!O39:Q39))&gt;0,DATA!B39,"zzz")</f>
        <v>zzz</v>
      </c>
      <c r="N37" s="25" t="str">
        <f>IF((COUNTA(DATA!O39:Q39))&gt;0,DATA!C39,"")</f>
        <v/>
      </c>
      <c r="O37" s="25" t="str">
        <f>IF((COUNTA(DATA!O39:Q39))&gt;0,DATA!L39,"")</f>
        <v/>
      </c>
      <c r="P37" s="25" t="str">
        <f>IF((COUNTA(DATA!O39:Q39))&gt;0,DATA!E39,"")</f>
        <v/>
      </c>
      <c r="Q37" s="219" t="str">
        <f>IF((COUNTA(DATA!O39:Q39))&gt;0,DATA!M39,"")</f>
        <v/>
      </c>
      <c r="R37" s="25" t="str">
        <f>IF((COUNTA(DATA!O39:Q39))&gt;0,DATA!N39,"")</f>
        <v/>
      </c>
      <c r="S37" s="25" t="str">
        <f>IF((COUNTA(DATA!O39:Q39))&gt;0,DATA!O39,"")</f>
        <v/>
      </c>
      <c r="T37" s="25" t="str">
        <f>IF((COUNTA(DATA!O39:Q39))&gt;0,DATA!P39,"")</f>
        <v/>
      </c>
      <c r="U37" s="25" t="str">
        <f>IF((COUNTA(DATA!O39:Q39))&gt;0,DATA!Q39,"")</f>
        <v/>
      </c>
      <c r="W37" s="24">
        <v>32</v>
      </c>
      <c r="X37" s="25" t="str">
        <f t="shared" si="4"/>
        <v/>
      </c>
      <c r="Y37" s="25" t="str">
        <f t="shared" si="5"/>
        <v/>
      </c>
      <c r="Z37" s="25" t="str">
        <f t="shared" si="6"/>
        <v/>
      </c>
      <c r="AA37" s="25" t="str">
        <f t="shared" si="7"/>
        <v/>
      </c>
      <c r="AB37" s="25" t="str">
        <f t="shared" si="8"/>
        <v/>
      </c>
      <c r="AC37" s="25" t="str">
        <f t="shared" si="9"/>
        <v/>
      </c>
      <c r="AD37" s="25" t="str">
        <f t="shared" si="10"/>
        <v/>
      </c>
      <c r="AE37" s="25" t="str">
        <f t="shared" si="11"/>
        <v/>
      </c>
      <c r="AF37" s="24" t="str">
        <f t="shared" si="12"/>
        <v/>
      </c>
    </row>
    <row r="38" spans="1:32" ht="15" customHeight="1" x14ac:dyDescent="0.25">
      <c r="A38" s="38" t="str">
        <f t="shared" si="18"/>
        <v/>
      </c>
      <c r="B38" s="39" t="str">
        <f t="shared" si="19"/>
        <v/>
      </c>
      <c r="C38" s="39" t="str">
        <f t="shared" si="20"/>
        <v/>
      </c>
      <c r="D38" s="39" t="str">
        <f t="shared" si="21"/>
        <v/>
      </c>
      <c r="E38" s="212" t="str">
        <f t="shared" si="25"/>
        <v/>
      </c>
      <c r="F38" s="39" t="str">
        <f t="shared" si="26"/>
        <v/>
      </c>
      <c r="G38" s="39" t="str">
        <f t="shared" si="22"/>
        <v/>
      </c>
      <c r="H38" s="39" t="str">
        <f t="shared" si="23"/>
        <v/>
      </c>
      <c r="I38" s="40" t="str">
        <f t="shared" si="24"/>
        <v/>
      </c>
      <c r="K38" s="24">
        <f t="shared" si="2"/>
        <v>38</v>
      </c>
      <c r="L38" s="24" t="str">
        <f t="shared" si="3"/>
        <v xml:space="preserve">zzz, </v>
      </c>
      <c r="M38" s="25" t="str">
        <f>IF((COUNTA(DATA!O40:Q40))&gt;0,DATA!B40,"zzz")</f>
        <v>zzz</v>
      </c>
      <c r="N38" s="25" t="str">
        <f>IF((COUNTA(DATA!O40:Q40))&gt;0,DATA!C40,"")</f>
        <v/>
      </c>
      <c r="O38" s="25" t="str">
        <f>IF((COUNTA(DATA!O40:Q40))&gt;0,DATA!L40,"")</f>
        <v/>
      </c>
      <c r="P38" s="25" t="str">
        <f>IF((COUNTA(DATA!O40:Q40))&gt;0,DATA!E40,"")</f>
        <v/>
      </c>
      <c r="Q38" s="219" t="str">
        <f>IF((COUNTA(DATA!O40:Q40))&gt;0,DATA!M40,"")</f>
        <v/>
      </c>
      <c r="R38" s="25" t="str">
        <f>IF((COUNTA(DATA!O40:Q40))&gt;0,DATA!N40,"")</f>
        <v/>
      </c>
      <c r="S38" s="25" t="str">
        <f>IF((COUNTA(DATA!O40:Q40))&gt;0,DATA!O40,"")</f>
        <v/>
      </c>
      <c r="T38" s="25" t="str">
        <f>IF((COUNTA(DATA!O40:Q40))&gt;0,DATA!P40,"")</f>
        <v/>
      </c>
      <c r="U38" s="25" t="str">
        <f>IF((COUNTA(DATA!O40:Q40))&gt;0,DATA!Q40,"")</f>
        <v/>
      </c>
      <c r="W38" s="24">
        <v>33</v>
      </c>
      <c r="X38" s="25" t="str">
        <f t="shared" si="4"/>
        <v/>
      </c>
      <c r="Y38" s="25" t="str">
        <f t="shared" si="5"/>
        <v/>
      </c>
      <c r="Z38" s="25" t="str">
        <f t="shared" si="6"/>
        <v/>
      </c>
      <c r="AA38" s="25" t="str">
        <f t="shared" si="7"/>
        <v/>
      </c>
      <c r="AB38" s="25" t="str">
        <f t="shared" si="8"/>
        <v/>
      </c>
      <c r="AC38" s="25" t="str">
        <f t="shared" si="9"/>
        <v/>
      </c>
      <c r="AD38" s="25" t="str">
        <f t="shared" si="10"/>
        <v/>
      </c>
      <c r="AE38" s="25" t="str">
        <f t="shared" si="11"/>
        <v/>
      </c>
      <c r="AF38" s="24" t="str">
        <f t="shared" si="12"/>
        <v/>
      </c>
    </row>
    <row r="39" spans="1:32" ht="15" customHeight="1" x14ac:dyDescent="0.25">
      <c r="A39" s="38" t="str">
        <f t="shared" si="18"/>
        <v/>
      </c>
      <c r="B39" s="39" t="str">
        <f t="shared" si="19"/>
        <v/>
      </c>
      <c r="C39" s="39" t="str">
        <f t="shared" si="20"/>
        <v/>
      </c>
      <c r="D39" s="39" t="str">
        <f t="shared" si="21"/>
        <v/>
      </c>
      <c r="E39" s="212" t="str">
        <f t="shared" si="25"/>
        <v/>
      </c>
      <c r="F39" s="39" t="str">
        <f t="shared" si="26"/>
        <v/>
      </c>
      <c r="G39" s="39" t="str">
        <f t="shared" si="22"/>
        <v/>
      </c>
      <c r="H39" s="39" t="str">
        <f t="shared" si="23"/>
        <v/>
      </c>
      <c r="I39" s="40" t="str">
        <f t="shared" si="24"/>
        <v/>
      </c>
      <c r="K39" s="24">
        <f t="shared" si="2"/>
        <v>38</v>
      </c>
      <c r="L39" s="24" t="str">
        <f t="shared" si="3"/>
        <v xml:space="preserve">zzz, </v>
      </c>
      <c r="M39" s="25" t="str">
        <f>IF((COUNTA(DATA!O41:Q41))&gt;0,DATA!B41,"zzz")</f>
        <v>zzz</v>
      </c>
      <c r="N39" s="25" t="str">
        <f>IF((COUNTA(DATA!O41:Q41))&gt;0,DATA!C41,"")</f>
        <v/>
      </c>
      <c r="O39" s="25" t="str">
        <f>IF((COUNTA(DATA!O41:Q41))&gt;0,DATA!L41,"")</f>
        <v/>
      </c>
      <c r="P39" s="25" t="str">
        <f>IF((COUNTA(DATA!O41:Q41))&gt;0,DATA!E41,"")</f>
        <v/>
      </c>
      <c r="Q39" s="219" t="str">
        <f>IF((COUNTA(DATA!O41:Q41))&gt;0,DATA!M41,"")</f>
        <v/>
      </c>
      <c r="R39" s="25" t="str">
        <f>IF((COUNTA(DATA!O41:Q41))&gt;0,DATA!N41,"")</f>
        <v/>
      </c>
      <c r="S39" s="25" t="str">
        <f>IF((COUNTA(DATA!O41:Q41))&gt;0,DATA!O41,"")</f>
        <v/>
      </c>
      <c r="T39" s="25" t="str">
        <f>IF((COUNTA(DATA!O41:Q41))&gt;0,DATA!P41,"")</f>
        <v/>
      </c>
      <c r="U39" s="25" t="str">
        <f>IF((COUNTA(DATA!O41:Q41))&gt;0,DATA!Q41,"")</f>
        <v/>
      </c>
      <c r="W39" s="24">
        <v>34</v>
      </c>
      <c r="X39" s="25" t="str">
        <f t="shared" si="4"/>
        <v/>
      </c>
      <c r="Y39" s="25" t="str">
        <f t="shared" si="5"/>
        <v/>
      </c>
      <c r="Z39" s="25" t="str">
        <f t="shared" si="6"/>
        <v/>
      </c>
      <c r="AA39" s="25" t="str">
        <f t="shared" si="7"/>
        <v/>
      </c>
      <c r="AB39" s="25" t="str">
        <f t="shared" si="8"/>
        <v/>
      </c>
      <c r="AC39" s="25" t="str">
        <f t="shared" si="9"/>
        <v/>
      </c>
      <c r="AD39" s="25" t="str">
        <f t="shared" si="10"/>
        <v/>
      </c>
      <c r="AE39" s="25" t="str">
        <f t="shared" si="11"/>
        <v/>
      </c>
      <c r="AF39" s="24" t="str">
        <f t="shared" si="12"/>
        <v/>
      </c>
    </row>
    <row r="40" spans="1:32" ht="15" customHeight="1" x14ac:dyDescent="0.25">
      <c r="A40" s="38" t="str">
        <f t="shared" si="18"/>
        <v/>
      </c>
      <c r="B40" s="39" t="str">
        <f t="shared" si="19"/>
        <v/>
      </c>
      <c r="C40" s="39" t="str">
        <f t="shared" si="20"/>
        <v/>
      </c>
      <c r="D40" s="39" t="str">
        <f t="shared" si="21"/>
        <v/>
      </c>
      <c r="E40" s="212" t="str">
        <f t="shared" si="25"/>
        <v/>
      </c>
      <c r="F40" s="39" t="str">
        <f t="shared" si="26"/>
        <v/>
      </c>
      <c r="G40" s="39" t="str">
        <f t="shared" si="22"/>
        <v/>
      </c>
      <c r="H40" s="39" t="str">
        <f t="shared" si="23"/>
        <v/>
      </c>
      <c r="I40" s="40" t="str">
        <f t="shared" si="24"/>
        <v/>
      </c>
      <c r="K40" s="24">
        <f t="shared" si="2"/>
        <v>38</v>
      </c>
      <c r="L40" s="24" t="str">
        <f t="shared" si="3"/>
        <v xml:space="preserve">zzz, </v>
      </c>
      <c r="M40" s="25" t="str">
        <f>IF((COUNTA(DATA!O42:Q42))&gt;0,DATA!B42,"zzz")</f>
        <v>zzz</v>
      </c>
      <c r="N40" s="25" t="str">
        <f>IF((COUNTA(DATA!O42:Q42))&gt;0,DATA!C42,"")</f>
        <v/>
      </c>
      <c r="O40" s="25" t="str">
        <f>IF((COUNTA(DATA!O42:Q42))&gt;0,DATA!L42,"")</f>
        <v/>
      </c>
      <c r="P40" s="25" t="str">
        <f>IF((COUNTA(DATA!O42:Q42))&gt;0,DATA!E42,"")</f>
        <v/>
      </c>
      <c r="Q40" s="219" t="str">
        <f>IF((COUNTA(DATA!O42:Q42))&gt;0,DATA!M42,"")</f>
        <v/>
      </c>
      <c r="R40" s="25" t="str">
        <f>IF((COUNTA(DATA!O42:Q42))&gt;0,DATA!N42,"")</f>
        <v/>
      </c>
      <c r="S40" s="25" t="str">
        <f>IF((COUNTA(DATA!O42:Q42))&gt;0,DATA!O42,"")</f>
        <v/>
      </c>
      <c r="T40" s="25" t="str">
        <f>IF((COUNTA(DATA!O42:Q42))&gt;0,DATA!P42,"")</f>
        <v/>
      </c>
      <c r="U40" s="25" t="str">
        <f>IF((COUNTA(DATA!O42:Q42))&gt;0,DATA!Q42,"")</f>
        <v/>
      </c>
      <c r="W40" s="24">
        <v>35</v>
      </c>
      <c r="X40" s="25" t="str">
        <f t="shared" si="4"/>
        <v/>
      </c>
      <c r="Y40" s="25" t="str">
        <f t="shared" si="5"/>
        <v/>
      </c>
      <c r="Z40" s="25" t="str">
        <f t="shared" si="6"/>
        <v/>
      </c>
      <c r="AA40" s="25" t="str">
        <f t="shared" si="7"/>
        <v/>
      </c>
      <c r="AB40" s="25" t="str">
        <f t="shared" si="8"/>
        <v/>
      </c>
      <c r="AC40" s="25" t="str">
        <f t="shared" si="9"/>
        <v/>
      </c>
      <c r="AD40" s="25" t="str">
        <f t="shared" si="10"/>
        <v/>
      </c>
      <c r="AE40" s="25" t="str">
        <f t="shared" si="11"/>
        <v/>
      </c>
      <c r="AF40" s="24" t="str">
        <f t="shared" si="12"/>
        <v/>
      </c>
    </row>
    <row r="41" spans="1:32" ht="15" customHeight="1" x14ac:dyDescent="0.25">
      <c r="A41" s="38"/>
      <c r="B41" s="39"/>
      <c r="C41" s="39"/>
      <c r="D41" s="39"/>
      <c r="E41" s="212"/>
      <c r="F41" s="39"/>
      <c r="G41" s="39"/>
      <c r="H41" s="39"/>
      <c r="I41" s="40"/>
      <c r="K41" s="24">
        <f t="shared" si="2"/>
        <v>38</v>
      </c>
      <c r="L41" s="24" t="str">
        <f t="shared" si="3"/>
        <v xml:space="preserve">zzz, </v>
      </c>
      <c r="M41" s="25" t="str">
        <f>IF((COUNTA(DATA!O43:Q43))&gt;0,DATA!B43,"zzz")</f>
        <v>zzz</v>
      </c>
      <c r="N41" s="25" t="str">
        <f>IF((COUNTA(DATA!O43:Q43))&gt;0,DATA!C43,"")</f>
        <v/>
      </c>
      <c r="O41" s="25" t="str">
        <f>IF((COUNTA(DATA!O43:Q43))&gt;0,DATA!L43,"")</f>
        <v/>
      </c>
      <c r="P41" s="25" t="str">
        <f>IF((COUNTA(DATA!O43:Q43))&gt;0,DATA!E43,"")</f>
        <v/>
      </c>
      <c r="Q41" s="219" t="str">
        <f>IF((COUNTA(DATA!O43:Q43))&gt;0,DATA!M43,"")</f>
        <v/>
      </c>
      <c r="R41" s="25" t="str">
        <f>IF((COUNTA(DATA!O43:Q43))&gt;0,DATA!N43,"")</f>
        <v/>
      </c>
      <c r="S41" s="25" t="str">
        <f>IF((COUNTA(DATA!O43:Q43))&gt;0,DATA!O43,"")</f>
        <v/>
      </c>
      <c r="T41" s="25" t="str">
        <f>IF((COUNTA(DATA!O43:Q43))&gt;0,DATA!P43,"")</f>
        <v/>
      </c>
      <c r="U41" s="25" t="str">
        <f>IF((COUNTA(DATA!O43:Q43))&gt;0,DATA!Q43,"")</f>
        <v/>
      </c>
      <c r="W41" s="24">
        <v>36</v>
      </c>
      <c r="X41" s="25" t="str">
        <f t="shared" si="4"/>
        <v/>
      </c>
      <c r="Y41" s="25" t="str">
        <f t="shared" si="5"/>
        <v/>
      </c>
      <c r="Z41" s="25" t="str">
        <f t="shared" si="6"/>
        <v/>
      </c>
      <c r="AA41" s="25" t="str">
        <f t="shared" si="7"/>
        <v/>
      </c>
      <c r="AB41" s="25" t="str">
        <f t="shared" si="8"/>
        <v/>
      </c>
      <c r="AC41" s="25" t="str">
        <f t="shared" si="9"/>
        <v/>
      </c>
      <c r="AD41" s="25" t="str">
        <f t="shared" si="10"/>
        <v/>
      </c>
      <c r="AE41" s="25" t="str">
        <f t="shared" si="11"/>
        <v/>
      </c>
      <c r="AF41" s="24" t="str">
        <f t="shared" si="12"/>
        <v/>
      </c>
    </row>
    <row r="42" spans="1:32" ht="15" customHeight="1" x14ac:dyDescent="0.25">
      <c r="A42" s="38"/>
      <c r="B42" s="39"/>
      <c r="C42" s="39"/>
      <c r="D42" s="39"/>
      <c r="E42" s="212"/>
      <c r="F42" s="39"/>
      <c r="G42" s="39"/>
      <c r="H42" s="39"/>
      <c r="I42" s="40"/>
      <c r="K42" s="24">
        <f t="shared" si="2"/>
        <v>38</v>
      </c>
      <c r="L42" s="24" t="str">
        <f t="shared" si="3"/>
        <v xml:space="preserve">zzz, </v>
      </c>
      <c r="M42" s="25" t="str">
        <f>IF((COUNTA(DATA!O44:Q44))&gt;0,DATA!B44,"zzz")</f>
        <v>zzz</v>
      </c>
      <c r="N42" s="25" t="str">
        <f>IF((COUNTA(DATA!O44:Q44))&gt;0,DATA!C44,"")</f>
        <v/>
      </c>
      <c r="O42" s="25" t="str">
        <f>IF((COUNTA(DATA!O44:Q44))&gt;0,DATA!L44,"")</f>
        <v/>
      </c>
      <c r="P42" s="25" t="str">
        <f>IF((COUNTA(DATA!O44:Q44))&gt;0,DATA!E44,"")</f>
        <v/>
      </c>
      <c r="Q42" s="219" t="str">
        <f>IF((COUNTA(DATA!O44:Q44))&gt;0,DATA!M44,"")</f>
        <v/>
      </c>
      <c r="R42" s="25" t="str">
        <f>IF((COUNTA(DATA!O44:Q44))&gt;0,DATA!N44,"")</f>
        <v/>
      </c>
      <c r="S42" s="25" t="str">
        <f>IF((COUNTA(DATA!O44:Q44))&gt;0,DATA!O44,"")</f>
        <v/>
      </c>
      <c r="T42" s="25" t="str">
        <f>IF((COUNTA(DATA!O44:Q44))&gt;0,DATA!P44,"")</f>
        <v/>
      </c>
      <c r="U42" s="25" t="str">
        <f>IF((COUNTA(DATA!O44:Q44))&gt;0,DATA!Q44,"")</f>
        <v/>
      </c>
      <c r="W42" s="24">
        <v>37</v>
      </c>
      <c r="X42" s="25" t="str">
        <f t="shared" si="4"/>
        <v/>
      </c>
      <c r="Y42" s="25" t="str">
        <f t="shared" si="5"/>
        <v/>
      </c>
      <c r="Z42" s="25" t="str">
        <f t="shared" si="6"/>
        <v/>
      </c>
      <c r="AA42" s="25" t="str">
        <f t="shared" si="7"/>
        <v/>
      </c>
      <c r="AB42" s="25" t="str">
        <f t="shared" si="8"/>
        <v/>
      </c>
      <c r="AC42" s="25" t="str">
        <f t="shared" si="9"/>
        <v/>
      </c>
      <c r="AD42" s="25" t="str">
        <f t="shared" si="10"/>
        <v/>
      </c>
      <c r="AE42" s="25" t="str">
        <f t="shared" si="11"/>
        <v/>
      </c>
      <c r="AF42" s="24" t="str">
        <f t="shared" si="12"/>
        <v/>
      </c>
    </row>
    <row r="43" spans="1:32" ht="15" customHeight="1" x14ac:dyDescent="0.25">
      <c r="A43" s="38"/>
      <c r="B43" s="39"/>
      <c r="C43" s="39"/>
      <c r="D43" s="39"/>
      <c r="E43" s="212"/>
      <c r="F43" s="39"/>
      <c r="G43" s="39"/>
      <c r="H43" s="39"/>
      <c r="I43" s="40"/>
      <c r="K43" s="24">
        <f t="shared" si="2"/>
        <v>38</v>
      </c>
      <c r="L43" s="24" t="str">
        <f t="shared" si="3"/>
        <v xml:space="preserve">zzz, </v>
      </c>
      <c r="M43" s="25" t="str">
        <f>IF((COUNTA(DATA!O45:Q45))&gt;0,DATA!B45,"zzz")</f>
        <v>zzz</v>
      </c>
      <c r="N43" s="25" t="str">
        <f>IF((COUNTA(DATA!O45:Q45))&gt;0,DATA!C45,"")</f>
        <v/>
      </c>
      <c r="O43" s="25" t="str">
        <f>IF((COUNTA(DATA!O45:Q45))&gt;0,DATA!L45,"")</f>
        <v/>
      </c>
      <c r="P43" s="25" t="str">
        <f>IF((COUNTA(DATA!O45:Q45))&gt;0,DATA!E45,"")</f>
        <v/>
      </c>
      <c r="Q43" s="219" t="str">
        <f>IF((COUNTA(DATA!O45:Q45))&gt;0,DATA!M45,"")</f>
        <v/>
      </c>
      <c r="R43" s="25" t="str">
        <f>IF((COUNTA(DATA!O45:Q45))&gt;0,DATA!N45,"")</f>
        <v/>
      </c>
      <c r="S43" s="25" t="str">
        <f>IF((COUNTA(DATA!O45:Q45))&gt;0,DATA!O45,"")</f>
        <v/>
      </c>
      <c r="T43" s="25" t="str">
        <f>IF((COUNTA(DATA!O45:Q45))&gt;0,DATA!P45,"")</f>
        <v/>
      </c>
      <c r="U43" s="25" t="str">
        <f>IF((COUNTA(DATA!O45:Q45))&gt;0,DATA!Q45,"")</f>
        <v/>
      </c>
      <c r="W43" s="24">
        <v>38</v>
      </c>
      <c r="X43" s="25" t="str">
        <f t="shared" si="4"/>
        <v>zzz</v>
      </c>
      <c r="Y43" s="25" t="str">
        <f t="shared" si="5"/>
        <v/>
      </c>
      <c r="Z43" s="25" t="str">
        <f t="shared" si="6"/>
        <v/>
      </c>
      <c r="AA43" s="25" t="str">
        <f t="shared" si="7"/>
        <v/>
      </c>
      <c r="AB43" s="25" t="str">
        <f t="shared" si="8"/>
        <v/>
      </c>
      <c r="AC43" s="25" t="str">
        <f t="shared" si="9"/>
        <v/>
      </c>
      <c r="AD43" s="25" t="str">
        <f t="shared" si="10"/>
        <v/>
      </c>
      <c r="AE43" s="25" t="str">
        <f t="shared" si="11"/>
        <v/>
      </c>
      <c r="AF43" s="24" t="str">
        <f t="shared" si="12"/>
        <v/>
      </c>
    </row>
    <row r="44" spans="1:32" ht="15" customHeight="1" x14ac:dyDescent="0.25">
      <c r="A44" s="38"/>
      <c r="B44" s="39"/>
      <c r="C44" s="39"/>
      <c r="D44" s="39"/>
      <c r="E44" s="212"/>
      <c r="F44" s="39"/>
      <c r="G44" s="39"/>
      <c r="H44" s="39"/>
      <c r="I44" s="40"/>
      <c r="Q44" s="25" t="str">
        <f>IF((COUNTA(DATA!P46:R46))&gt;0,DATA!N46,"")</f>
        <v/>
      </c>
      <c r="W44" s="24">
        <v>39</v>
      </c>
      <c r="X44" s="25" t="str">
        <f t="shared" si="4"/>
        <v/>
      </c>
      <c r="Y44" s="25" t="str">
        <f t="shared" si="5"/>
        <v/>
      </c>
      <c r="Z44" s="25" t="str">
        <f t="shared" si="6"/>
        <v/>
      </c>
      <c r="AA44" s="25" t="str">
        <f t="shared" si="7"/>
        <v/>
      </c>
      <c r="AB44" s="25" t="str">
        <f t="shared" si="8"/>
        <v/>
      </c>
      <c r="AC44" s="25" t="str">
        <f t="shared" si="9"/>
        <v/>
      </c>
      <c r="AD44" s="25" t="str">
        <f t="shared" si="10"/>
        <v/>
      </c>
      <c r="AE44" s="25" t="str">
        <f t="shared" si="11"/>
        <v/>
      </c>
      <c r="AF44" s="24" t="str">
        <f t="shared" si="12"/>
        <v/>
      </c>
    </row>
    <row r="45" spans="1:32" ht="15" customHeight="1" thickBot="1" x14ac:dyDescent="0.3">
      <c r="A45" s="41"/>
      <c r="B45" s="42"/>
      <c r="C45" s="42"/>
      <c r="D45" s="42"/>
      <c r="E45" s="213"/>
      <c r="F45" s="42"/>
      <c r="G45" s="42"/>
      <c r="H45" s="42"/>
      <c r="I45" s="43"/>
      <c r="W45" s="24">
        <v>40</v>
      </c>
      <c r="X45" s="25" t="str">
        <f t="shared" si="4"/>
        <v/>
      </c>
      <c r="Y45" s="25" t="str">
        <f t="shared" si="5"/>
        <v/>
      </c>
      <c r="Z45" s="25" t="str">
        <f t="shared" si="6"/>
        <v/>
      </c>
      <c r="AA45" s="25" t="str">
        <f t="shared" si="7"/>
        <v/>
      </c>
      <c r="AB45" s="25" t="str">
        <f t="shared" si="8"/>
        <v/>
      </c>
      <c r="AC45" s="25" t="str">
        <f t="shared" si="9"/>
        <v/>
      </c>
      <c r="AD45" s="25" t="str">
        <f t="shared" si="10"/>
        <v/>
      </c>
      <c r="AE45" s="25" t="str">
        <f t="shared" si="11"/>
        <v/>
      </c>
      <c r="AF45" s="24" t="str">
        <f t="shared" si="12"/>
        <v/>
      </c>
    </row>
    <row r="46" spans="1:32" ht="15" customHeight="1" x14ac:dyDescent="0.25">
      <c r="W46" s="24">
        <v>41</v>
      </c>
      <c r="X46" s="25" t="str">
        <f t="shared" si="4"/>
        <v/>
      </c>
      <c r="Y46" s="25" t="str">
        <f t="shared" si="5"/>
        <v/>
      </c>
      <c r="Z46" s="25" t="str">
        <f t="shared" si="6"/>
        <v/>
      </c>
      <c r="AA46" s="25" t="str">
        <f t="shared" si="7"/>
        <v/>
      </c>
      <c r="AB46" s="25" t="str">
        <f t="shared" si="8"/>
        <v/>
      </c>
      <c r="AC46" s="25" t="str">
        <f t="shared" si="9"/>
        <v/>
      </c>
      <c r="AD46" s="25" t="str">
        <f t="shared" si="10"/>
        <v/>
      </c>
      <c r="AE46" s="25" t="str">
        <f t="shared" si="11"/>
        <v/>
      </c>
      <c r="AF46" s="24" t="str">
        <f t="shared" si="12"/>
        <v/>
      </c>
    </row>
    <row r="47" spans="1:32" ht="15" customHeight="1" x14ac:dyDescent="0.25">
      <c r="W47" s="24">
        <v>42</v>
      </c>
      <c r="X47" s="25" t="str">
        <f t="shared" si="4"/>
        <v/>
      </c>
      <c r="Y47" s="25" t="str">
        <f t="shared" si="5"/>
        <v/>
      </c>
      <c r="Z47" s="25" t="str">
        <f t="shared" si="6"/>
        <v/>
      </c>
      <c r="AA47" s="25" t="str">
        <f t="shared" si="7"/>
        <v/>
      </c>
      <c r="AB47" s="25" t="str">
        <f t="shared" si="8"/>
        <v/>
      </c>
      <c r="AC47" s="25" t="str">
        <f t="shared" si="9"/>
        <v/>
      </c>
      <c r="AD47" s="25" t="str">
        <f t="shared" si="10"/>
        <v/>
      </c>
      <c r="AE47" s="25" t="str">
        <f t="shared" si="11"/>
        <v/>
      </c>
      <c r="AF47" s="24" t="str">
        <f t="shared" si="12"/>
        <v/>
      </c>
    </row>
    <row r="48" spans="1:32" ht="15" customHeight="1" x14ac:dyDescent="0.25">
      <c r="W48" s="24">
        <v>43</v>
      </c>
      <c r="X48" s="25" t="str">
        <f t="shared" si="4"/>
        <v/>
      </c>
      <c r="Y48" s="25" t="str">
        <f t="shared" si="5"/>
        <v/>
      </c>
      <c r="Z48" s="25" t="str">
        <f t="shared" si="6"/>
        <v/>
      </c>
      <c r="AA48" s="25" t="str">
        <f t="shared" si="7"/>
        <v/>
      </c>
      <c r="AB48" s="25" t="str">
        <f t="shared" si="8"/>
        <v/>
      </c>
      <c r="AC48" s="25" t="str">
        <f t="shared" si="9"/>
        <v/>
      </c>
      <c r="AD48" s="25" t="str">
        <f t="shared" si="10"/>
        <v/>
      </c>
      <c r="AE48" s="25" t="str">
        <f t="shared" si="11"/>
        <v/>
      </c>
      <c r="AF48" s="24" t="str">
        <f t="shared" si="12"/>
        <v/>
      </c>
    </row>
    <row r="49" spans="23:32" x14ac:dyDescent="0.25">
      <c r="W49" s="24">
        <v>44</v>
      </c>
      <c r="X49" s="25" t="str">
        <f t="shared" si="4"/>
        <v/>
      </c>
      <c r="Y49" s="25" t="str">
        <f t="shared" si="5"/>
        <v/>
      </c>
      <c r="Z49" s="25" t="str">
        <f t="shared" si="6"/>
        <v/>
      </c>
      <c r="AA49" s="25" t="str">
        <f t="shared" si="7"/>
        <v/>
      </c>
      <c r="AB49" s="25" t="str">
        <f t="shared" si="8"/>
        <v/>
      </c>
      <c r="AC49" s="25" t="str">
        <f t="shared" si="9"/>
        <v/>
      </c>
      <c r="AD49" s="25" t="str">
        <f t="shared" si="10"/>
        <v/>
      </c>
      <c r="AE49" s="25" t="str">
        <f t="shared" si="11"/>
        <v/>
      </c>
      <c r="AF49" s="24" t="str">
        <f t="shared" si="12"/>
        <v/>
      </c>
    </row>
    <row r="50" spans="23:32" x14ac:dyDescent="0.25">
      <c r="X50" s="25"/>
      <c r="Y50" s="25"/>
      <c r="Z50" s="25"/>
      <c r="AA50" s="25"/>
      <c r="AB50" s="25"/>
      <c r="AC50" s="25"/>
      <c r="AD50" s="25"/>
      <c r="AE50" s="25"/>
    </row>
  </sheetData>
  <sheetProtection selectLockedCells="1" selectUnlockedCells="1"/>
  <mergeCells count="2">
    <mergeCell ref="A4:I4"/>
    <mergeCell ref="A1:I1"/>
  </mergeCells>
  <conditionalFormatting sqref="A6:I45">
    <cfRule type="expression" dxfId="0" priority="1">
      <formula>MOD(ROW(),2)=1</formula>
    </cfRule>
  </conditionalFormatting>
  <printOptions horizontalCentered="1"/>
  <pageMargins left="0.25" right="0.25" top="0.25" bottom="0.25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E8DA-99B2-403C-B451-A3A27A7FEC3F}">
  <sheetPr codeName="Sheet10"/>
  <dimension ref="A1:Y54"/>
  <sheetViews>
    <sheetView zoomScaleNormal="100" workbookViewId="0">
      <selection activeCell="D5" sqref="D5"/>
    </sheetView>
  </sheetViews>
  <sheetFormatPr defaultColWidth="9.33203125" defaultRowHeight="13.2" x14ac:dyDescent="0.25"/>
  <cols>
    <col min="1" max="1" width="17.6640625" style="60" customWidth="1"/>
    <col min="2" max="2" width="7.33203125" style="60" customWidth="1"/>
    <col min="3" max="4" width="17.6640625" style="29" customWidth="1"/>
    <col min="5" max="5" width="7.33203125" style="29" customWidth="1"/>
    <col min="6" max="8" width="21.6640625" style="29" hidden="1" customWidth="1"/>
    <col min="9" max="9" width="21.44140625" style="29" customWidth="1"/>
    <col min="10" max="10" width="7.33203125" style="29" customWidth="1"/>
    <col min="11" max="11" width="7.33203125" style="23" customWidth="1"/>
    <col min="12" max="25" width="9.33203125" style="80"/>
    <col min="26" max="16384" width="9.33203125" style="29"/>
  </cols>
  <sheetData>
    <row r="1" spans="1:11" ht="26.4" customHeight="1" x14ac:dyDescent="0.25">
      <c r="A1" s="294" t="s">
        <v>325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9" customHeight="1" thickBot="1" x14ac:dyDescent="0.3"/>
    <row r="3" spans="1:11" ht="15" customHeight="1" thickBot="1" x14ac:dyDescent="0.35">
      <c r="A3" s="505" t="str">
        <f>IF(DATA!R47&gt;0,CONCATENATE(DATA!R47," ",DATA!R59),"")</f>
        <v xml:space="preserve"> </v>
      </c>
      <c r="B3" s="506"/>
      <c r="C3" s="506"/>
      <c r="D3" s="506"/>
      <c r="E3" s="506"/>
      <c r="F3" s="506"/>
      <c r="G3" s="506"/>
      <c r="H3" s="506"/>
      <c r="I3" s="506"/>
      <c r="J3" s="506"/>
      <c r="K3" s="507"/>
    </row>
    <row r="4" spans="1:11" ht="14.1" customHeight="1" thickBot="1" x14ac:dyDescent="0.3">
      <c r="A4" s="45" t="s">
        <v>32</v>
      </c>
      <c r="B4" s="46" t="s">
        <v>70</v>
      </c>
      <c r="C4" s="46" t="s">
        <v>69</v>
      </c>
      <c r="D4" s="46" t="s">
        <v>27</v>
      </c>
      <c r="E4" s="46" t="s">
        <v>231</v>
      </c>
      <c r="F4" s="46"/>
      <c r="G4" s="46"/>
      <c r="H4" s="46"/>
      <c r="I4" s="46" t="s">
        <v>39</v>
      </c>
      <c r="J4" s="46" t="s">
        <v>34</v>
      </c>
      <c r="K4" s="47" t="s">
        <v>37</v>
      </c>
    </row>
    <row r="5" spans="1:11" ht="14.1" customHeight="1" x14ac:dyDescent="0.25">
      <c r="A5" s="97" t="str">
        <f>IF(DATA!B8&gt;0,PROPER(DATA!$R$59),"")</f>
        <v/>
      </c>
      <c r="B5" s="98" t="str">
        <f>IF(DATA!B8&gt;0,DATA!I8,"")</f>
        <v/>
      </c>
      <c r="C5" s="35" t="str">
        <f>IF(DATA!B8&gt;0,PROPER(DATA!D8),"")</f>
        <v/>
      </c>
      <c r="D5" s="35" t="str">
        <f>IF(DATA!B8&gt;0,PROPER(DATA!B8),"")</f>
        <v/>
      </c>
      <c r="E5" s="35" t="str">
        <f>IF(DATA!B8&gt;0,UPPER(DATA!J8),"")</f>
        <v/>
      </c>
      <c r="F5" s="35"/>
      <c r="G5" s="35"/>
      <c r="H5" s="35"/>
      <c r="I5" s="35" t="str">
        <f>IF(DATA!B8&gt;0,PROPER(DATA!$C$3),"")</f>
        <v/>
      </c>
      <c r="J5" s="35" t="str">
        <f>IF(DATA!B8&gt;0,DATA!L8,"")</f>
        <v/>
      </c>
      <c r="K5" s="36" t="str">
        <f>IF(DATA!C8&gt;0,YEAR(DATA!M8),"")</f>
        <v/>
      </c>
    </row>
    <row r="6" spans="1:11" ht="14.1" customHeight="1" x14ac:dyDescent="0.25">
      <c r="A6" s="99" t="str">
        <f>IF(DATA!B9&gt;0,PROPER(DATA!$R$59),"")</f>
        <v/>
      </c>
      <c r="B6" s="57" t="str">
        <f>IF(DATA!B9&gt;0,DATA!I9,"")</f>
        <v/>
      </c>
      <c r="C6" s="39" t="str">
        <f>IF(DATA!B9&gt;0,PROPER(DATA!D9),"")</f>
        <v/>
      </c>
      <c r="D6" s="39" t="str">
        <f>IF(DATA!B9&gt;0,PROPER(DATA!B9),"")</f>
        <v/>
      </c>
      <c r="E6" s="39" t="str">
        <f>IF(DATA!B9&gt;0,UPPER(DATA!J9),"")</f>
        <v/>
      </c>
      <c r="F6" s="39"/>
      <c r="G6" s="39"/>
      <c r="H6" s="39"/>
      <c r="I6" s="92" t="str">
        <f>IF(DATA!B9&gt;0,PROPER(DATA!$C$3),"")</f>
        <v/>
      </c>
      <c r="J6" s="39" t="str">
        <f>IF(DATA!B9&gt;0,DATA!L9,"")</f>
        <v/>
      </c>
      <c r="K6" s="40" t="str">
        <f>IF(DATA!C9&gt;0,YEAR(DATA!M9),"")</f>
        <v/>
      </c>
    </row>
    <row r="7" spans="1:11" ht="14.1" customHeight="1" x14ac:dyDescent="0.25">
      <c r="A7" s="99" t="str">
        <f>IF(DATA!B10&gt;0,PROPER(DATA!$R$59),"")</f>
        <v/>
      </c>
      <c r="B7" s="57" t="str">
        <f>IF(DATA!B10&gt;0,DATA!I10,"")</f>
        <v/>
      </c>
      <c r="C7" s="39" t="str">
        <f>IF(DATA!B10&gt;0,PROPER(DATA!D10),"")</f>
        <v/>
      </c>
      <c r="D7" s="39" t="str">
        <f>IF(DATA!B10&gt;0,PROPER(DATA!B10),"")</f>
        <v/>
      </c>
      <c r="E7" s="39" t="str">
        <f>IF(DATA!B10&gt;0,UPPER(DATA!J10),"")</f>
        <v/>
      </c>
      <c r="F7" s="39"/>
      <c r="G7" s="39"/>
      <c r="H7" s="39"/>
      <c r="I7" s="92" t="str">
        <f>IF(DATA!B10&gt;0,PROPER(DATA!$C$3),"")</f>
        <v/>
      </c>
      <c r="J7" s="39" t="str">
        <f>IF(DATA!B10&gt;0,DATA!L10,"")</f>
        <v/>
      </c>
      <c r="K7" s="40" t="str">
        <f>IF(DATA!C10&gt;0,YEAR(DATA!M10),"")</f>
        <v/>
      </c>
    </row>
    <row r="8" spans="1:11" ht="14.1" customHeight="1" x14ac:dyDescent="0.25">
      <c r="A8" s="99" t="str">
        <f>IF(DATA!B11&gt;0,PROPER(DATA!$R$59),"")</f>
        <v/>
      </c>
      <c r="B8" s="57" t="str">
        <f>IF(DATA!B11&gt;0,DATA!I11,"")</f>
        <v/>
      </c>
      <c r="C8" s="39" t="str">
        <f>IF(DATA!B11&gt;0,PROPER(DATA!D11),"")</f>
        <v/>
      </c>
      <c r="D8" s="39" t="str">
        <f>IF(DATA!B11&gt;0,PROPER(DATA!B11),"")</f>
        <v/>
      </c>
      <c r="E8" s="39" t="str">
        <f>IF(DATA!B11&gt;0,UPPER(DATA!J11),"")</f>
        <v/>
      </c>
      <c r="F8" s="39"/>
      <c r="G8" s="39"/>
      <c r="H8" s="39"/>
      <c r="I8" s="92" t="str">
        <f>IF(DATA!B11&gt;0,PROPER(DATA!$C$3),"")</f>
        <v/>
      </c>
      <c r="J8" s="39" t="str">
        <f>IF(DATA!B11&gt;0,DATA!L11,"")</f>
        <v/>
      </c>
      <c r="K8" s="40" t="str">
        <f>IF(DATA!C11&gt;0,YEAR(DATA!M11),"")</f>
        <v/>
      </c>
    </row>
    <row r="9" spans="1:11" ht="14.1" customHeight="1" x14ac:dyDescent="0.25">
      <c r="A9" s="99" t="str">
        <f>IF(DATA!B12&gt;0,PROPER(DATA!$R$59),"")</f>
        <v/>
      </c>
      <c r="B9" s="57" t="str">
        <f>IF(DATA!B12&gt;0,DATA!I12,"")</f>
        <v/>
      </c>
      <c r="C9" s="39" t="str">
        <f>IF(DATA!B12&gt;0,PROPER(DATA!D12),"")</f>
        <v/>
      </c>
      <c r="D9" s="39" t="str">
        <f>IF(DATA!B12&gt;0,PROPER(DATA!B12),"")</f>
        <v/>
      </c>
      <c r="E9" s="39" t="str">
        <f>IF(DATA!B12&gt;0,UPPER(DATA!J12),"")</f>
        <v/>
      </c>
      <c r="F9" s="39"/>
      <c r="G9" s="39"/>
      <c r="H9" s="39"/>
      <c r="I9" s="92" t="str">
        <f>IF(DATA!B12&gt;0,PROPER(DATA!$C$3),"")</f>
        <v/>
      </c>
      <c r="J9" s="39" t="str">
        <f>IF(DATA!B12&gt;0,DATA!L12,"")</f>
        <v/>
      </c>
      <c r="K9" s="40" t="str">
        <f>IF(DATA!C12&gt;0,YEAR(DATA!M12),"")</f>
        <v/>
      </c>
    </row>
    <row r="10" spans="1:11" ht="14.1" customHeight="1" x14ac:dyDescent="0.25">
      <c r="A10" s="99" t="str">
        <f>IF(DATA!B13&gt;0,PROPER(DATA!$R$59),"")</f>
        <v/>
      </c>
      <c r="B10" s="57" t="str">
        <f>IF(DATA!B13&gt;0,DATA!I13,"")</f>
        <v/>
      </c>
      <c r="C10" s="39" t="str">
        <f>IF(DATA!B13&gt;0,PROPER(DATA!D13),"")</f>
        <v/>
      </c>
      <c r="D10" s="39" t="str">
        <f>IF(DATA!B13&gt;0,PROPER(DATA!B13),"")</f>
        <v/>
      </c>
      <c r="E10" s="39" t="str">
        <f>IF(DATA!B13&gt;0,UPPER(DATA!J13),"")</f>
        <v/>
      </c>
      <c r="F10" s="39"/>
      <c r="G10" s="39"/>
      <c r="H10" s="39"/>
      <c r="I10" s="92" t="str">
        <f>IF(DATA!B13&gt;0,PROPER(DATA!$C$3),"")</f>
        <v/>
      </c>
      <c r="J10" s="39" t="str">
        <f>IF(DATA!B13&gt;0,DATA!L13,"")</f>
        <v/>
      </c>
      <c r="K10" s="40" t="str">
        <f>IF(DATA!C13&gt;0,YEAR(DATA!M13),"")</f>
        <v/>
      </c>
    </row>
    <row r="11" spans="1:11" ht="14.1" customHeight="1" x14ac:dyDescent="0.25">
      <c r="A11" s="99" t="str">
        <f>IF(DATA!B14&gt;0,PROPER(DATA!$R$59),"")</f>
        <v/>
      </c>
      <c r="B11" s="57" t="str">
        <f>IF(DATA!B14&gt;0,DATA!I14,"")</f>
        <v/>
      </c>
      <c r="C11" s="39" t="str">
        <f>IF(DATA!B14&gt;0,PROPER(DATA!D14),"")</f>
        <v/>
      </c>
      <c r="D11" s="39" t="str">
        <f>IF(DATA!B14&gt;0,PROPER(DATA!B14),"")</f>
        <v/>
      </c>
      <c r="E11" s="39" t="str">
        <f>IF(DATA!B14&gt;0,UPPER(DATA!J14),"")</f>
        <v/>
      </c>
      <c r="F11" s="39"/>
      <c r="G11" s="39"/>
      <c r="H11" s="39"/>
      <c r="I11" s="92" t="str">
        <f>IF(DATA!B14&gt;0,PROPER(DATA!$C$3),"")</f>
        <v/>
      </c>
      <c r="J11" s="39" t="str">
        <f>IF(DATA!B14&gt;0,DATA!L14,"")</f>
        <v/>
      </c>
      <c r="K11" s="40" t="str">
        <f>IF(DATA!C14&gt;0,YEAR(DATA!M14),"")</f>
        <v/>
      </c>
    </row>
    <row r="12" spans="1:11" ht="14.1" customHeight="1" x14ac:dyDescent="0.25">
      <c r="A12" s="99" t="str">
        <f>IF(DATA!B15&gt;0,PROPER(DATA!$R$59),"")</f>
        <v/>
      </c>
      <c r="B12" s="57" t="str">
        <f>IF(DATA!B15&gt;0,DATA!I15,"")</f>
        <v/>
      </c>
      <c r="C12" s="39" t="str">
        <f>IF(DATA!B15&gt;0,PROPER(DATA!D15),"")</f>
        <v/>
      </c>
      <c r="D12" s="39" t="str">
        <f>IF(DATA!B15&gt;0,PROPER(DATA!B15),"")</f>
        <v/>
      </c>
      <c r="E12" s="39" t="str">
        <f>IF(DATA!B15&gt;0,UPPER(DATA!J15),"")</f>
        <v/>
      </c>
      <c r="F12" s="39"/>
      <c r="G12" s="39"/>
      <c r="H12" s="39"/>
      <c r="I12" s="92" t="str">
        <f>IF(DATA!B15&gt;0,PROPER(DATA!$C$3),"")</f>
        <v/>
      </c>
      <c r="J12" s="39" t="str">
        <f>IF(DATA!B15&gt;0,DATA!L15,"")</f>
        <v/>
      </c>
      <c r="K12" s="40" t="str">
        <f>IF(DATA!C15&gt;0,YEAR(DATA!M15),"")</f>
        <v/>
      </c>
    </row>
    <row r="13" spans="1:11" ht="14.1" customHeight="1" x14ac:dyDescent="0.25">
      <c r="A13" s="99" t="str">
        <f>IF(DATA!B16&gt;0,PROPER(DATA!$R$59),"")</f>
        <v/>
      </c>
      <c r="B13" s="57" t="str">
        <f>IF(DATA!B16&gt;0,DATA!I16,"")</f>
        <v/>
      </c>
      <c r="C13" s="39" t="str">
        <f>IF(DATA!B16&gt;0,PROPER(DATA!D16),"")</f>
        <v/>
      </c>
      <c r="D13" s="39" t="str">
        <f>IF(DATA!B16&gt;0,PROPER(DATA!B16),"")</f>
        <v/>
      </c>
      <c r="E13" s="39" t="str">
        <f>IF(DATA!B16&gt;0,UPPER(DATA!J16),"")</f>
        <v/>
      </c>
      <c r="F13" s="39"/>
      <c r="G13" s="39"/>
      <c r="H13" s="39"/>
      <c r="I13" s="92" t="str">
        <f>IF(DATA!B16&gt;0,PROPER(DATA!$C$3),"")</f>
        <v/>
      </c>
      <c r="J13" s="39" t="str">
        <f>IF(DATA!B16&gt;0,DATA!L16,"")</f>
        <v/>
      </c>
      <c r="K13" s="40" t="str">
        <f>IF(DATA!C16&gt;0,YEAR(DATA!M16),"")</f>
        <v/>
      </c>
    </row>
    <row r="14" spans="1:11" ht="14.1" customHeight="1" x14ac:dyDescent="0.25">
      <c r="A14" s="99" t="str">
        <f>IF(DATA!B17&gt;0,PROPER(DATA!$R$59),"")</f>
        <v/>
      </c>
      <c r="B14" s="57" t="str">
        <f>IF(DATA!B17&gt;0,DATA!I17,"")</f>
        <v/>
      </c>
      <c r="C14" s="39" t="str">
        <f>IF(DATA!B17&gt;0,PROPER(DATA!D17),"")</f>
        <v/>
      </c>
      <c r="D14" s="39" t="str">
        <f>IF(DATA!B17&gt;0,PROPER(DATA!B17),"")</f>
        <v/>
      </c>
      <c r="E14" s="39" t="str">
        <f>IF(DATA!B17&gt;0,UPPER(DATA!J17),"")</f>
        <v/>
      </c>
      <c r="F14" s="39"/>
      <c r="G14" s="39"/>
      <c r="H14" s="39"/>
      <c r="I14" s="92" t="str">
        <f>IF(DATA!B17&gt;0,PROPER(DATA!$C$3),"")</f>
        <v/>
      </c>
      <c r="J14" s="39" t="str">
        <f>IF(DATA!B17&gt;0,DATA!L17,"")</f>
        <v/>
      </c>
      <c r="K14" s="40" t="str">
        <f>IF(DATA!C17&gt;0,YEAR(DATA!M17),"")</f>
        <v/>
      </c>
    </row>
    <row r="15" spans="1:11" ht="14.1" customHeight="1" x14ac:dyDescent="0.25">
      <c r="A15" s="99" t="str">
        <f>IF(DATA!B18&gt;0,PROPER(DATA!$R$59),"")</f>
        <v/>
      </c>
      <c r="B15" s="57" t="str">
        <f>IF(DATA!B18&gt;0,DATA!I18,"")</f>
        <v/>
      </c>
      <c r="C15" s="39" t="str">
        <f>IF(DATA!B18&gt;0,PROPER(DATA!D18),"")</f>
        <v/>
      </c>
      <c r="D15" s="39" t="str">
        <f>IF(DATA!B18&gt;0,PROPER(DATA!B18),"")</f>
        <v/>
      </c>
      <c r="E15" s="39" t="str">
        <f>IF(DATA!B18&gt;0,UPPER(DATA!J18),"")</f>
        <v/>
      </c>
      <c r="F15" s="39"/>
      <c r="G15" s="39"/>
      <c r="H15" s="39"/>
      <c r="I15" s="92" t="str">
        <f>IF(DATA!B18&gt;0,PROPER(DATA!$C$3),"")</f>
        <v/>
      </c>
      <c r="J15" s="39" t="str">
        <f>IF(DATA!B18&gt;0,DATA!L18,"")</f>
        <v/>
      </c>
      <c r="K15" s="40" t="str">
        <f>IF(DATA!C18&gt;0,YEAR(DATA!M18),"")</f>
        <v/>
      </c>
    </row>
    <row r="16" spans="1:11" ht="14.1" customHeight="1" x14ac:dyDescent="0.25">
      <c r="A16" s="99" t="str">
        <f>IF(DATA!B19&gt;0,PROPER(DATA!$R$59),"")</f>
        <v/>
      </c>
      <c r="B16" s="57" t="str">
        <f>IF(DATA!B19&gt;0,DATA!I19,"")</f>
        <v/>
      </c>
      <c r="C16" s="39" t="str">
        <f>IF(DATA!B19&gt;0,PROPER(DATA!D19),"")</f>
        <v/>
      </c>
      <c r="D16" s="39" t="str">
        <f>IF(DATA!B19&gt;0,PROPER(DATA!B19),"")</f>
        <v/>
      </c>
      <c r="E16" s="39" t="str">
        <f>IF(DATA!B19&gt;0,UPPER(DATA!J19),"")</f>
        <v/>
      </c>
      <c r="F16" s="39"/>
      <c r="G16" s="39"/>
      <c r="H16" s="39"/>
      <c r="I16" s="92" t="str">
        <f>IF(DATA!B19&gt;0,PROPER(DATA!$C$3),"")</f>
        <v/>
      </c>
      <c r="J16" s="39" t="str">
        <f>IF(DATA!B19&gt;0,DATA!L19,"")</f>
        <v/>
      </c>
      <c r="K16" s="40" t="str">
        <f>IF(DATA!C19&gt;0,YEAR(DATA!M19),"")</f>
        <v/>
      </c>
    </row>
    <row r="17" spans="1:11" ht="14.1" customHeight="1" x14ac:dyDescent="0.25">
      <c r="A17" s="99" t="str">
        <f>IF(DATA!B20&gt;0,PROPER(DATA!$R$59),"")</f>
        <v/>
      </c>
      <c r="B17" s="57" t="str">
        <f>IF(DATA!B20&gt;0,DATA!I20,"")</f>
        <v/>
      </c>
      <c r="C17" s="39" t="str">
        <f>IF(DATA!B20&gt;0,PROPER(DATA!D20),"")</f>
        <v/>
      </c>
      <c r="D17" s="39" t="str">
        <f>IF(DATA!B20&gt;0,PROPER(DATA!B20),"")</f>
        <v/>
      </c>
      <c r="E17" s="39" t="str">
        <f>IF(DATA!B20&gt;0,UPPER(DATA!J20),"")</f>
        <v/>
      </c>
      <c r="F17" s="39"/>
      <c r="G17" s="39"/>
      <c r="H17" s="39"/>
      <c r="I17" s="92" t="str">
        <f>IF(DATA!B20&gt;0,PROPER(DATA!$C$3),"")</f>
        <v/>
      </c>
      <c r="J17" s="39" t="str">
        <f>IF(DATA!B20&gt;0,DATA!L20,"")</f>
        <v/>
      </c>
      <c r="K17" s="40" t="str">
        <f>IF(DATA!C20&gt;0,YEAR(DATA!M20),"")</f>
        <v/>
      </c>
    </row>
    <row r="18" spans="1:11" ht="14.1" customHeight="1" x14ac:dyDescent="0.25">
      <c r="A18" s="99" t="str">
        <f>IF(DATA!B21&gt;0,PROPER(DATA!$R$59),"")</f>
        <v/>
      </c>
      <c r="B18" s="57" t="str">
        <f>IF(DATA!B21&gt;0,DATA!I21,"")</f>
        <v/>
      </c>
      <c r="C18" s="39" t="str">
        <f>IF(DATA!B21&gt;0,PROPER(DATA!D21),"")</f>
        <v/>
      </c>
      <c r="D18" s="39" t="str">
        <f>IF(DATA!B21&gt;0,PROPER(DATA!B21),"")</f>
        <v/>
      </c>
      <c r="E18" s="39" t="str">
        <f>IF(DATA!B21&gt;0,UPPER(DATA!J21),"")</f>
        <v/>
      </c>
      <c r="F18" s="39"/>
      <c r="G18" s="39"/>
      <c r="H18" s="39"/>
      <c r="I18" s="92" t="str">
        <f>IF(DATA!B21&gt;0,PROPER(DATA!$C$3),"")</f>
        <v/>
      </c>
      <c r="J18" s="39" t="str">
        <f>IF(DATA!B21&gt;0,DATA!L21,"")</f>
        <v/>
      </c>
      <c r="K18" s="40" t="str">
        <f>IF(DATA!C21&gt;0,YEAR(DATA!M21),"")</f>
        <v/>
      </c>
    </row>
    <row r="19" spans="1:11" ht="14.1" customHeight="1" x14ac:dyDescent="0.25">
      <c r="A19" s="99" t="str">
        <f>IF(DATA!B22&gt;0,PROPER(DATA!$R$59),"")</f>
        <v/>
      </c>
      <c r="B19" s="57" t="str">
        <f>IF(DATA!B22&gt;0,DATA!I22,"")</f>
        <v/>
      </c>
      <c r="C19" s="39" t="str">
        <f>IF(DATA!B22&gt;0,PROPER(DATA!D22),"")</f>
        <v/>
      </c>
      <c r="D19" s="39" t="str">
        <f>IF(DATA!B22&gt;0,PROPER(DATA!B22),"")</f>
        <v/>
      </c>
      <c r="E19" s="39" t="str">
        <f>IF(DATA!B22&gt;0,UPPER(DATA!J22),"")</f>
        <v/>
      </c>
      <c r="F19" s="39"/>
      <c r="G19" s="39"/>
      <c r="H19" s="39"/>
      <c r="I19" s="92" t="str">
        <f>IF(DATA!B22&gt;0,PROPER(DATA!$C$3),"")</f>
        <v/>
      </c>
      <c r="J19" s="39" t="str">
        <f>IF(DATA!B22&gt;0,DATA!L22,"")</f>
        <v/>
      </c>
      <c r="K19" s="40" t="str">
        <f>IF(DATA!C22&gt;0,YEAR(DATA!M22),"")</f>
        <v/>
      </c>
    </row>
    <row r="20" spans="1:11" ht="14.1" customHeight="1" x14ac:dyDescent="0.25">
      <c r="A20" s="99" t="str">
        <f>IF(DATA!B23&gt;0,PROPER(DATA!$R$59),"")</f>
        <v/>
      </c>
      <c r="B20" s="57" t="str">
        <f>IF(DATA!B23&gt;0,DATA!I23,"")</f>
        <v/>
      </c>
      <c r="C20" s="39" t="str">
        <f>IF(DATA!B23&gt;0,PROPER(DATA!D23),"")</f>
        <v/>
      </c>
      <c r="D20" s="39" t="str">
        <f>IF(DATA!B23&gt;0,PROPER(DATA!B23),"")</f>
        <v/>
      </c>
      <c r="E20" s="39" t="str">
        <f>IF(DATA!B23&gt;0,UPPER(DATA!J23),"")</f>
        <v/>
      </c>
      <c r="F20" s="39"/>
      <c r="G20" s="39"/>
      <c r="H20" s="39"/>
      <c r="I20" s="92" t="str">
        <f>IF(DATA!B23&gt;0,PROPER(DATA!$C$3),"")</f>
        <v/>
      </c>
      <c r="J20" s="39" t="str">
        <f>IF(DATA!B23&gt;0,DATA!L23,"")</f>
        <v/>
      </c>
      <c r="K20" s="40" t="str">
        <f>IF(DATA!C23&gt;0,YEAR(DATA!M23),"")</f>
        <v/>
      </c>
    </row>
    <row r="21" spans="1:11" ht="14.1" customHeight="1" x14ac:dyDescent="0.25">
      <c r="A21" s="99" t="str">
        <f>IF(DATA!B24&gt;0,PROPER(DATA!$R$59),"")</f>
        <v/>
      </c>
      <c r="B21" s="57" t="str">
        <f>IF(DATA!B24&gt;0,DATA!I24,"")</f>
        <v/>
      </c>
      <c r="C21" s="39" t="str">
        <f>IF(DATA!B24&gt;0,PROPER(DATA!D24),"")</f>
        <v/>
      </c>
      <c r="D21" s="39" t="str">
        <f>IF(DATA!B24&gt;0,PROPER(DATA!B24),"")</f>
        <v/>
      </c>
      <c r="E21" s="39" t="str">
        <f>IF(DATA!B24&gt;0,UPPER(DATA!J24),"")</f>
        <v/>
      </c>
      <c r="F21" s="39"/>
      <c r="G21" s="39"/>
      <c r="H21" s="39"/>
      <c r="I21" s="92" t="str">
        <f>IF(DATA!B24&gt;0,PROPER(DATA!$C$3),"")</f>
        <v/>
      </c>
      <c r="J21" s="39" t="str">
        <f>IF(DATA!B24&gt;0,DATA!L24,"")</f>
        <v/>
      </c>
      <c r="K21" s="40" t="str">
        <f>IF(DATA!C24&gt;0,YEAR(DATA!M24),"")</f>
        <v/>
      </c>
    </row>
    <row r="22" spans="1:11" ht="14.1" customHeight="1" x14ac:dyDescent="0.25">
      <c r="A22" s="99" t="str">
        <f>IF(DATA!B25&gt;0,PROPER(DATA!$R$59),"")</f>
        <v/>
      </c>
      <c r="B22" s="57" t="str">
        <f>IF(DATA!B25&gt;0,DATA!I25,"")</f>
        <v/>
      </c>
      <c r="C22" s="39" t="str">
        <f>IF(DATA!B25&gt;0,PROPER(DATA!D25),"")</f>
        <v/>
      </c>
      <c r="D22" s="39" t="str">
        <f>IF(DATA!B25&gt;0,PROPER(DATA!B25),"")</f>
        <v/>
      </c>
      <c r="E22" s="39" t="str">
        <f>IF(DATA!B25&gt;0,UPPER(DATA!J25),"")</f>
        <v/>
      </c>
      <c r="F22" s="39"/>
      <c r="G22" s="39"/>
      <c r="H22" s="39"/>
      <c r="I22" s="92" t="str">
        <f>IF(DATA!B25&gt;0,PROPER(DATA!$C$3),"")</f>
        <v/>
      </c>
      <c r="J22" s="39" t="str">
        <f>IF(DATA!B25&gt;0,DATA!L25,"")</f>
        <v/>
      </c>
      <c r="K22" s="40" t="str">
        <f>IF(DATA!C25&gt;0,YEAR(DATA!M25),"")</f>
        <v/>
      </c>
    </row>
    <row r="23" spans="1:11" ht="14.1" customHeight="1" x14ac:dyDescent="0.25">
      <c r="A23" s="99" t="str">
        <f>IF(DATA!B26&gt;0,PROPER(DATA!$R$59),"")</f>
        <v/>
      </c>
      <c r="B23" s="57" t="str">
        <f>IF(DATA!B26&gt;0,DATA!I26,"")</f>
        <v/>
      </c>
      <c r="C23" s="39" t="str">
        <f>IF(DATA!B26&gt;0,PROPER(DATA!D26),"")</f>
        <v/>
      </c>
      <c r="D23" s="39" t="str">
        <f>IF(DATA!B26&gt;0,PROPER(DATA!B26),"")</f>
        <v/>
      </c>
      <c r="E23" s="39" t="str">
        <f>IF(DATA!B26&gt;0,UPPER(DATA!J26),"")</f>
        <v/>
      </c>
      <c r="F23" s="39"/>
      <c r="G23" s="39"/>
      <c r="H23" s="39"/>
      <c r="I23" s="92" t="str">
        <f>IF(DATA!B26&gt;0,PROPER(DATA!$C$3),"")</f>
        <v/>
      </c>
      <c r="J23" s="39" t="str">
        <f>IF(DATA!B26&gt;0,DATA!L26,"")</f>
        <v/>
      </c>
      <c r="K23" s="40" t="str">
        <f>IF(DATA!C26&gt;0,YEAR(DATA!M26),"")</f>
        <v/>
      </c>
    </row>
    <row r="24" spans="1:11" ht="14.1" customHeight="1" x14ac:dyDescent="0.25">
      <c r="A24" s="99" t="str">
        <f>IF(DATA!B27&gt;0,PROPER(DATA!$R$59),"")</f>
        <v/>
      </c>
      <c r="B24" s="57" t="str">
        <f>IF(DATA!B27&gt;0,DATA!I27,"")</f>
        <v/>
      </c>
      <c r="C24" s="39" t="str">
        <f>IF(DATA!B27&gt;0,PROPER(DATA!D27),"")</f>
        <v/>
      </c>
      <c r="D24" s="39" t="str">
        <f>IF(DATA!B27&gt;0,PROPER(DATA!B27),"")</f>
        <v/>
      </c>
      <c r="E24" s="39" t="str">
        <f>IF(DATA!B27&gt;0,UPPER(DATA!J27),"")</f>
        <v/>
      </c>
      <c r="F24" s="39"/>
      <c r="G24" s="39"/>
      <c r="H24" s="39"/>
      <c r="I24" s="92" t="str">
        <f>IF(DATA!B27&gt;0,PROPER(DATA!$C$3),"")</f>
        <v/>
      </c>
      <c r="J24" s="39" t="str">
        <f>IF(DATA!B27&gt;0,DATA!L27,"")</f>
        <v/>
      </c>
      <c r="K24" s="40" t="str">
        <f>IF(DATA!C27&gt;0,YEAR(DATA!M27),"")</f>
        <v/>
      </c>
    </row>
    <row r="25" spans="1:11" ht="14.1" customHeight="1" x14ac:dyDescent="0.25">
      <c r="A25" s="99" t="str">
        <f>IF(DATA!B28&gt;0,PROPER(DATA!$R$59),"")</f>
        <v/>
      </c>
      <c r="B25" s="57" t="str">
        <f>IF(DATA!B28&gt;0,DATA!I28,"")</f>
        <v/>
      </c>
      <c r="C25" s="39" t="str">
        <f>IF(DATA!B28&gt;0,PROPER(DATA!D28),"")</f>
        <v/>
      </c>
      <c r="D25" s="39" t="str">
        <f>IF(DATA!B28&gt;0,PROPER(DATA!B28),"")</f>
        <v/>
      </c>
      <c r="E25" s="39" t="str">
        <f>IF(DATA!B28&gt;0,UPPER(DATA!J28),"")</f>
        <v/>
      </c>
      <c r="F25" s="39"/>
      <c r="G25" s="39"/>
      <c r="H25" s="39"/>
      <c r="I25" s="92" t="str">
        <f>IF(DATA!B28&gt;0,PROPER(DATA!$C$3),"")</f>
        <v/>
      </c>
      <c r="J25" s="39" t="str">
        <f>IF(DATA!B28&gt;0,DATA!L28,"")</f>
        <v/>
      </c>
      <c r="K25" s="40" t="str">
        <f>IF(DATA!C28&gt;0,YEAR(DATA!M28),"")</f>
        <v/>
      </c>
    </row>
    <row r="26" spans="1:11" ht="14.1" customHeight="1" x14ac:dyDescent="0.25">
      <c r="A26" s="99" t="str">
        <f>IF(DATA!B29&gt;0,PROPER(DATA!$R$59),"")</f>
        <v/>
      </c>
      <c r="B26" s="57" t="str">
        <f>IF(DATA!B29&gt;0,DATA!I29,"")</f>
        <v/>
      </c>
      <c r="C26" s="39" t="str">
        <f>IF(DATA!B29&gt;0,PROPER(DATA!D29),"")</f>
        <v/>
      </c>
      <c r="D26" s="39" t="str">
        <f>IF(DATA!B29&gt;0,PROPER(DATA!B29),"")</f>
        <v/>
      </c>
      <c r="E26" s="39" t="str">
        <f>IF(DATA!B29&gt;0,UPPER(DATA!J29),"")</f>
        <v/>
      </c>
      <c r="F26" s="39"/>
      <c r="G26" s="39"/>
      <c r="H26" s="39"/>
      <c r="I26" s="92" t="str">
        <f>IF(DATA!B29&gt;0,PROPER(DATA!$C$3),"")</f>
        <v/>
      </c>
      <c r="J26" s="39" t="str">
        <f>IF(DATA!B29&gt;0,DATA!L29,"")</f>
        <v/>
      </c>
      <c r="K26" s="40" t="str">
        <f>IF(DATA!C29&gt;0,YEAR(DATA!M29),"")</f>
        <v/>
      </c>
    </row>
    <row r="27" spans="1:11" ht="14.1" customHeight="1" x14ac:dyDescent="0.25">
      <c r="A27" s="99" t="str">
        <f>IF(DATA!B30&gt;0,PROPER(DATA!$R$59),"")</f>
        <v/>
      </c>
      <c r="B27" s="57" t="str">
        <f>IF(DATA!B30&gt;0,DATA!I30,"")</f>
        <v/>
      </c>
      <c r="C27" s="39" t="str">
        <f>IF(DATA!B30&gt;0,PROPER(DATA!D30),"")</f>
        <v/>
      </c>
      <c r="D27" s="39" t="str">
        <f>IF(DATA!B30&gt;0,PROPER(DATA!B30),"")</f>
        <v/>
      </c>
      <c r="E27" s="39" t="str">
        <f>IF(DATA!B30&gt;0,UPPER(DATA!J30),"")</f>
        <v/>
      </c>
      <c r="F27" s="39"/>
      <c r="G27" s="39"/>
      <c r="H27" s="39"/>
      <c r="I27" s="92" t="str">
        <f>IF(DATA!B30&gt;0,PROPER(DATA!$C$3),"")</f>
        <v/>
      </c>
      <c r="J27" s="39" t="str">
        <f>IF(DATA!B30&gt;0,DATA!L30,"")</f>
        <v/>
      </c>
      <c r="K27" s="40" t="str">
        <f>IF(DATA!C30&gt;0,YEAR(DATA!M30),"")</f>
        <v/>
      </c>
    </row>
    <row r="28" spans="1:11" ht="14.1" customHeight="1" x14ac:dyDescent="0.25">
      <c r="A28" s="99" t="str">
        <f>IF(DATA!B31&gt;0,PROPER(DATA!$R$59),"")</f>
        <v/>
      </c>
      <c r="B28" s="57" t="str">
        <f>IF(DATA!B31&gt;0,DATA!I31,"")</f>
        <v/>
      </c>
      <c r="C28" s="39" t="str">
        <f>IF(DATA!B31&gt;0,PROPER(DATA!D31),"")</f>
        <v/>
      </c>
      <c r="D28" s="39" t="str">
        <f>IF(DATA!B31&gt;0,PROPER(DATA!B31),"")</f>
        <v/>
      </c>
      <c r="E28" s="39" t="str">
        <f>IF(DATA!B31&gt;0,UPPER(DATA!J31),"")</f>
        <v/>
      </c>
      <c r="F28" s="39"/>
      <c r="G28" s="39"/>
      <c r="H28" s="39"/>
      <c r="I28" s="92" t="str">
        <f>IF(DATA!B31&gt;0,PROPER(DATA!$C$3),"")</f>
        <v/>
      </c>
      <c r="J28" s="39" t="str">
        <f>IF(DATA!B31&gt;0,DATA!L31,"")</f>
        <v/>
      </c>
      <c r="K28" s="40" t="str">
        <f>IF(DATA!C31&gt;0,YEAR(DATA!M31),"")</f>
        <v/>
      </c>
    </row>
    <row r="29" spans="1:11" ht="14.1" customHeight="1" x14ac:dyDescent="0.25">
      <c r="A29" s="99" t="str">
        <f>IF(DATA!B32&gt;0,PROPER(DATA!$R$59),"")</f>
        <v/>
      </c>
      <c r="B29" s="57" t="str">
        <f>IF(DATA!B32&gt;0,DATA!I32,"")</f>
        <v/>
      </c>
      <c r="C29" s="39" t="str">
        <f>IF(DATA!B32&gt;0,PROPER(DATA!D32),"")</f>
        <v/>
      </c>
      <c r="D29" s="39" t="str">
        <f>IF(DATA!B32&gt;0,PROPER(DATA!B32),"")</f>
        <v/>
      </c>
      <c r="E29" s="39" t="str">
        <f>IF(DATA!B32&gt;0,UPPER(DATA!J32),"")</f>
        <v/>
      </c>
      <c r="F29" s="39"/>
      <c r="G29" s="39"/>
      <c r="H29" s="39"/>
      <c r="I29" s="92" t="str">
        <f>IF(DATA!B32&gt;0,PROPER(DATA!$C$3),"")</f>
        <v/>
      </c>
      <c r="J29" s="39" t="str">
        <f>IF(DATA!B32&gt;0,DATA!L32,"")</f>
        <v/>
      </c>
      <c r="K29" s="40" t="str">
        <f>IF(DATA!C32&gt;0,YEAR(DATA!M32),"")</f>
        <v/>
      </c>
    </row>
    <row r="30" spans="1:11" ht="14.1" customHeight="1" x14ac:dyDescent="0.25">
      <c r="A30" s="99" t="str">
        <f>IF(DATA!B33&gt;0,PROPER(DATA!$R$59),"")</f>
        <v/>
      </c>
      <c r="B30" s="57" t="str">
        <f>IF(DATA!B33&gt;0,DATA!I33,"")</f>
        <v/>
      </c>
      <c r="C30" s="39" t="str">
        <f>IF(DATA!B33&gt;0,PROPER(DATA!D33),"")</f>
        <v/>
      </c>
      <c r="D30" s="39" t="str">
        <f>IF(DATA!B33&gt;0,PROPER(DATA!B33),"")</f>
        <v/>
      </c>
      <c r="E30" s="39" t="str">
        <f>IF(DATA!B33&gt;0,UPPER(DATA!J33),"")</f>
        <v/>
      </c>
      <c r="F30" s="39"/>
      <c r="G30" s="39"/>
      <c r="H30" s="39"/>
      <c r="I30" s="92" t="str">
        <f>IF(DATA!B33&gt;0,PROPER(DATA!$C$3),"")</f>
        <v/>
      </c>
      <c r="J30" s="39" t="str">
        <f>IF(DATA!B33&gt;0,DATA!L33,"")</f>
        <v/>
      </c>
      <c r="K30" s="40" t="str">
        <f>IF(DATA!C33&gt;0,YEAR(DATA!M33),"")</f>
        <v/>
      </c>
    </row>
    <row r="31" spans="1:11" ht="14.1" customHeight="1" x14ac:dyDescent="0.25">
      <c r="A31" s="99" t="str">
        <f>IF(DATA!B34&gt;0,PROPER(DATA!$R$59),"")</f>
        <v/>
      </c>
      <c r="B31" s="57" t="str">
        <f>IF(DATA!B34&gt;0,DATA!I34,"")</f>
        <v/>
      </c>
      <c r="C31" s="39" t="str">
        <f>IF(DATA!B34&gt;0,PROPER(DATA!D34),"")</f>
        <v/>
      </c>
      <c r="D31" s="39" t="str">
        <f>IF(DATA!B34&gt;0,PROPER(DATA!B34),"")</f>
        <v/>
      </c>
      <c r="E31" s="39" t="str">
        <f>IF(DATA!B34&gt;0,UPPER(DATA!J34),"")</f>
        <v/>
      </c>
      <c r="F31" s="39"/>
      <c r="G31" s="39"/>
      <c r="H31" s="39"/>
      <c r="I31" s="92" t="str">
        <f>IF(DATA!B34&gt;0,PROPER(DATA!$C$3),"")</f>
        <v/>
      </c>
      <c r="J31" s="39" t="str">
        <f>IF(DATA!B34&gt;0,DATA!L34,"")</f>
        <v/>
      </c>
      <c r="K31" s="40" t="str">
        <f>IF(DATA!C34&gt;0,YEAR(DATA!M34),"")</f>
        <v/>
      </c>
    </row>
    <row r="32" spans="1:11" ht="14.1" customHeight="1" x14ac:dyDescent="0.25">
      <c r="A32" s="99" t="str">
        <f>IF(DATA!B35&gt;0,PROPER(DATA!$R$59),"")</f>
        <v/>
      </c>
      <c r="B32" s="57" t="str">
        <f>IF(DATA!B35&gt;0,DATA!I35,"")</f>
        <v/>
      </c>
      <c r="C32" s="39" t="str">
        <f>IF(DATA!B35&gt;0,PROPER(DATA!D35),"")</f>
        <v/>
      </c>
      <c r="D32" s="39" t="str">
        <f>IF(DATA!B35&gt;0,PROPER(DATA!B35),"")</f>
        <v/>
      </c>
      <c r="E32" s="39" t="str">
        <f>IF(DATA!B35&gt;0,UPPER(DATA!J35),"")</f>
        <v/>
      </c>
      <c r="F32" s="39"/>
      <c r="G32" s="39"/>
      <c r="H32" s="39"/>
      <c r="I32" s="92" t="str">
        <f>IF(DATA!B35&gt;0,PROPER(DATA!$C$3),"")</f>
        <v/>
      </c>
      <c r="J32" s="39" t="str">
        <f>IF(DATA!B35&gt;0,DATA!L35,"")</f>
        <v/>
      </c>
      <c r="K32" s="40" t="str">
        <f>IF(DATA!C35&gt;0,YEAR(DATA!M35),"")</f>
        <v/>
      </c>
    </row>
    <row r="33" spans="1:11" ht="14.1" customHeight="1" x14ac:dyDescent="0.25">
      <c r="A33" s="99" t="str">
        <f>IF(DATA!B36&gt;0,PROPER(DATA!$R$59),"")</f>
        <v/>
      </c>
      <c r="B33" s="57" t="str">
        <f>IF(DATA!B36&gt;0,DATA!I36,"")</f>
        <v/>
      </c>
      <c r="C33" s="39" t="str">
        <f>IF(DATA!B36&gt;0,PROPER(DATA!D36),"")</f>
        <v/>
      </c>
      <c r="D33" s="39" t="str">
        <f>IF(DATA!B36&gt;0,PROPER(DATA!B36),"")</f>
        <v/>
      </c>
      <c r="E33" s="39" t="str">
        <f>IF(DATA!B36&gt;0,UPPER(DATA!J36),"")</f>
        <v/>
      </c>
      <c r="F33" s="39"/>
      <c r="G33" s="39"/>
      <c r="H33" s="39"/>
      <c r="I33" s="92" t="str">
        <f>IF(DATA!B36&gt;0,PROPER(DATA!$C$3),"")</f>
        <v/>
      </c>
      <c r="J33" s="39" t="str">
        <f>IF(DATA!B36&gt;0,DATA!L36,"")</f>
        <v/>
      </c>
      <c r="K33" s="40" t="str">
        <f>IF(DATA!C36&gt;0,YEAR(DATA!M36),"")</f>
        <v/>
      </c>
    </row>
    <row r="34" spans="1:11" ht="14.1" customHeight="1" x14ac:dyDescent="0.25">
      <c r="A34" s="99" t="str">
        <f>IF(DATA!B37&gt;0,PROPER(DATA!$R$59),"")</f>
        <v/>
      </c>
      <c r="B34" s="57" t="str">
        <f>IF(DATA!B37&gt;0,DATA!I37,"")</f>
        <v/>
      </c>
      <c r="C34" s="39" t="str">
        <f>IF(DATA!B37&gt;0,PROPER(DATA!D37),"")</f>
        <v/>
      </c>
      <c r="D34" s="39" t="str">
        <f>IF(DATA!B37&gt;0,PROPER(DATA!B37),"")</f>
        <v/>
      </c>
      <c r="E34" s="39" t="str">
        <f>IF(DATA!B37&gt;0,UPPER(DATA!J37),"")</f>
        <v/>
      </c>
      <c r="F34" s="39"/>
      <c r="G34" s="39"/>
      <c r="H34" s="39"/>
      <c r="I34" s="92" t="str">
        <f>IF(DATA!B37&gt;0,PROPER(DATA!$C$3),"")</f>
        <v/>
      </c>
      <c r="J34" s="39" t="str">
        <f>IF(DATA!B37&gt;0,DATA!L37,"")</f>
        <v/>
      </c>
      <c r="K34" s="40" t="str">
        <f>IF(DATA!C37&gt;0,YEAR(DATA!M37),"")</f>
        <v/>
      </c>
    </row>
    <row r="35" spans="1:11" ht="14.1" customHeight="1" thickBot="1" x14ac:dyDescent="0.3">
      <c r="A35" s="100" t="str">
        <f>PROPER(DATA!$R$59)</f>
        <v/>
      </c>
      <c r="B35" s="101">
        <v>0</v>
      </c>
      <c r="C35" s="101" t="s">
        <v>39</v>
      </c>
      <c r="D35" s="101" t="s">
        <v>168</v>
      </c>
      <c r="E35" s="101" t="s">
        <v>58</v>
      </c>
      <c r="F35" s="101"/>
      <c r="G35" s="101"/>
      <c r="H35" s="101"/>
      <c r="I35" s="101" t="str">
        <f>PROPER(DATA!$C$3)</f>
        <v/>
      </c>
      <c r="J35" s="101"/>
      <c r="K35" s="102" t="str">
        <f>IF(DATA!C38&gt;0,YEAR(DATA!M38),"")</f>
        <v/>
      </c>
    </row>
    <row r="36" spans="1:11" ht="14.1" customHeight="1" x14ac:dyDescent="0.25">
      <c r="A36" s="99" t="str">
        <f>IF(DATA!B39&gt;0,PROPER(DATA!$R$59),"")</f>
        <v/>
      </c>
      <c r="B36" s="103" t="str">
        <f>IF(DATA!B39&gt;0,DATA!I39,"")</f>
        <v/>
      </c>
      <c r="C36" s="92" t="str">
        <f>IF(DATA!B39&gt;0,PROPER(DATA!D39),"")</f>
        <v/>
      </c>
      <c r="D36" s="92" t="str">
        <f>IF(DATA!B39&gt;0,PROPER(DATA!B39),"")</f>
        <v/>
      </c>
      <c r="E36" s="92" t="str">
        <f>IF(DATA!B39&gt;0,UPPER(DATA!J39),"")</f>
        <v/>
      </c>
      <c r="F36" s="92"/>
      <c r="G36" s="92"/>
      <c r="H36" s="92"/>
      <c r="I36" s="92" t="str">
        <f>IF(DATA!B39&gt;0,PROPER(DATA!$C$3),"")</f>
        <v/>
      </c>
      <c r="J36" s="92" t="str">
        <f>IF(DATA!B39&gt;0,DATA!L39,"")</f>
        <v/>
      </c>
      <c r="K36" s="104" t="str">
        <f>IF(DATA!C39&gt;0,YEAR(DATA!M39),"")</f>
        <v/>
      </c>
    </row>
    <row r="37" spans="1:11" ht="14.1" customHeight="1" x14ac:dyDescent="0.25">
      <c r="A37" s="99" t="str">
        <f>IF(DATA!B40&gt;0,PROPER(DATA!$R$59),"")</f>
        <v/>
      </c>
      <c r="B37" s="57" t="str">
        <f>IF(DATA!B40&gt;0,DATA!I40,"")</f>
        <v/>
      </c>
      <c r="C37" s="39" t="str">
        <f>IF(DATA!B40&gt;0,PROPER(DATA!D40),"")</f>
        <v/>
      </c>
      <c r="D37" s="39" t="str">
        <f>IF(DATA!B40&gt;0,PROPER(DATA!B40),"")</f>
        <v/>
      </c>
      <c r="E37" s="39" t="str">
        <f>IF(DATA!B40&gt;0,UPPER(DATA!J40),"")</f>
        <v/>
      </c>
      <c r="F37" s="39"/>
      <c r="G37" s="39"/>
      <c r="H37" s="39"/>
      <c r="I37" s="92" t="str">
        <f>IF(DATA!B40&gt;0,PROPER(DATA!$C$3),"")</f>
        <v/>
      </c>
      <c r="J37" s="39" t="str">
        <f>IF(DATA!B40&gt;0,DATA!L40,"")</f>
        <v/>
      </c>
      <c r="K37" s="40" t="str">
        <f>IF(DATA!C40&gt;0,YEAR(DATA!M40),"")</f>
        <v/>
      </c>
    </row>
    <row r="38" spans="1:11" ht="14.1" customHeight="1" x14ac:dyDescent="0.25">
      <c r="A38" s="99" t="str">
        <f>IF(DATA!B41&gt;0,PROPER(DATA!$R$59),"")</f>
        <v/>
      </c>
      <c r="B38" s="57" t="str">
        <f>IF(DATA!B41&gt;0,DATA!I41,"")</f>
        <v/>
      </c>
      <c r="C38" s="39" t="str">
        <f>IF(DATA!B41&gt;0,PROPER(DATA!D41),"")</f>
        <v/>
      </c>
      <c r="D38" s="39" t="str">
        <f>IF(DATA!B41&gt;0,PROPER(DATA!B41),"")</f>
        <v/>
      </c>
      <c r="E38" s="39" t="str">
        <f>IF(DATA!B41&gt;0,UPPER(DATA!J41),"")</f>
        <v/>
      </c>
      <c r="F38" s="39"/>
      <c r="G38" s="39"/>
      <c r="H38" s="39"/>
      <c r="I38" s="92" t="str">
        <f>IF(DATA!B41&gt;0,PROPER(DATA!$C$3),"")</f>
        <v/>
      </c>
      <c r="J38" s="39" t="str">
        <f>IF(DATA!B41&gt;0,DATA!L41,"")</f>
        <v/>
      </c>
      <c r="K38" s="40" t="str">
        <f>IF(DATA!C41&gt;0,YEAR(DATA!M41),"")</f>
        <v/>
      </c>
    </row>
    <row r="39" spans="1:11" ht="14.1" customHeight="1" x14ac:dyDescent="0.25">
      <c r="A39" s="99" t="str">
        <f>IF(DATA!B42&gt;0,PROPER(DATA!$R$59),"")</f>
        <v/>
      </c>
      <c r="B39" s="57" t="str">
        <f>IF(DATA!B42&gt;0,DATA!I42,"")</f>
        <v/>
      </c>
      <c r="C39" s="39" t="str">
        <f>IF(DATA!B42&gt;0,PROPER(DATA!D42),"")</f>
        <v/>
      </c>
      <c r="D39" s="39" t="str">
        <f>IF(DATA!B42&gt;0,PROPER(DATA!B42),"")</f>
        <v/>
      </c>
      <c r="E39" s="39" t="str">
        <f>IF(DATA!B42&gt;0,UPPER(DATA!J42),"")</f>
        <v/>
      </c>
      <c r="F39" s="39"/>
      <c r="G39" s="39"/>
      <c r="H39" s="39"/>
      <c r="I39" s="92" t="str">
        <f>IF(DATA!B42&gt;0,PROPER(DATA!$C$3),"")</f>
        <v/>
      </c>
      <c r="J39" s="39" t="str">
        <f>IF(DATA!B42&gt;0,DATA!L42,"")</f>
        <v/>
      </c>
      <c r="K39" s="40" t="str">
        <f>IF(DATA!C42&gt;0,YEAR(DATA!M42),"")</f>
        <v/>
      </c>
    </row>
    <row r="40" spans="1:11" ht="14.1" customHeight="1" x14ac:dyDescent="0.25">
      <c r="A40" s="99" t="str">
        <f>IF(DATA!B43&gt;0,PROPER(DATA!$R$59),"")</f>
        <v/>
      </c>
      <c r="B40" s="57" t="str">
        <f>IF(DATA!B43&gt;0,DATA!I43,"")</f>
        <v/>
      </c>
      <c r="C40" s="39" t="str">
        <f>IF(DATA!B43&gt;0,PROPER(DATA!D43),"")</f>
        <v/>
      </c>
      <c r="D40" s="39" t="str">
        <f>IF(DATA!B43&gt;0,PROPER(DATA!B43),"")</f>
        <v/>
      </c>
      <c r="E40" s="39" t="str">
        <f>IF(DATA!B43&gt;0,UPPER(DATA!J43),"")</f>
        <v/>
      </c>
      <c r="F40" s="39"/>
      <c r="G40" s="39"/>
      <c r="H40" s="39"/>
      <c r="I40" s="92" t="str">
        <f>IF(DATA!B43&gt;0,PROPER(DATA!$C$3),"")</f>
        <v/>
      </c>
      <c r="J40" s="39" t="str">
        <f>IF(DATA!B43&gt;0,DATA!L43,"")</f>
        <v/>
      </c>
      <c r="K40" s="40" t="str">
        <f>IF(DATA!C43&gt;0,YEAR(DATA!M43),"")</f>
        <v/>
      </c>
    </row>
    <row r="41" spans="1:11" ht="14.1" customHeight="1" x14ac:dyDescent="0.25">
      <c r="A41" s="99" t="str">
        <f>IF(DATA!B44&gt;0,PROPER(DATA!$R$59),"")</f>
        <v/>
      </c>
      <c r="B41" s="57" t="str">
        <f>IF(DATA!B44&gt;0,DATA!I44,"")</f>
        <v/>
      </c>
      <c r="C41" s="39" t="str">
        <f>IF(DATA!B44&gt;0,PROPER(DATA!D44),"")</f>
        <v/>
      </c>
      <c r="D41" s="39" t="str">
        <f>IF(DATA!B44&gt;0,PROPER(DATA!B44),"")</f>
        <v/>
      </c>
      <c r="E41" s="39" t="str">
        <f>IF(DATA!B44&gt;0,UPPER(DATA!J44),"")</f>
        <v/>
      </c>
      <c r="F41" s="39"/>
      <c r="G41" s="39"/>
      <c r="H41" s="39"/>
      <c r="I41" s="92" t="str">
        <f>IF(DATA!B44&gt;0,PROPER(DATA!$C$3),"")</f>
        <v/>
      </c>
      <c r="J41" s="39" t="str">
        <f>IF(DATA!B44&gt;0,DATA!L44,"")</f>
        <v/>
      </c>
      <c r="K41" s="40" t="str">
        <f>IF(DATA!C44&gt;0,YEAR(DATA!M44),"")</f>
        <v/>
      </c>
    </row>
    <row r="42" spans="1:11" ht="14.1" customHeight="1" thickBot="1" x14ac:dyDescent="0.3">
      <c r="A42" s="99" t="str">
        <f>IF(DATA!B45&gt;0,PROPER(DATA!$R$59),"")</f>
        <v/>
      </c>
      <c r="B42" s="57" t="str">
        <f>IF(DATA!B45&gt;0,DATA!I45,"")</f>
        <v/>
      </c>
      <c r="C42" s="39" t="str">
        <f>IF(DATA!B45&gt;0,PROPER(DATA!D45),"")</f>
        <v/>
      </c>
      <c r="D42" s="39" t="str">
        <f>IF(DATA!B45&gt;0,PROPER(DATA!B45),"")</f>
        <v/>
      </c>
      <c r="E42" s="39" t="str">
        <f>IF(DATA!B45&gt;0,UPPER(DATA!J45),"")</f>
        <v/>
      </c>
      <c r="F42" s="39"/>
      <c r="G42" s="39"/>
      <c r="H42" s="39"/>
      <c r="I42" s="92" t="str">
        <f>IF(DATA!B45&gt;0,PROPER(DATA!$C$3),"")</f>
        <v/>
      </c>
      <c r="J42" s="39" t="str">
        <f>IF(DATA!B45&gt;0,DATA!L45,"")</f>
        <v/>
      </c>
      <c r="K42" s="40" t="str">
        <f>IF(DATA!C45&gt;0,YEAR(DATA!M45),"")</f>
        <v/>
      </c>
    </row>
    <row r="43" spans="1:11" ht="15" customHeight="1" thickBot="1" x14ac:dyDescent="0.3">
      <c r="A43" s="497" t="s">
        <v>232</v>
      </c>
      <c r="B43" s="498"/>
      <c r="C43" s="498"/>
      <c r="D43" s="498"/>
      <c r="E43" s="498"/>
      <c r="F43" s="498"/>
      <c r="G43" s="498"/>
      <c r="H43" s="498"/>
      <c r="I43" s="498"/>
      <c r="J43" s="498"/>
      <c r="K43" s="508"/>
    </row>
    <row r="44" spans="1:11" ht="14.1" customHeight="1" thickBot="1" x14ac:dyDescent="0.3">
      <c r="A44" s="45" t="s">
        <v>32</v>
      </c>
      <c r="B44" s="46" t="s">
        <v>70</v>
      </c>
      <c r="C44" s="46" t="s">
        <v>69</v>
      </c>
      <c r="D44" s="46" t="s">
        <v>27</v>
      </c>
      <c r="E44" s="509" t="s">
        <v>26</v>
      </c>
      <c r="F44" s="509"/>
      <c r="G44" s="509"/>
      <c r="H44" s="509"/>
      <c r="I44" s="509"/>
      <c r="J44" s="105"/>
      <c r="K44" s="106"/>
    </row>
    <row r="45" spans="1:11" ht="14.1" customHeight="1" x14ac:dyDescent="0.25">
      <c r="A45" s="97" t="str">
        <f>IF(DATA!E50&gt;0,PROPER(DATA!$R$59),"")</f>
        <v/>
      </c>
      <c r="B45" s="98"/>
      <c r="C45" s="35" t="str">
        <f>IF(DATA!E50&gt;0,PROPER(DATA!E50),"")</f>
        <v/>
      </c>
      <c r="D45" s="35" t="str">
        <f>IF(DATA!C50&gt;0,PROPER(DATA!C50),"")</f>
        <v/>
      </c>
      <c r="E45" s="510" t="str">
        <f>IF(DATA!D50&gt;0,DATA!A50,"")</f>
        <v/>
      </c>
      <c r="F45" s="510"/>
      <c r="G45" s="510"/>
      <c r="H45" s="510"/>
      <c r="I45" s="510"/>
      <c r="J45" s="113"/>
      <c r="K45" s="114"/>
    </row>
    <row r="46" spans="1:11" ht="14.1" customHeight="1" x14ac:dyDescent="0.25">
      <c r="A46" s="107" t="str">
        <f>IF(DATA!E51&gt;0,PROPER(DATA!$R$59),"")</f>
        <v/>
      </c>
      <c r="B46" s="57"/>
      <c r="C46" s="92" t="str">
        <f>IF(DATA!E51&gt;0,PROPER(DATA!E51),"")</f>
        <v/>
      </c>
      <c r="D46" s="92" t="str">
        <f>IF(DATA!C51&gt;0,PROPER(DATA!C51),"")</f>
        <v/>
      </c>
      <c r="E46" s="511" t="str">
        <f>IF(DATA!D51&gt;0,DATA!A51,"")</f>
        <v/>
      </c>
      <c r="F46" s="511"/>
      <c r="G46" s="511"/>
      <c r="H46" s="511"/>
      <c r="I46" s="511"/>
      <c r="J46" s="108"/>
      <c r="K46" s="109"/>
    </row>
    <row r="47" spans="1:11" ht="14.1" customHeight="1" x14ac:dyDescent="0.25">
      <c r="A47" s="107" t="str">
        <f>IF(DATA!E52&gt;0,PROPER(DATA!$R$59),"")</f>
        <v/>
      </c>
      <c r="B47" s="57"/>
      <c r="C47" s="92" t="str">
        <f>IF(DATA!E52&gt;0,PROPER(DATA!E52),"")</f>
        <v/>
      </c>
      <c r="D47" s="92" t="str">
        <f>IF(DATA!C52&gt;0,PROPER(DATA!C52),"")</f>
        <v/>
      </c>
      <c r="E47" s="511" t="str">
        <f>IF(DATA!D52&gt;0,DATA!A52,"")</f>
        <v/>
      </c>
      <c r="F47" s="511"/>
      <c r="G47" s="511"/>
      <c r="H47" s="511"/>
      <c r="I47" s="511"/>
      <c r="J47" s="108"/>
      <c r="K47" s="109"/>
    </row>
    <row r="48" spans="1:11" ht="14.1" customHeight="1" x14ac:dyDescent="0.25">
      <c r="A48" s="107" t="str">
        <f>IF(DATA!E53&gt;0,PROPER(DATA!$R$59),"")</f>
        <v/>
      </c>
      <c r="B48" s="57"/>
      <c r="C48" s="92" t="str">
        <f>IF(DATA!E53&gt;0,PROPER(DATA!E53),"")</f>
        <v/>
      </c>
      <c r="D48" s="92" t="str">
        <f>IF(DATA!C53&gt;0,PROPER(DATA!C53),"")</f>
        <v/>
      </c>
      <c r="E48" s="511" t="str">
        <f>IF(DATA!D53&gt;0,DATA!A53,"")</f>
        <v/>
      </c>
      <c r="F48" s="511"/>
      <c r="G48" s="511"/>
      <c r="H48" s="511"/>
      <c r="I48" s="511"/>
      <c r="J48" s="108"/>
      <c r="K48" s="109"/>
    </row>
    <row r="49" spans="1:11" ht="14.1" customHeight="1" x14ac:dyDescent="0.25">
      <c r="A49" s="107" t="str">
        <f>IF(DATA!E54&gt;0,PROPER(DATA!$R$59),"")</f>
        <v/>
      </c>
      <c r="B49" s="57"/>
      <c r="C49" s="92" t="str">
        <f>IF(DATA!E54&gt;0,PROPER(DATA!E54),"")</f>
        <v/>
      </c>
      <c r="D49" s="92" t="str">
        <f>IF(DATA!C54&gt;0,PROPER(DATA!C54),"")</f>
        <v/>
      </c>
      <c r="E49" s="511" t="str">
        <f>IF(DATA!D54&gt;0,DATA!A54,"")</f>
        <v/>
      </c>
      <c r="F49" s="511"/>
      <c r="G49" s="511"/>
      <c r="H49" s="511"/>
      <c r="I49" s="511"/>
      <c r="J49" s="108"/>
      <c r="K49" s="109"/>
    </row>
    <row r="50" spans="1:11" ht="14.1" customHeight="1" x14ac:dyDescent="0.25">
      <c r="A50" s="107" t="str">
        <f>IF(DATA!E55&gt;0,PROPER(DATA!$R$59),"")</f>
        <v/>
      </c>
      <c r="B50" s="57"/>
      <c r="C50" s="92" t="str">
        <f>IF(DATA!E55&gt;0,PROPER(DATA!E55),"")</f>
        <v/>
      </c>
      <c r="D50" s="92" t="str">
        <f>IF(DATA!C55&gt;0,PROPER(DATA!C55),"")</f>
        <v/>
      </c>
      <c r="E50" s="511" t="str">
        <f>IF(DATA!D55&gt;0,DATA!A55,"")</f>
        <v/>
      </c>
      <c r="F50" s="511"/>
      <c r="G50" s="511"/>
      <c r="H50" s="511"/>
      <c r="I50" s="511"/>
      <c r="J50" s="108"/>
      <c r="K50" s="109"/>
    </row>
    <row r="51" spans="1:11" ht="14.1" customHeight="1" x14ac:dyDescent="0.25">
      <c r="A51" s="107" t="str">
        <f>IF(DATA!E56&gt;0,PROPER(DATA!$R$59),"")</f>
        <v/>
      </c>
      <c r="B51" s="57"/>
      <c r="C51" s="92" t="str">
        <f>IF(DATA!E56&gt;0,PROPER(DATA!E56),"")</f>
        <v/>
      </c>
      <c r="D51" s="92" t="str">
        <f>IF(DATA!C56&gt;0,PROPER(DATA!C56),"")</f>
        <v/>
      </c>
      <c r="E51" s="511" t="str">
        <f>IF(DATA!D56&gt;0,DATA!A56,"")</f>
        <v/>
      </c>
      <c r="F51" s="511"/>
      <c r="G51" s="511"/>
      <c r="H51" s="511"/>
      <c r="I51" s="511"/>
      <c r="J51" s="108"/>
      <c r="K51" s="109"/>
    </row>
    <row r="52" spans="1:11" ht="14.1" customHeight="1" x14ac:dyDescent="0.25">
      <c r="A52" s="107" t="str">
        <f>IF(DATA!E57&gt;0,PROPER(DATA!$R$59),"")</f>
        <v/>
      </c>
      <c r="B52" s="57"/>
      <c r="C52" s="92" t="str">
        <f>IF(DATA!E57&gt;0,PROPER(DATA!E57),"")</f>
        <v/>
      </c>
      <c r="D52" s="92" t="str">
        <f>IF(DATA!C57&gt;0,PROPER(DATA!C57),"")</f>
        <v/>
      </c>
      <c r="E52" s="511" t="str">
        <f>IF(DATA!D57&gt;0,DATA!A57,"")</f>
        <v/>
      </c>
      <c r="F52" s="511"/>
      <c r="G52" s="511"/>
      <c r="H52" s="511"/>
      <c r="I52" s="511"/>
      <c r="J52" s="108"/>
      <c r="K52" s="109"/>
    </row>
    <row r="53" spans="1:11" ht="14.1" customHeight="1" x14ac:dyDescent="0.25">
      <c r="A53" s="107" t="str">
        <f>IF(DATA!E58&gt;0,PROPER(DATA!$R$59),"")</f>
        <v/>
      </c>
      <c r="B53" s="57"/>
      <c r="C53" s="92" t="str">
        <f>IF(DATA!E58&gt;0,PROPER(DATA!E58),"")</f>
        <v/>
      </c>
      <c r="D53" s="92" t="str">
        <f>IF(DATA!C58&gt;0,PROPER(DATA!C58),"")</f>
        <v/>
      </c>
      <c r="E53" s="511" t="str">
        <f>IF(DATA!D58&gt;0,DATA!A58,"")</f>
        <v/>
      </c>
      <c r="F53" s="511"/>
      <c r="G53" s="511"/>
      <c r="H53" s="511"/>
      <c r="I53" s="511"/>
      <c r="J53" s="108"/>
      <c r="K53" s="109"/>
    </row>
    <row r="54" spans="1:11" ht="14.1" customHeight="1" thickBot="1" x14ac:dyDescent="0.3">
      <c r="A54" s="110" t="str">
        <f>IF(DATA!E59&gt;0,PROPER(DATA!$R$59),"")</f>
        <v/>
      </c>
      <c r="B54" s="58"/>
      <c r="C54" s="115" t="str">
        <f>IF(DATA!E59&gt;0,PROPER(DATA!E59),"")</f>
        <v/>
      </c>
      <c r="D54" s="115" t="str">
        <f>IF(DATA!C59&gt;0,PROPER(DATA!C59),"")</f>
        <v/>
      </c>
      <c r="E54" s="504" t="str">
        <f>IF(DATA!D59&gt;0,DATA!A59,"")</f>
        <v/>
      </c>
      <c r="F54" s="504"/>
      <c r="G54" s="504"/>
      <c r="H54" s="504"/>
      <c r="I54" s="504"/>
      <c r="J54" s="111"/>
      <c r="K54" s="112"/>
    </row>
  </sheetData>
  <sheetProtection selectLockedCells="1" selectUnlockedCells="1"/>
  <mergeCells count="14">
    <mergeCell ref="E54:I54"/>
    <mergeCell ref="A1:K1"/>
    <mergeCell ref="A3:K3"/>
    <mergeCell ref="A43:K43"/>
    <mergeCell ref="E44:I44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</mergeCells>
  <printOptions horizontalCentered="1"/>
  <pageMargins left="0.25" right="0.25" top="0.25" bottom="0.2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906AB-04E7-4D1D-85B1-43106CA10D3C}">
  <sheetPr codeName="Sheet12">
    <pageSetUpPr fitToPage="1"/>
  </sheetPr>
  <dimension ref="A1:AU71"/>
  <sheetViews>
    <sheetView topLeftCell="A31" zoomScale="80" zoomScaleNormal="80" workbookViewId="0">
      <selection activeCell="R51" sqref="R51"/>
    </sheetView>
  </sheetViews>
  <sheetFormatPr defaultColWidth="9.33203125" defaultRowHeight="13.2" x14ac:dyDescent="0.25"/>
  <cols>
    <col min="1" max="1" width="10.44140625" style="29" customWidth="1"/>
    <col min="2" max="5" width="18.33203125" style="29" customWidth="1"/>
    <col min="6" max="17" width="10.44140625" style="29" customWidth="1"/>
    <col min="18" max="18" width="13.6640625" style="80" customWidth="1"/>
    <col min="19" max="20" width="7.33203125" style="24" customWidth="1"/>
    <col min="21" max="27" width="9.33203125" style="24"/>
    <col min="28" max="38" width="9.33203125" style="80"/>
    <col min="39" max="46" width="9.33203125" style="24"/>
    <col min="47" max="16384" width="9.33203125" style="29"/>
  </cols>
  <sheetData>
    <row r="1" spans="1:38" s="24" customFormat="1" ht="26.4" customHeight="1" x14ac:dyDescent="0.25">
      <c r="A1" s="294" t="s">
        <v>319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</row>
    <row r="2" spans="1:38" s="24" customFormat="1" ht="7.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</row>
    <row r="3" spans="1:38" s="24" customFormat="1" ht="15" customHeight="1" x14ac:dyDescent="0.25">
      <c r="A3" s="295" t="s">
        <v>176</v>
      </c>
      <c r="B3" s="296"/>
      <c r="C3" s="297" t="s">
        <v>65</v>
      </c>
      <c r="D3" s="298"/>
      <c r="E3" s="299" t="s">
        <v>266</v>
      </c>
      <c r="F3" s="295"/>
      <c r="G3" s="48" t="s">
        <v>55</v>
      </c>
      <c r="H3" s="220"/>
      <c r="I3" s="221"/>
      <c r="J3" s="221"/>
      <c r="K3" s="220"/>
      <c r="L3" s="222"/>
      <c r="M3" s="299" t="s">
        <v>262</v>
      </c>
      <c r="N3" s="295"/>
      <c r="O3" s="48"/>
      <c r="P3" s="222" t="s">
        <v>55</v>
      </c>
      <c r="Q3" s="29"/>
      <c r="R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</row>
    <row r="4" spans="1:38" s="24" customFormat="1" ht="15" customHeight="1" x14ac:dyDescent="0.25">
      <c r="A4" s="29"/>
      <c r="B4" s="29"/>
      <c r="C4" s="29"/>
      <c r="D4" s="29"/>
      <c r="E4" s="29"/>
      <c r="F4" s="29"/>
      <c r="G4" s="49" t="s">
        <v>9</v>
      </c>
      <c r="H4" s="49" t="s">
        <v>42</v>
      </c>
      <c r="I4" s="49" t="s">
        <v>43</v>
      </c>
      <c r="J4" s="49" t="s">
        <v>326</v>
      </c>
      <c r="K4" s="49" t="s">
        <v>327</v>
      </c>
      <c r="L4" s="49" t="s">
        <v>265</v>
      </c>
      <c r="M4" s="29"/>
      <c r="N4" s="29"/>
      <c r="O4" s="49" t="s">
        <v>260</v>
      </c>
      <c r="P4" s="49" t="s">
        <v>261</v>
      </c>
      <c r="Q4" s="29"/>
      <c r="R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1:38" s="24" customFormat="1" ht="15" customHeight="1" x14ac:dyDescent="0.25">
      <c r="A5" s="291" t="s">
        <v>44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3"/>
      <c r="R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</row>
    <row r="6" spans="1:38" s="24" customFormat="1" ht="15" customHeight="1" x14ac:dyDescent="0.25">
      <c r="A6" s="50" t="s">
        <v>22</v>
      </c>
      <c r="B6" s="51" t="s">
        <v>14</v>
      </c>
      <c r="C6" s="52" t="s">
        <v>238</v>
      </c>
      <c r="D6" s="52" t="s">
        <v>69</v>
      </c>
      <c r="E6" s="53" t="s">
        <v>38</v>
      </c>
      <c r="F6" s="54" t="s">
        <v>290</v>
      </c>
      <c r="G6" s="54" t="s">
        <v>59</v>
      </c>
      <c r="H6" s="53" t="s">
        <v>45</v>
      </c>
      <c r="I6" s="53" t="s">
        <v>17</v>
      </c>
      <c r="J6" s="53" t="s">
        <v>20</v>
      </c>
      <c r="K6" s="53" t="s">
        <v>183</v>
      </c>
      <c r="L6" s="53" t="s">
        <v>34</v>
      </c>
      <c r="M6" s="53" t="s">
        <v>239</v>
      </c>
      <c r="N6" s="53" t="s">
        <v>47</v>
      </c>
      <c r="O6" s="300" t="s">
        <v>41</v>
      </c>
      <c r="P6" s="300"/>
      <c r="Q6" s="301"/>
      <c r="R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</row>
    <row r="7" spans="1:38" s="24" customFormat="1" ht="15" customHeight="1" x14ac:dyDescent="0.25">
      <c r="A7" s="116" t="s">
        <v>181</v>
      </c>
      <c r="B7" s="117" t="s">
        <v>16</v>
      </c>
      <c r="C7" s="118" t="s">
        <v>16</v>
      </c>
      <c r="D7" s="118" t="s">
        <v>182</v>
      </c>
      <c r="E7" s="119" t="s">
        <v>16</v>
      </c>
      <c r="F7" s="120" t="s">
        <v>291</v>
      </c>
      <c r="G7" s="120" t="s">
        <v>21</v>
      </c>
      <c r="H7" s="119" t="s">
        <v>21</v>
      </c>
      <c r="I7" s="119" t="s">
        <v>18</v>
      </c>
      <c r="J7" s="119" t="s">
        <v>19</v>
      </c>
      <c r="K7" s="119" t="s">
        <v>184</v>
      </c>
      <c r="L7" s="119" t="s">
        <v>35</v>
      </c>
      <c r="M7" s="119" t="s">
        <v>36</v>
      </c>
      <c r="N7" s="119" t="s">
        <v>187</v>
      </c>
      <c r="O7" s="121" t="s">
        <v>48</v>
      </c>
      <c r="P7" s="122" t="s">
        <v>49</v>
      </c>
      <c r="Q7" s="123" t="s">
        <v>75</v>
      </c>
      <c r="R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</row>
    <row r="8" spans="1:38" s="24" customFormat="1" ht="15" customHeight="1" x14ac:dyDescent="0.25">
      <c r="A8" s="223">
        <v>43701</v>
      </c>
      <c r="B8" s="224" t="s">
        <v>83</v>
      </c>
      <c r="C8" s="225" t="s">
        <v>147</v>
      </c>
      <c r="D8" s="225" t="s">
        <v>82</v>
      </c>
      <c r="E8" s="226" t="s">
        <v>62</v>
      </c>
      <c r="F8" s="227" t="s">
        <v>292</v>
      </c>
      <c r="G8" s="227" t="s">
        <v>53</v>
      </c>
      <c r="H8" s="226" t="s">
        <v>53</v>
      </c>
      <c r="I8" s="226">
        <v>5</v>
      </c>
      <c r="J8" s="226" t="s">
        <v>54</v>
      </c>
      <c r="K8" s="226" t="s">
        <v>186</v>
      </c>
      <c r="L8" s="226">
        <v>12</v>
      </c>
      <c r="M8" s="228" t="s">
        <v>240</v>
      </c>
      <c r="N8" s="226">
        <v>6</v>
      </c>
      <c r="O8" s="224" t="s">
        <v>55</v>
      </c>
      <c r="P8" s="225"/>
      <c r="Q8" s="229"/>
      <c r="R8" s="132" t="str">
        <f>IF(AND(S8="",T8="X"),"MISSING INFO!","")</f>
        <v/>
      </c>
      <c r="S8" s="25" t="str">
        <f>IF(COUNTA(B8:Q8)=0,"X","")</f>
        <v/>
      </c>
      <c r="T8" s="25" t="str">
        <f>IF(AND(A8&lt;&gt;"",B8&lt;&gt;"",C8&lt;&gt;"",D8&lt;&gt;"",E8&lt;&gt;"",F8&lt;&gt;"",G8&lt;&gt;"",H8&lt;&gt;"",I8&lt;&gt;"",J8&lt;&gt;"",L8&lt;&gt;"",M8&lt;&gt;"",N8&lt;&gt;""),"","X")</f>
        <v/>
      </c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</row>
    <row r="9" spans="1:38" s="24" customFormat="1" ht="15" customHeight="1" x14ac:dyDescent="0.25">
      <c r="A9" s="223">
        <v>43701</v>
      </c>
      <c r="B9" s="224" t="s">
        <v>129</v>
      </c>
      <c r="C9" s="225" t="s">
        <v>155</v>
      </c>
      <c r="D9" s="225" t="s">
        <v>128</v>
      </c>
      <c r="E9" s="226" t="s">
        <v>77</v>
      </c>
      <c r="F9" s="227" t="s">
        <v>292</v>
      </c>
      <c r="G9" s="227" t="s">
        <v>53</v>
      </c>
      <c r="H9" s="226" t="s">
        <v>53</v>
      </c>
      <c r="I9" s="226">
        <v>49</v>
      </c>
      <c r="J9" s="226" t="s">
        <v>57</v>
      </c>
      <c r="K9" s="226"/>
      <c r="L9" s="226">
        <v>10</v>
      </c>
      <c r="M9" s="226" t="s">
        <v>241</v>
      </c>
      <c r="N9" s="226">
        <v>2</v>
      </c>
      <c r="O9" s="224"/>
      <c r="P9" s="225"/>
      <c r="Q9" s="229"/>
      <c r="R9" s="132" t="str">
        <f t="shared" ref="R9:R45" si="0">IF(AND(S9="",T9="X"),"MISSING INFO!","")</f>
        <v/>
      </c>
      <c r="S9" s="25" t="str">
        <f t="shared" ref="S9:S45" si="1">IF(COUNTA(B9:Q9)=0,"X","")</f>
        <v/>
      </c>
      <c r="T9" s="25" t="str">
        <f t="shared" ref="T9:T45" si="2">IF(AND(A9&lt;&gt;"",B9&lt;&gt;"",C9&lt;&gt;"",D9&lt;&gt;"",E9&lt;&gt;"",F9&lt;&gt;"",G9&lt;&gt;"",H9&lt;&gt;"",I9&lt;&gt;"",J9&lt;&gt;"",L9&lt;&gt;"",M9&lt;&gt;"",N9&lt;&gt;""),"","X")</f>
        <v/>
      </c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</row>
    <row r="10" spans="1:38" s="24" customFormat="1" ht="15" customHeight="1" x14ac:dyDescent="0.25">
      <c r="A10" s="223">
        <v>43701</v>
      </c>
      <c r="B10" s="224" t="s">
        <v>111</v>
      </c>
      <c r="C10" s="225" t="s">
        <v>110</v>
      </c>
      <c r="D10" s="225" t="s">
        <v>110</v>
      </c>
      <c r="E10" s="226" t="s">
        <v>61</v>
      </c>
      <c r="F10" s="227" t="s">
        <v>292</v>
      </c>
      <c r="G10" s="227" t="s">
        <v>56</v>
      </c>
      <c r="H10" s="226" t="s">
        <v>56</v>
      </c>
      <c r="I10" s="226">
        <v>35</v>
      </c>
      <c r="J10" s="226" t="s">
        <v>58</v>
      </c>
      <c r="K10" s="226"/>
      <c r="L10" s="226">
        <v>9</v>
      </c>
      <c r="M10" s="226" t="s">
        <v>242</v>
      </c>
      <c r="N10" s="226">
        <v>0</v>
      </c>
      <c r="O10" s="224"/>
      <c r="P10" s="225"/>
      <c r="Q10" s="229"/>
      <c r="R10" s="132" t="str">
        <f t="shared" si="0"/>
        <v/>
      </c>
      <c r="S10" s="25" t="str">
        <f t="shared" si="1"/>
        <v/>
      </c>
      <c r="T10" s="25" t="str">
        <f t="shared" si="2"/>
        <v/>
      </c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</row>
    <row r="11" spans="1:38" s="24" customFormat="1" ht="15" customHeight="1" x14ac:dyDescent="0.25">
      <c r="A11" s="223">
        <v>43701</v>
      </c>
      <c r="B11" s="224" t="s">
        <v>127</v>
      </c>
      <c r="C11" s="225" t="s">
        <v>297</v>
      </c>
      <c r="D11" s="225" t="s">
        <v>298</v>
      </c>
      <c r="E11" s="226" t="s">
        <v>76</v>
      </c>
      <c r="F11" s="227" t="s">
        <v>57</v>
      </c>
      <c r="G11" s="227" t="s">
        <v>53</v>
      </c>
      <c r="H11" s="226" t="s">
        <v>53</v>
      </c>
      <c r="I11" s="226">
        <v>48</v>
      </c>
      <c r="J11" s="226" t="s">
        <v>57</v>
      </c>
      <c r="K11" s="226"/>
      <c r="L11" s="226">
        <v>11</v>
      </c>
      <c r="M11" s="226" t="s">
        <v>243</v>
      </c>
      <c r="N11" s="226">
        <v>4</v>
      </c>
      <c r="O11" s="224"/>
      <c r="P11" s="225"/>
      <c r="Q11" s="229"/>
      <c r="R11" s="132" t="str">
        <f t="shared" si="0"/>
        <v/>
      </c>
      <c r="S11" s="25" t="str">
        <f t="shared" si="1"/>
        <v/>
      </c>
      <c r="T11" s="25" t="str">
        <f t="shared" si="2"/>
        <v/>
      </c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</row>
    <row r="12" spans="1:38" s="24" customFormat="1" ht="15" customHeight="1" x14ac:dyDescent="0.25">
      <c r="A12" s="223">
        <v>43701</v>
      </c>
      <c r="B12" s="224" t="s">
        <v>125</v>
      </c>
      <c r="C12" s="225" t="s">
        <v>124</v>
      </c>
      <c r="D12" s="225" t="s">
        <v>124</v>
      </c>
      <c r="E12" s="226" t="s">
        <v>61</v>
      </c>
      <c r="F12" s="227" t="s">
        <v>292</v>
      </c>
      <c r="G12" s="227" t="s">
        <v>56</v>
      </c>
      <c r="H12" s="226" t="s">
        <v>53</v>
      </c>
      <c r="I12" s="226">
        <v>47</v>
      </c>
      <c r="J12" s="226" t="s">
        <v>54</v>
      </c>
      <c r="K12" s="226"/>
      <c r="L12" s="226">
        <v>12</v>
      </c>
      <c r="M12" s="226" t="s">
        <v>240</v>
      </c>
      <c r="N12" s="226">
        <v>6</v>
      </c>
      <c r="O12" s="224"/>
      <c r="P12" s="225"/>
      <c r="Q12" s="229"/>
      <c r="R12" s="132" t="str">
        <f t="shared" si="0"/>
        <v/>
      </c>
      <c r="S12" s="25" t="str">
        <f t="shared" si="1"/>
        <v/>
      </c>
      <c r="T12" s="25" t="str">
        <f t="shared" si="2"/>
        <v/>
      </c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</row>
    <row r="13" spans="1:38" s="24" customFormat="1" ht="15" customHeight="1" x14ac:dyDescent="0.25">
      <c r="A13" s="223">
        <v>43701</v>
      </c>
      <c r="B13" s="224" t="s">
        <v>121</v>
      </c>
      <c r="C13" s="225" t="s">
        <v>158</v>
      </c>
      <c r="D13" s="225" t="s">
        <v>120</v>
      </c>
      <c r="E13" s="226" t="s">
        <v>62</v>
      </c>
      <c r="F13" s="227" t="s">
        <v>292</v>
      </c>
      <c r="G13" s="227" t="s">
        <v>53</v>
      </c>
      <c r="H13" s="226" t="s">
        <v>53</v>
      </c>
      <c r="I13" s="226">
        <v>45</v>
      </c>
      <c r="J13" s="226" t="s">
        <v>54</v>
      </c>
      <c r="K13" s="226"/>
      <c r="L13" s="226">
        <v>9</v>
      </c>
      <c r="M13" s="226" t="s">
        <v>242</v>
      </c>
      <c r="N13" s="226">
        <v>0</v>
      </c>
      <c r="O13" s="224"/>
      <c r="P13" s="225"/>
      <c r="Q13" s="229"/>
      <c r="R13" s="132" t="str">
        <f t="shared" si="0"/>
        <v/>
      </c>
      <c r="S13" s="25" t="str">
        <f t="shared" si="1"/>
        <v/>
      </c>
      <c r="T13" s="25" t="str">
        <f t="shared" si="2"/>
        <v/>
      </c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</row>
    <row r="14" spans="1:38" s="24" customFormat="1" ht="15" customHeight="1" x14ac:dyDescent="0.25">
      <c r="A14" s="223">
        <v>43701</v>
      </c>
      <c r="B14" s="224" t="s">
        <v>109</v>
      </c>
      <c r="C14" s="225" t="s">
        <v>108</v>
      </c>
      <c r="D14" s="225" t="s">
        <v>108</v>
      </c>
      <c r="E14" s="226" t="s">
        <v>64</v>
      </c>
      <c r="F14" s="227" t="s">
        <v>292</v>
      </c>
      <c r="G14" s="227" t="s">
        <v>53</v>
      </c>
      <c r="H14" s="226" t="s">
        <v>56</v>
      </c>
      <c r="I14" s="226">
        <v>23</v>
      </c>
      <c r="J14" s="226" t="s">
        <v>57</v>
      </c>
      <c r="K14" s="226"/>
      <c r="L14" s="226"/>
      <c r="M14" s="226" t="s">
        <v>240</v>
      </c>
      <c r="N14" s="226">
        <v>6</v>
      </c>
      <c r="O14" s="224"/>
      <c r="P14" s="225"/>
      <c r="Q14" s="229"/>
      <c r="R14" s="132" t="str">
        <f t="shared" si="0"/>
        <v>MISSING INFO!</v>
      </c>
      <c r="S14" s="25" t="str">
        <f t="shared" si="1"/>
        <v/>
      </c>
      <c r="T14" s="25" t="str">
        <f t="shared" si="2"/>
        <v>X</v>
      </c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</row>
    <row r="15" spans="1:38" s="24" customFormat="1" ht="15" customHeight="1" x14ac:dyDescent="0.25">
      <c r="A15" s="223">
        <v>43701</v>
      </c>
      <c r="B15" s="224" t="s">
        <v>92</v>
      </c>
      <c r="C15" s="225" t="s">
        <v>91</v>
      </c>
      <c r="D15" s="225" t="s">
        <v>91</v>
      </c>
      <c r="E15" s="226" t="s">
        <v>60</v>
      </c>
      <c r="F15" s="227" t="s">
        <v>292</v>
      </c>
      <c r="G15" s="227" t="s">
        <v>56</v>
      </c>
      <c r="H15" s="226" t="s">
        <v>53</v>
      </c>
      <c r="I15" s="226">
        <v>10</v>
      </c>
      <c r="J15" s="226" t="s">
        <v>57</v>
      </c>
      <c r="K15" s="226"/>
      <c r="L15" s="226">
        <v>11</v>
      </c>
      <c r="M15" s="226" t="s">
        <v>243</v>
      </c>
      <c r="N15" s="226">
        <v>4</v>
      </c>
      <c r="O15" s="224"/>
      <c r="P15" s="225"/>
      <c r="Q15" s="229"/>
      <c r="R15" s="132" t="str">
        <f t="shared" si="0"/>
        <v/>
      </c>
      <c r="S15" s="25" t="str">
        <f t="shared" si="1"/>
        <v/>
      </c>
      <c r="T15" s="25" t="str">
        <f t="shared" si="2"/>
        <v/>
      </c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6" spans="1:38" s="24" customFormat="1" ht="15" customHeight="1" x14ac:dyDescent="0.25">
      <c r="A16" s="223">
        <v>43701</v>
      </c>
      <c r="B16" s="224" t="s">
        <v>93</v>
      </c>
      <c r="C16" s="225" t="s">
        <v>52</v>
      </c>
      <c r="D16" s="225" t="s">
        <v>52</v>
      </c>
      <c r="E16" s="226" t="s">
        <v>63</v>
      </c>
      <c r="F16" s="227" t="s">
        <v>292</v>
      </c>
      <c r="G16" s="227" t="s">
        <v>53</v>
      </c>
      <c r="H16" s="226" t="s">
        <v>53</v>
      </c>
      <c r="I16" s="226">
        <v>11</v>
      </c>
      <c r="J16" s="226" t="s">
        <v>57</v>
      </c>
      <c r="K16" s="226"/>
      <c r="L16" s="226">
        <v>11</v>
      </c>
      <c r="M16" s="226" t="s">
        <v>243</v>
      </c>
      <c r="N16" s="226">
        <v>4</v>
      </c>
      <c r="O16" s="224"/>
      <c r="P16" s="225"/>
      <c r="Q16" s="229"/>
      <c r="R16" s="132" t="str">
        <f t="shared" si="0"/>
        <v/>
      </c>
      <c r="S16" s="25" t="str">
        <f t="shared" si="1"/>
        <v/>
      </c>
      <c r="T16" s="25" t="str">
        <f t="shared" si="2"/>
        <v/>
      </c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</row>
    <row r="17" spans="1:38" s="24" customFormat="1" ht="15" customHeight="1" x14ac:dyDescent="0.25">
      <c r="A17" s="223">
        <v>43701</v>
      </c>
      <c r="B17" s="224" t="s">
        <v>86</v>
      </c>
      <c r="C17" s="225" t="s">
        <v>85</v>
      </c>
      <c r="D17" s="225" t="s">
        <v>148</v>
      </c>
      <c r="E17" s="226" t="s">
        <v>61</v>
      </c>
      <c r="F17" s="227" t="s">
        <v>292</v>
      </c>
      <c r="G17" s="227" t="s">
        <v>53</v>
      </c>
      <c r="H17" s="226" t="s">
        <v>53</v>
      </c>
      <c r="I17" s="226">
        <v>7</v>
      </c>
      <c r="J17" s="226" t="s">
        <v>54</v>
      </c>
      <c r="K17" s="226" t="s">
        <v>185</v>
      </c>
      <c r="L17" s="226">
        <v>12</v>
      </c>
      <c r="M17" s="226" t="s">
        <v>240</v>
      </c>
      <c r="N17" s="226">
        <v>6</v>
      </c>
      <c r="O17" s="224"/>
      <c r="P17" s="225"/>
      <c r="Q17" s="229"/>
      <c r="R17" s="132" t="str">
        <f t="shared" si="0"/>
        <v/>
      </c>
      <c r="S17" s="25" t="str">
        <f t="shared" si="1"/>
        <v/>
      </c>
      <c r="T17" s="25" t="str">
        <f t="shared" si="2"/>
        <v/>
      </c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</row>
    <row r="18" spans="1:38" s="24" customFormat="1" ht="15" customHeight="1" x14ac:dyDescent="0.25">
      <c r="A18" s="223">
        <v>43701</v>
      </c>
      <c r="B18" s="224" t="s">
        <v>88</v>
      </c>
      <c r="C18" s="225" t="s">
        <v>87</v>
      </c>
      <c r="D18" s="225" t="s">
        <v>112</v>
      </c>
      <c r="E18" s="226" t="s">
        <v>76</v>
      </c>
      <c r="F18" s="227" t="s">
        <v>292</v>
      </c>
      <c r="G18" s="227" t="s">
        <v>53</v>
      </c>
      <c r="H18" s="226" t="s">
        <v>56</v>
      </c>
      <c r="I18" s="226">
        <v>8</v>
      </c>
      <c r="J18" s="226" t="s">
        <v>54</v>
      </c>
      <c r="K18" s="226"/>
      <c r="L18" s="226">
        <v>10</v>
      </c>
      <c r="M18" s="226" t="s">
        <v>241</v>
      </c>
      <c r="N18" s="226">
        <v>2</v>
      </c>
      <c r="O18" s="224"/>
      <c r="P18" s="225"/>
      <c r="Q18" s="229"/>
      <c r="R18" s="132" t="str">
        <f t="shared" si="0"/>
        <v/>
      </c>
      <c r="S18" s="25" t="str">
        <f t="shared" si="1"/>
        <v/>
      </c>
      <c r="T18" s="25" t="str">
        <f t="shared" si="2"/>
        <v/>
      </c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</row>
    <row r="19" spans="1:38" s="24" customFormat="1" ht="15" customHeight="1" x14ac:dyDescent="0.25">
      <c r="A19" s="223">
        <v>43701</v>
      </c>
      <c r="B19" s="224" t="s">
        <v>102</v>
      </c>
      <c r="C19" s="225" t="s">
        <v>101</v>
      </c>
      <c r="D19" s="225" t="s">
        <v>101</v>
      </c>
      <c r="E19" s="226" t="s">
        <v>77</v>
      </c>
      <c r="F19" s="227" t="s">
        <v>292</v>
      </c>
      <c r="G19" s="227" t="s">
        <v>53</v>
      </c>
      <c r="H19" s="226" t="s">
        <v>53</v>
      </c>
      <c r="I19" s="226">
        <v>16</v>
      </c>
      <c r="J19" s="226" t="s">
        <v>57</v>
      </c>
      <c r="K19" s="226"/>
      <c r="L19" s="226">
        <v>11</v>
      </c>
      <c r="M19" s="226" t="s">
        <v>243</v>
      </c>
      <c r="N19" s="226">
        <v>4</v>
      </c>
      <c r="O19" s="224"/>
      <c r="P19" s="225"/>
      <c r="Q19" s="229"/>
      <c r="R19" s="132" t="str">
        <f t="shared" si="0"/>
        <v/>
      </c>
      <c r="S19" s="25" t="str">
        <f t="shared" si="1"/>
        <v/>
      </c>
      <c r="T19" s="25" t="str">
        <f t="shared" si="2"/>
        <v/>
      </c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</row>
    <row r="20" spans="1:38" s="24" customFormat="1" ht="15" customHeight="1" x14ac:dyDescent="0.25">
      <c r="A20" s="223">
        <v>43701</v>
      </c>
      <c r="B20" s="224" t="s">
        <v>115</v>
      </c>
      <c r="C20" s="225" t="s">
        <v>114</v>
      </c>
      <c r="D20" s="225" t="s">
        <v>114</v>
      </c>
      <c r="E20" s="226" t="s">
        <v>77</v>
      </c>
      <c r="F20" s="227" t="s">
        <v>292</v>
      </c>
      <c r="G20" s="227" t="s">
        <v>53</v>
      </c>
      <c r="H20" s="226" t="s">
        <v>53</v>
      </c>
      <c r="I20" s="226">
        <v>42</v>
      </c>
      <c r="J20" s="226" t="s">
        <v>54</v>
      </c>
      <c r="K20" s="226"/>
      <c r="L20" s="226">
        <v>11</v>
      </c>
      <c r="M20" s="226" t="s">
        <v>243</v>
      </c>
      <c r="N20" s="226">
        <v>4</v>
      </c>
      <c r="O20" s="224"/>
      <c r="P20" s="225"/>
      <c r="Q20" s="229"/>
      <c r="R20" s="132" t="str">
        <f t="shared" si="0"/>
        <v/>
      </c>
      <c r="S20" s="25" t="str">
        <f t="shared" si="1"/>
        <v/>
      </c>
      <c r="T20" s="25" t="str">
        <f t="shared" si="2"/>
        <v/>
      </c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spans="1:38" s="24" customFormat="1" ht="15" customHeight="1" x14ac:dyDescent="0.25">
      <c r="A21" s="223">
        <v>43701</v>
      </c>
      <c r="B21" s="224" t="s">
        <v>117</v>
      </c>
      <c r="C21" s="225" t="s">
        <v>116</v>
      </c>
      <c r="D21" s="225" t="s">
        <v>116</v>
      </c>
      <c r="E21" s="226" t="s">
        <v>60</v>
      </c>
      <c r="F21" s="227" t="s">
        <v>292</v>
      </c>
      <c r="G21" s="227" t="s">
        <v>53</v>
      </c>
      <c r="H21" s="226" t="s">
        <v>53</v>
      </c>
      <c r="I21" s="226">
        <v>43</v>
      </c>
      <c r="J21" s="226" t="s">
        <v>57</v>
      </c>
      <c r="K21" s="226"/>
      <c r="L21" s="226">
        <v>10</v>
      </c>
      <c r="M21" s="226" t="s">
        <v>241</v>
      </c>
      <c r="N21" s="226">
        <v>2</v>
      </c>
      <c r="O21" s="224"/>
      <c r="P21" s="225"/>
      <c r="Q21" s="229"/>
      <c r="R21" s="132" t="str">
        <f t="shared" si="0"/>
        <v/>
      </c>
      <c r="S21" s="25" t="str">
        <f t="shared" si="1"/>
        <v/>
      </c>
      <c r="T21" s="25" t="str">
        <f t="shared" si="2"/>
        <v/>
      </c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spans="1:38" s="24" customFormat="1" ht="15" customHeight="1" x14ac:dyDescent="0.25">
      <c r="A22" s="223">
        <v>43701</v>
      </c>
      <c r="B22" s="224" t="s">
        <v>79</v>
      </c>
      <c r="C22" s="225" t="s">
        <v>78</v>
      </c>
      <c r="D22" s="225" t="s">
        <v>145</v>
      </c>
      <c r="E22" s="226" t="s">
        <v>60</v>
      </c>
      <c r="F22" s="227" t="s">
        <v>292</v>
      </c>
      <c r="G22" s="227" t="s">
        <v>53</v>
      </c>
      <c r="H22" s="226" t="s">
        <v>53</v>
      </c>
      <c r="I22" s="226">
        <v>2</v>
      </c>
      <c r="J22" s="226" t="s">
        <v>57</v>
      </c>
      <c r="K22" s="226"/>
      <c r="L22" s="226">
        <v>11</v>
      </c>
      <c r="M22" s="226" t="s">
        <v>243</v>
      </c>
      <c r="N22" s="226">
        <v>4</v>
      </c>
      <c r="O22" s="224"/>
      <c r="P22" s="225"/>
      <c r="Q22" s="229"/>
      <c r="R22" s="132" t="str">
        <f t="shared" si="0"/>
        <v/>
      </c>
      <c r="S22" s="25" t="str">
        <f t="shared" si="1"/>
        <v/>
      </c>
      <c r="T22" s="25" t="str">
        <f t="shared" si="2"/>
        <v/>
      </c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</row>
    <row r="23" spans="1:38" s="24" customFormat="1" ht="15" customHeight="1" x14ac:dyDescent="0.25">
      <c r="A23" s="223">
        <v>43701</v>
      </c>
      <c r="B23" s="224" t="s">
        <v>131</v>
      </c>
      <c r="C23" s="225" t="s">
        <v>156</v>
      </c>
      <c r="D23" s="225" t="s">
        <v>130</v>
      </c>
      <c r="E23" s="226" t="s">
        <v>60</v>
      </c>
      <c r="F23" s="227" t="s">
        <v>292</v>
      </c>
      <c r="G23" s="227" t="s">
        <v>53</v>
      </c>
      <c r="H23" s="226" t="s">
        <v>53</v>
      </c>
      <c r="I23" s="226">
        <v>50</v>
      </c>
      <c r="J23" s="226" t="s">
        <v>57</v>
      </c>
      <c r="K23" s="226"/>
      <c r="L23" s="226">
        <v>12</v>
      </c>
      <c r="M23" s="226" t="s">
        <v>240</v>
      </c>
      <c r="N23" s="226">
        <v>6</v>
      </c>
      <c r="O23" s="224"/>
      <c r="P23" s="225"/>
      <c r="Q23" s="229"/>
      <c r="R23" s="132" t="str">
        <f t="shared" si="0"/>
        <v/>
      </c>
      <c r="S23" s="25" t="str">
        <f t="shared" si="1"/>
        <v/>
      </c>
      <c r="T23" s="25" t="str">
        <f t="shared" si="2"/>
        <v/>
      </c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</row>
    <row r="24" spans="1:38" s="24" customFormat="1" ht="15" customHeight="1" x14ac:dyDescent="0.25">
      <c r="A24" s="223">
        <v>43701</v>
      </c>
      <c r="B24" s="224" t="s">
        <v>84</v>
      </c>
      <c r="C24" s="225" t="s">
        <v>293</v>
      </c>
      <c r="D24" s="225" t="s">
        <v>293</v>
      </c>
      <c r="E24" s="226" t="s">
        <v>64</v>
      </c>
      <c r="F24" s="227" t="s">
        <v>57</v>
      </c>
      <c r="G24" s="227" t="s">
        <v>56</v>
      </c>
      <c r="H24" s="226" t="s">
        <v>56</v>
      </c>
      <c r="I24" s="226">
        <v>6</v>
      </c>
      <c r="J24" s="226" t="s">
        <v>57</v>
      </c>
      <c r="K24" s="226"/>
      <c r="L24" s="226">
        <v>9</v>
      </c>
      <c r="M24" s="226"/>
      <c r="N24" s="226">
        <v>0</v>
      </c>
      <c r="O24" s="224"/>
      <c r="P24" s="225"/>
      <c r="Q24" s="229"/>
      <c r="R24" s="132" t="str">
        <f t="shared" si="0"/>
        <v>MISSING INFO!</v>
      </c>
      <c r="S24" s="25" t="str">
        <f t="shared" si="1"/>
        <v/>
      </c>
      <c r="T24" s="25" t="str">
        <f t="shared" si="2"/>
        <v>X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</row>
    <row r="25" spans="1:38" s="24" customFormat="1" ht="15" customHeight="1" x14ac:dyDescent="0.25">
      <c r="A25" s="223">
        <v>43701</v>
      </c>
      <c r="B25" s="224" t="s">
        <v>133</v>
      </c>
      <c r="C25" s="225" t="s">
        <v>157</v>
      </c>
      <c r="D25" s="225" t="s">
        <v>132</v>
      </c>
      <c r="E25" s="226" t="s">
        <v>63</v>
      </c>
      <c r="F25" s="227" t="s">
        <v>292</v>
      </c>
      <c r="G25" s="227" t="s">
        <v>53</v>
      </c>
      <c r="H25" s="226" t="s">
        <v>53</v>
      </c>
      <c r="I25" s="226">
        <v>51</v>
      </c>
      <c r="J25" s="226" t="s">
        <v>57</v>
      </c>
      <c r="K25" s="226"/>
      <c r="L25" s="226">
        <v>12</v>
      </c>
      <c r="M25" s="226" t="s">
        <v>240</v>
      </c>
      <c r="N25" s="226">
        <v>6</v>
      </c>
      <c r="O25" s="224"/>
      <c r="P25" s="225"/>
      <c r="Q25" s="229"/>
      <c r="R25" s="132" t="str">
        <f t="shared" si="0"/>
        <v/>
      </c>
      <c r="S25" s="25" t="str">
        <f t="shared" si="1"/>
        <v/>
      </c>
      <c r="T25" s="25" t="str">
        <f t="shared" si="2"/>
        <v/>
      </c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</row>
    <row r="26" spans="1:38" s="24" customFormat="1" ht="15" customHeight="1" x14ac:dyDescent="0.25">
      <c r="A26" s="223">
        <v>43701</v>
      </c>
      <c r="B26" s="224" t="s">
        <v>90</v>
      </c>
      <c r="C26" s="225" t="s">
        <v>89</v>
      </c>
      <c r="D26" s="225" t="s">
        <v>149</v>
      </c>
      <c r="E26" s="226" t="s">
        <v>77</v>
      </c>
      <c r="F26" s="227" t="s">
        <v>292</v>
      </c>
      <c r="G26" s="227" t="s">
        <v>53</v>
      </c>
      <c r="H26" s="226" t="s">
        <v>53</v>
      </c>
      <c r="I26" s="226">
        <v>9</v>
      </c>
      <c r="J26" s="226" t="s">
        <v>57</v>
      </c>
      <c r="K26" s="226"/>
      <c r="L26" s="226">
        <v>12</v>
      </c>
      <c r="M26" s="226" t="s">
        <v>240</v>
      </c>
      <c r="N26" s="226">
        <v>6</v>
      </c>
      <c r="O26" s="224"/>
      <c r="P26" s="225"/>
      <c r="Q26" s="229"/>
      <c r="R26" s="132" t="str">
        <f t="shared" si="0"/>
        <v/>
      </c>
      <c r="S26" s="25" t="str">
        <f t="shared" si="1"/>
        <v/>
      </c>
      <c r="T26" s="25" t="str">
        <f t="shared" si="2"/>
        <v/>
      </c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</row>
    <row r="27" spans="1:38" s="24" customFormat="1" ht="15" customHeight="1" x14ac:dyDescent="0.25">
      <c r="A27" s="223">
        <v>43701</v>
      </c>
      <c r="B27" s="224" t="s">
        <v>123</v>
      </c>
      <c r="C27" s="225" t="s">
        <v>153</v>
      </c>
      <c r="D27" s="225" t="s">
        <v>122</v>
      </c>
      <c r="E27" s="226" t="s">
        <v>64</v>
      </c>
      <c r="F27" s="227" t="s">
        <v>292</v>
      </c>
      <c r="G27" s="227" t="s">
        <v>53</v>
      </c>
      <c r="H27" s="226" t="s">
        <v>53</v>
      </c>
      <c r="I27" s="226">
        <v>46</v>
      </c>
      <c r="J27" s="226" t="s">
        <v>57</v>
      </c>
      <c r="K27" s="226"/>
      <c r="L27" s="226">
        <v>11</v>
      </c>
      <c r="M27" s="226" t="s">
        <v>243</v>
      </c>
      <c r="N27" s="226">
        <v>4</v>
      </c>
      <c r="O27" s="224"/>
      <c r="P27" s="225"/>
      <c r="Q27" s="229"/>
      <c r="R27" s="132" t="str">
        <f t="shared" si="0"/>
        <v/>
      </c>
      <c r="S27" s="25" t="str">
        <f t="shared" si="1"/>
        <v/>
      </c>
      <c r="T27" s="25" t="str">
        <f t="shared" si="2"/>
        <v/>
      </c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spans="1:38" s="24" customFormat="1" ht="15" customHeight="1" x14ac:dyDescent="0.25">
      <c r="A28" s="223">
        <v>43701</v>
      </c>
      <c r="B28" s="224" t="s">
        <v>94</v>
      </c>
      <c r="C28" s="225" t="s">
        <v>88</v>
      </c>
      <c r="D28" s="225" t="s">
        <v>88</v>
      </c>
      <c r="E28" s="226" t="s">
        <v>62</v>
      </c>
      <c r="F28" s="227" t="s">
        <v>292</v>
      </c>
      <c r="G28" s="227" t="s">
        <v>56</v>
      </c>
      <c r="H28" s="226" t="s">
        <v>53</v>
      </c>
      <c r="I28" s="226">
        <v>12</v>
      </c>
      <c r="J28" s="226" t="s">
        <v>57</v>
      </c>
      <c r="K28" s="226"/>
      <c r="L28" s="226">
        <v>11</v>
      </c>
      <c r="M28" s="226" t="s">
        <v>243</v>
      </c>
      <c r="N28" s="226">
        <v>4</v>
      </c>
      <c r="O28" s="224"/>
      <c r="P28" s="225" t="s">
        <v>55</v>
      </c>
      <c r="Q28" s="229"/>
      <c r="R28" s="132" t="str">
        <f t="shared" si="0"/>
        <v/>
      </c>
      <c r="S28" s="25" t="str">
        <f t="shared" si="1"/>
        <v/>
      </c>
      <c r="T28" s="25" t="str">
        <f t="shared" si="2"/>
        <v/>
      </c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</row>
    <row r="29" spans="1:38" s="24" customFormat="1" ht="15" customHeight="1" x14ac:dyDescent="0.25">
      <c r="A29" s="223">
        <v>43701</v>
      </c>
      <c r="B29" s="224" t="s">
        <v>105</v>
      </c>
      <c r="C29" s="225" t="s">
        <v>152</v>
      </c>
      <c r="D29" s="225" t="s">
        <v>104</v>
      </c>
      <c r="E29" s="226" t="s">
        <v>63</v>
      </c>
      <c r="F29" s="227" t="s">
        <v>292</v>
      </c>
      <c r="G29" s="227" t="s">
        <v>53</v>
      </c>
      <c r="H29" s="226" t="s">
        <v>53</v>
      </c>
      <c r="I29" s="226">
        <v>18</v>
      </c>
      <c r="J29" s="226" t="s">
        <v>57</v>
      </c>
      <c r="K29" s="226" t="s">
        <v>186</v>
      </c>
      <c r="L29" s="226">
        <v>12</v>
      </c>
      <c r="M29" s="226" t="s">
        <v>240</v>
      </c>
      <c r="N29" s="226">
        <v>6</v>
      </c>
      <c r="O29" s="224"/>
      <c r="P29" s="225"/>
      <c r="Q29" s="229"/>
      <c r="R29" s="132" t="str">
        <f t="shared" si="0"/>
        <v/>
      </c>
      <c r="S29" s="25" t="str">
        <f t="shared" si="1"/>
        <v/>
      </c>
      <c r="T29" s="25" t="str">
        <f t="shared" si="2"/>
        <v/>
      </c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</row>
    <row r="30" spans="1:38" s="24" customFormat="1" ht="15" customHeight="1" x14ac:dyDescent="0.25">
      <c r="A30" s="223">
        <v>43701</v>
      </c>
      <c r="B30" s="224" t="s">
        <v>102</v>
      </c>
      <c r="C30" s="225" t="s">
        <v>151</v>
      </c>
      <c r="D30" s="225" t="s">
        <v>103</v>
      </c>
      <c r="E30" s="226" t="s">
        <v>60</v>
      </c>
      <c r="F30" s="227" t="s">
        <v>292</v>
      </c>
      <c r="G30" s="227" t="s">
        <v>53</v>
      </c>
      <c r="H30" s="226" t="s">
        <v>56</v>
      </c>
      <c r="I30" s="226">
        <v>17</v>
      </c>
      <c r="J30" s="226" t="s">
        <v>57</v>
      </c>
      <c r="K30" s="226"/>
      <c r="L30" s="226">
        <v>9</v>
      </c>
      <c r="M30" s="226" t="s">
        <v>242</v>
      </c>
      <c r="N30" s="226">
        <v>0</v>
      </c>
      <c r="O30" s="224"/>
      <c r="P30" s="225"/>
      <c r="Q30" s="229"/>
      <c r="R30" s="132" t="str">
        <f t="shared" si="0"/>
        <v/>
      </c>
      <c r="S30" s="25" t="str">
        <f t="shared" si="1"/>
        <v/>
      </c>
      <c r="T30" s="25" t="str">
        <f t="shared" si="2"/>
        <v/>
      </c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</row>
    <row r="31" spans="1:38" s="24" customFormat="1" ht="15" customHeight="1" x14ac:dyDescent="0.25">
      <c r="A31" s="223">
        <v>43701</v>
      </c>
      <c r="B31" s="224" t="s">
        <v>96</v>
      </c>
      <c r="C31" s="225" t="s">
        <v>150</v>
      </c>
      <c r="D31" s="225" t="s">
        <v>95</v>
      </c>
      <c r="E31" s="226" t="s">
        <v>64</v>
      </c>
      <c r="F31" s="227" t="s">
        <v>292</v>
      </c>
      <c r="G31" s="227" t="s">
        <v>53</v>
      </c>
      <c r="H31" s="226" t="s">
        <v>53</v>
      </c>
      <c r="I31" s="226">
        <v>13</v>
      </c>
      <c r="J31" s="226" t="s">
        <v>54</v>
      </c>
      <c r="K31" s="226"/>
      <c r="L31" s="226">
        <v>10</v>
      </c>
      <c r="M31" s="226" t="s">
        <v>241</v>
      </c>
      <c r="N31" s="226">
        <v>2</v>
      </c>
      <c r="O31" s="224"/>
      <c r="P31" s="225"/>
      <c r="Q31" s="229"/>
      <c r="R31" s="132" t="str">
        <f t="shared" si="0"/>
        <v/>
      </c>
      <c r="S31" s="25" t="str">
        <f t="shared" si="1"/>
        <v/>
      </c>
      <c r="T31" s="25" t="str">
        <f t="shared" si="2"/>
        <v/>
      </c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</row>
    <row r="32" spans="1:38" s="24" customFormat="1" ht="15" customHeight="1" x14ac:dyDescent="0.25">
      <c r="A32" s="223">
        <v>43701</v>
      </c>
      <c r="B32" s="224" t="s">
        <v>98</v>
      </c>
      <c r="C32" s="225" t="s">
        <v>97</v>
      </c>
      <c r="D32" s="225" t="s">
        <v>97</v>
      </c>
      <c r="E32" s="226" t="s">
        <v>61</v>
      </c>
      <c r="F32" s="227" t="s">
        <v>292</v>
      </c>
      <c r="G32" s="227" t="s">
        <v>56</v>
      </c>
      <c r="H32" s="226" t="s">
        <v>56</v>
      </c>
      <c r="I32" s="226">
        <v>14</v>
      </c>
      <c r="J32" s="226" t="s">
        <v>57</v>
      </c>
      <c r="K32" s="226"/>
      <c r="L32" s="226">
        <v>12</v>
      </c>
      <c r="M32" s="226" t="s">
        <v>240</v>
      </c>
      <c r="N32" s="226">
        <v>6</v>
      </c>
      <c r="O32" s="224"/>
      <c r="P32" s="225"/>
      <c r="Q32" s="229"/>
      <c r="R32" s="132" t="str">
        <f t="shared" si="0"/>
        <v/>
      </c>
      <c r="S32" s="25" t="str">
        <f t="shared" si="1"/>
        <v/>
      </c>
      <c r="T32" s="25" t="str">
        <f t="shared" si="2"/>
        <v/>
      </c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</row>
    <row r="33" spans="1:47" ht="15" customHeight="1" x14ac:dyDescent="0.25">
      <c r="A33" s="223">
        <v>43701</v>
      </c>
      <c r="B33" s="224" t="s">
        <v>81</v>
      </c>
      <c r="C33" s="225" t="s">
        <v>146</v>
      </c>
      <c r="D33" s="225" t="s">
        <v>80</v>
      </c>
      <c r="E33" s="226" t="s">
        <v>63</v>
      </c>
      <c r="F33" s="227" t="s">
        <v>292</v>
      </c>
      <c r="G33" s="227" t="s">
        <v>53</v>
      </c>
      <c r="H33" s="226" t="s">
        <v>56</v>
      </c>
      <c r="I33" s="226">
        <v>3</v>
      </c>
      <c r="J33" s="226" t="s">
        <v>57</v>
      </c>
      <c r="K33" s="226"/>
      <c r="L33" s="226">
        <v>10</v>
      </c>
      <c r="M33" s="226" t="s">
        <v>241</v>
      </c>
      <c r="N33" s="226">
        <v>2</v>
      </c>
      <c r="O33" s="224"/>
      <c r="P33" s="225"/>
      <c r="Q33" s="229"/>
      <c r="R33" s="132" t="str">
        <f t="shared" si="0"/>
        <v/>
      </c>
      <c r="S33" s="25" t="str">
        <f t="shared" si="1"/>
        <v/>
      </c>
      <c r="T33" s="25" t="str">
        <f t="shared" si="2"/>
        <v/>
      </c>
    </row>
    <row r="34" spans="1:47" ht="15" customHeight="1" x14ac:dyDescent="0.25">
      <c r="A34" s="223">
        <v>43701</v>
      </c>
      <c r="B34" s="224" t="s">
        <v>100</v>
      </c>
      <c r="C34" s="225" t="s">
        <v>99</v>
      </c>
      <c r="D34" s="225" t="s">
        <v>99</v>
      </c>
      <c r="E34" s="226" t="s">
        <v>76</v>
      </c>
      <c r="F34" s="227" t="s">
        <v>292</v>
      </c>
      <c r="G34" s="227" t="s">
        <v>53</v>
      </c>
      <c r="H34" s="226" t="s">
        <v>53</v>
      </c>
      <c r="I34" s="226">
        <v>15</v>
      </c>
      <c r="J34" s="226" t="s">
        <v>57</v>
      </c>
      <c r="K34" s="226"/>
      <c r="L34" s="226">
        <v>9</v>
      </c>
      <c r="M34" s="226" t="s">
        <v>242</v>
      </c>
      <c r="N34" s="226">
        <v>0</v>
      </c>
      <c r="O34" s="224"/>
      <c r="P34" s="225"/>
      <c r="Q34" s="229"/>
      <c r="R34" s="132" t="str">
        <f t="shared" si="0"/>
        <v/>
      </c>
      <c r="S34" s="25" t="str">
        <f t="shared" si="1"/>
        <v/>
      </c>
      <c r="T34" s="25" t="str">
        <f t="shared" si="2"/>
        <v/>
      </c>
    </row>
    <row r="35" spans="1:47" ht="15" customHeight="1" x14ac:dyDescent="0.25">
      <c r="A35" s="223">
        <v>43701</v>
      </c>
      <c r="B35" s="224" t="s">
        <v>119</v>
      </c>
      <c r="C35" s="225" t="s">
        <v>135</v>
      </c>
      <c r="D35" s="225" t="s">
        <v>118</v>
      </c>
      <c r="E35" s="226" t="s">
        <v>63</v>
      </c>
      <c r="F35" s="227" t="s">
        <v>292</v>
      </c>
      <c r="G35" s="227" t="s">
        <v>53</v>
      </c>
      <c r="H35" s="226" t="s">
        <v>56</v>
      </c>
      <c r="I35" s="226">
        <v>44</v>
      </c>
      <c r="J35" s="226" t="s">
        <v>57</v>
      </c>
      <c r="K35" s="226"/>
      <c r="L35" s="226">
        <v>12</v>
      </c>
      <c r="M35" s="226" t="s">
        <v>240</v>
      </c>
      <c r="N35" s="226">
        <v>6</v>
      </c>
      <c r="O35" s="224"/>
      <c r="P35" s="225"/>
      <c r="Q35" s="229" t="s">
        <v>55</v>
      </c>
      <c r="R35" s="132" t="str">
        <f t="shared" si="0"/>
        <v/>
      </c>
      <c r="S35" s="25" t="str">
        <f t="shared" si="1"/>
        <v/>
      </c>
      <c r="T35" s="25" t="str">
        <f t="shared" si="2"/>
        <v/>
      </c>
    </row>
    <row r="36" spans="1:47" ht="15" customHeight="1" x14ac:dyDescent="0.25">
      <c r="A36" s="223">
        <v>43701</v>
      </c>
      <c r="B36" s="224" t="s">
        <v>113</v>
      </c>
      <c r="C36" s="225" t="s">
        <v>87</v>
      </c>
      <c r="D36" s="225" t="s">
        <v>112</v>
      </c>
      <c r="E36" s="226" t="s">
        <v>76</v>
      </c>
      <c r="F36" s="227" t="s">
        <v>292</v>
      </c>
      <c r="G36" s="227" t="s">
        <v>53</v>
      </c>
      <c r="H36" s="226" t="s">
        <v>53</v>
      </c>
      <c r="I36" s="226">
        <v>39</v>
      </c>
      <c r="J36" s="226" t="s">
        <v>58</v>
      </c>
      <c r="K36" s="226"/>
      <c r="L36" s="226">
        <v>12</v>
      </c>
      <c r="M36" s="226" t="s">
        <v>240</v>
      </c>
      <c r="N36" s="226">
        <v>6</v>
      </c>
      <c r="O36" s="224"/>
      <c r="P36" s="225"/>
      <c r="Q36" s="229"/>
      <c r="R36" s="132" t="str">
        <f t="shared" si="0"/>
        <v/>
      </c>
      <c r="S36" s="25" t="str">
        <f t="shared" si="1"/>
        <v/>
      </c>
      <c r="T36" s="25" t="str">
        <f t="shared" si="2"/>
        <v/>
      </c>
    </row>
    <row r="37" spans="1:47" ht="15" customHeight="1" x14ac:dyDescent="0.25">
      <c r="A37" s="230">
        <v>43701</v>
      </c>
      <c r="B37" s="231" t="s">
        <v>107</v>
      </c>
      <c r="C37" s="232" t="s">
        <v>106</v>
      </c>
      <c r="D37" s="232" t="s">
        <v>106</v>
      </c>
      <c r="E37" s="233" t="s">
        <v>62</v>
      </c>
      <c r="F37" s="234" t="s">
        <v>292</v>
      </c>
      <c r="G37" s="234" t="s">
        <v>53</v>
      </c>
      <c r="H37" s="233" t="s">
        <v>53</v>
      </c>
      <c r="I37" s="233">
        <v>19</v>
      </c>
      <c r="J37" s="233" t="s">
        <v>54</v>
      </c>
      <c r="K37" s="233"/>
      <c r="L37" s="233">
        <v>10</v>
      </c>
      <c r="M37" s="233" t="s">
        <v>241</v>
      </c>
      <c r="N37" s="233">
        <v>2</v>
      </c>
      <c r="O37" s="231"/>
      <c r="P37" s="232"/>
      <c r="Q37" s="235"/>
      <c r="R37" s="132" t="str">
        <f t="shared" si="0"/>
        <v/>
      </c>
      <c r="S37" s="25" t="str">
        <f t="shared" si="1"/>
        <v/>
      </c>
      <c r="T37" s="25" t="str">
        <f t="shared" si="2"/>
        <v/>
      </c>
    </row>
    <row r="38" spans="1:47" ht="15" customHeight="1" x14ac:dyDescent="0.25">
      <c r="A38" s="302" t="s">
        <v>167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  <c r="R38" s="132" t="str">
        <f t="shared" si="0"/>
        <v/>
      </c>
      <c r="S38" s="25" t="str">
        <f t="shared" si="1"/>
        <v>X</v>
      </c>
      <c r="T38" s="25" t="str">
        <f t="shared" si="2"/>
        <v>X</v>
      </c>
    </row>
    <row r="39" spans="1:47" ht="15" customHeight="1" x14ac:dyDescent="0.25">
      <c r="A39" s="236">
        <v>43927</v>
      </c>
      <c r="B39" s="237" t="s">
        <v>134</v>
      </c>
      <c r="C39" s="238" t="s">
        <v>89</v>
      </c>
      <c r="D39" s="238" t="s">
        <v>169</v>
      </c>
      <c r="E39" s="239" t="s">
        <v>76</v>
      </c>
      <c r="F39" s="240" t="s">
        <v>292</v>
      </c>
      <c r="G39" s="240" t="s">
        <v>53</v>
      </c>
      <c r="H39" s="239" t="s">
        <v>56</v>
      </c>
      <c r="I39" s="239">
        <v>22</v>
      </c>
      <c r="J39" s="239" t="s">
        <v>57</v>
      </c>
      <c r="K39" s="239"/>
      <c r="L39" s="239">
        <v>9</v>
      </c>
      <c r="M39" s="239" t="s">
        <v>242</v>
      </c>
      <c r="N39" s="239">
        <v>0</v>
      </c>
      <c r="O39" s="237" t="s">
        <v>55</v>
      </c>
      <c r="P39" s="238"/>
      <c r="Q39" s="241"/>
      <c r="R39" s="132" t="str">
        <f t="shared" si="0"/>
        <v/>
      </c>
      <c r="S39" s="25" t="str">
        <f t="shared" si="1"/>
        <v/>
      </c>
      <c r="T39" s="25" t="str">
        <f t="shared" si="2"/>
        <v/>
      </c>
    </row>
    <row r="40" spans="1:47" ht="15" customHeight="1" x14ac:dyDescent="0.25">
      <c r="A40" s="223">
        <v>43927</v>
      </c>
      <c r="B40" s="224" t="s">
        <v>88</v>
      </c>
      <c r="C40" s="225" t="s">
        <v>162</v>
      </c>
      <c r="D40" s="225" t="s">
        <v>256</v>
      </c>
      <c r="E40" s="226" t="s">
        <v>244</v>
      </c>
      <c r="F40" s="227" t="s">
        <v>292</v>
      </c>
      <c r="G40" s="227" t="s">
        <v>53</v>
      </c>
      <c r="H40" s="226" t="s">
        <v>56</v>
      </c>
      <c r="I40" s="226">
        <v>81</v>
      </c>
      <c r="J40" s="226"/>
      <c r="K40" s="226"/>
      <c r="L40" s="226">
        <v>10</v>
      </c>
      <c r="M40" s="228">
        <v>37987</v>
      </c>
      <c r="N40" s="226">
        <v>3</v>
      </c>
      <c r="O40" s="224"/>
      <c r="P40" s="225"/>
      <c r="Q40" s="229"/>
      <c r="R40" s="132" t="str">
        <f t="shared" si="0"/>
        <v>MISSING INFO!</v>
      </c>
      <c r="S40" s="25" t="str">
        <f t="shared" si="1"/>
        <v/>
      </c>
      <c r="T40" s="25" t="str">
        <f t="shared" si="2"/>
        <v>X</v>
      </c>
    </row>
    <row r="41" spans="1:47" ht="15" customHeight="1" x14ac:dyDescent="0.25">
      <c r="A41" s="223">
        <v>43927</v>
      </c>
      <c r="B41" s="224" t="s">
        <v>245</v>
      </c>
      <c r="C41" s="225" t="s">
        <v>257</v>
      </c>
      <c r="D41" s="225" t="s">
        <v>258</v>
      </c>
      <c r="E41" s="226" t="s">
        <v>61</v>
      </c>
      <c r="F41" s="227" t="s">
        <v>292</v>
      </c>
      <c r="G41" s="227" t="s">
        <v>56</v>
      </c>
      <c r="H41" s="226" t="s">
        <v>56</v>
      </c>
      <c r="I41" s="226">
        <v>29</v>
      </c>
      <c r="J41" s="226" t="s">
        <v>58</v>
      </c>
      <c r="K41" s="226"/>
      <c r="L41" s="226">
        <v>11</v>
      </c>
      <c r="M41" s="228">
        <v>37622</v>
      </c>
      <c r="N41" s="226">
        <v>5</v>
      </c>
      <c r="O41" s="224"/>
      <c r="P41" s="225"/>
      <c r="Q41" s="229"/>
      <c r="R41" s="132" t="str">
        <f t="shared" si="0"/>
        <v/>
      </c>
      <c r="S41" s="25" t="str">
        <f t="shared" si="1"/>
        <v/>
      </c>
      <c r="T41" s="25" t="str">
        <f t="shared" si="2"/>
        <v/>
      </c>
    </row>
    <row r="42" spans="1:47" ht="15" customHeight="1" x14ac:dyDescent="0.25">
      <c r="A42" s="223">
        <v>43981</v>
      </c>
      <c r="B42" s="224" t="s">
        <v>283</v>
      </c>
      <c r="C42" s="225" t="s">
        <v>154</v>
      </c>
      <c r="D42" s="225" t="s">
        <v>126</v>
      </c>
      <c r="E42" s="226" t="s">
        <v>64</v>
      </c>
      <c r="F42" s="227" t="s">
        <v>292</v>
      </c>
      <c r="G42" s="227" t="s">
        <v>53</v>
      </c>
      <c r="H42" s="226" t="s">
        <v>53</v>
      </c>
      <c r="I42" s="226">
        <v>38</v>
      </c>
      <c r="J42" s="226" t="s">
        <v>54</v>
      </c>
      <c r="K42" s="226"/>
      <c r="L42" s="226">
        <v>9</v>
      </c>
      <c r="M42" s="228">
        <v>38353</v>
      </c>
      <c r="N42" s="226">
        <v>0</v>
      </c>
      <c r="O42" s="224"/>
      <c r="P42" s="225"/>
      <c r="Q42" s="229"/>
      <c r="R42" s="132" t="str">
        <f t="shared" si="0"/>
        <v/>
      </c>
      <c r="S42" s="25" t="str">
        <f t="shared" si="1"/>
        <v/>
      </c>
      <c r="T42" s="25" t="str">
        <f t="shared" si="2"/>
        <v/>
      </c>
    </row>
    <row r="43" spans="1:47" ht="15" customHeight="1" x14ac:dyDescent="0.25">
      <c r="A43" s="223">
        <v>43981</v>
      </c>
      <c r="B43" s="224" t="s">
        <v>284</v>
      </c>
      <c r="C43" s="225" t="s">
        <v>285</v>
      </c>
      <c r="D43" s="225" t="s">
        <v>285</v>
      </c>
      <c r="E43" s="226" t="s">
        <v>60</v>
      </c>
      <c r="F43" s="227" t="s">
        <v>292</v>
      </c>
      <c r="G43" s="227" t="s">
        <v>53</v>
      </c>
      <c r="H43" s="226" t="s">
        <v>56</v>
      </c>
      <c r="I43" s="226">
        <v>96</v>
      </c>
      <c r="J43" s="226" t="s">
        <v>57</v>
      </c>
      <c r="K43" s="226"/>
      <c r="L43" s="226">
        <v>10</v>
      </c>
      <c r="M43" s="228">
        <v>37987</v>
      </c>
      <c r="N43" s="226"/>
      <c r="O43" s="224"/>
      <c r="P43" s="225"/>
      <c r="Q43" s="229"/>
      <c r="R43" s="132" t="str">
        <f t="shared" si="0"/>
        <v>MISSING INFO!</v>
      </c>
      <c r="S43" s="25" t="str">
        <f t="shared" si="1"/>
        <v/>
      </c>
      <c r="T43" s="25" t="str">
        <f t="shared" si="2"/>
        <v>X</v>
      </c>
    </row>
    <row r="44" spans="1:47" ht="15" customHeight="1" x14ac:dyDescent="0.25">
      <c r="A44" s="242">
        <v>43981</v>
      </c>
      <c r="B44" s="224" t="s">
        <v>286</v>
      </c>
      <c r="C44" s="225" t="s">
        <v>288</v>
      </c>
      <c r="D44" s="225"/>
      <c r="E44" s="226" t="s">
        <v>61</v>
      </c>
      <c r="F44" s="227" t="s">
        <v>292</v>
      </c>
      <c r="G44" s="227" t="s">
        <v>53</v>
      </c>
      <c r="H44" s="226" t="s">
        <v>56</v>
      </c>
      <c r="I44" s="226">
        <v>18</v>
      </c>
      <c r="J44" s="226" t="s">
        <v>57</v>
      </c>
      <c r="K44" s="226"/>
      <c r="L44" s="226">
        <v>10</v>
      </c>
      <c r="M44" s="228">
        <v>37987</v>
      </c>
      <c r="N44" s="226">
        <v>2</v>
      </c>
      <c r="O44" s="224"/>
      <c r="P44" s="225"/>
      <c r="Q44" s="229"/>
      <c r="R44" s="132" t="str">
        <f t="shared" si="0"/>
        <v>MISSING INFO!</v>
      </c>
      <c r="S44" s="25" t="str">
        <f t="shared" si="1"/>
        <v/>
      </c>
      <c r="T44" s="25" t="str">
        <f t="shared" si="2"/>
        <v>X</v>
      </c>
    </row>
    <row r="45" spans="1:47" ht="15" customHeight="1" thickBot="1" x14ac:dyDescent="0.3">
      <c r="A45" s="243">
        <v>43981</v>
      </c>
      <c r="B45" s="244" t="s">
        <v>287</v>
      </c>
      <c r="C45" s="245" t="s">
        <v>294</v>
      </c>
      <c r="D45" s="245" t="s">
        <v>295</v>
      </c>
      <c r="E45" s="246" t="s">
        <v>62</v>
      </c>
      <c r="F45" s="247" t="s">
        <v>57</v>
      </c>
      <c r="G45" s="247" t="s">
        <v>53</v>
      </c>
      <c r="H45" s="246" t="s">
        <v>56</v>
      </c>
      <c r="I45" s="246">
        <v>27</v>
      </c>
      <c r="J45" s="246" t="s">
        <v>54</v>
      </c>
      <c r="K45" s="246"/>
      <c r="L45" s="246">
        <v>9</v>
      </c>
      <c r="M45" s="248">
        <v>38353</v>
      </c>
      <c r="N45" s="246">
        <v>0</v>
      </c>
      <c r="O45" s="244"/>
      <c r="P45" s="245"/>
      <c r="Q45" s="249" t="s">
        <v>55</v>
      </c>
      <c r="R45" s="132" t="str">
        <f t="shared" si="0"/>
        <v/>
      </c>
      <c r="S45" s="25" t="str">
        <f t="shared" si="1"/>
        <v/>
      </c>
      <c r="T45" s="25" t="str">
        <f t="shared" si="2"/>
        <v/>
      </c>
    </row>
    <row r="46" spans="1:47" ht="18" customHeight="1" thickBot="1" x14ac:dyDescent="0.3">
      <c r="A46" s="305" t="s">
        <v>50</v>
      </c>
      <c r="B46" s="306"/>
      <c r="C46" s="306"/>
      <c r="D46" s="306"/>
      <c r="E46" s="306"/>
      <c r="F46" s="306"/>
      <c r="G46" s="306"/>
      <c r="H46" s="306"/>
      <c r="I46" s="306"/>
      <c r="J46" s="307"/>
      <c r="K46" s="80"/>
      <c r="L46" s="80"/>
      <c r="M46" s="24"/>
      <c r="N46" s="24"/>
      <c r="O46" s="24"/>
      <c r="P46" s="24"/>
      <c r="Q46" s="24"/>
      <c r="R46" s="24"/>
      <c r="X46" s="80"/>
      <c r="Y46" s="80"/>
      <c r="Z46" s="80"/>
      <c r="AA46" s="80"/>
      <c r="AM46" s="80"/>
      <c r="AN46" s="80"/>
      <c r="AO46" s="80"/>
      <c r="AP46" s="80"/>
      <c r="AQ46" s="80"/>
      <c r="AR46" s="80"/>
      <c r="AS46" s="80"/>
      <c r="AT46" s="80"/>
      <c r="AU46" s="80"/>
    </row>
    <row r="47" spans="1:47" ht="15" customHeight="1" x14ac:dyDescent="0.25">
      <c r="A47" s="308" t="s">
        <v>26</v>
      </c>
      <c r="B47" s="309"/>
      <c r="C47" s="165" t="s">
        <v>14</v>
      </c>
      <c r="D47" s="162" t="s">
        <v>15</v>
      </c>
      <c r="E47" s="162" t="s">
        <v>69</v>
      </c>
      <c r="F47" s="55" t="s">
        <v>74</v>
      </c>
      <c r="G47" s="55" t="s">
        <v>74</v>
      </c>
      <c r="H47" s="56" t="s">
        <v>74</v>
      </c>
      <c r="I47" s="312" t="s">
        <v>40</v>
      </c>
      <c r="J47" s="313"/>
      <c r="K47" s="80"/>
      <c r="L47" s="80"/>
      <c r="M47" s="24"/>
      <c r="N47" s="24"/>
      <c r="O47" s="24"/>
      <c r="P47" s="24"/>
      <c r="Q47" s="24"/>
      <c r="R47" s="59" t="str">
        <f>UPPER(C3)</f>
        <v>BEACONTOWN</v>
      </c>
      <c r="S47" s="24" t="s">
        <v>53</v>
      </c>
      <c r="T47" s="24" t="s">
        <v>57</v>
      </c>
      <c r="U47" s="24" t="s">
        <v>185</v>
      </c>
      <c r="V47" s="24" t="s">
        <v>292</v>
      </c>
      <c r="W47" s="24">
        <f>COUNTA(K8:K45)</f>
        <v>3</v>
      </c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U47" s="24"/>
    </row>
    <row r="48" spans="1:47" ht="15" customHeight="1" x14ac:dyDescent="0.25">
      <c r="A48" s="310"/>
      <c r="B48" s="311"/>
      <c r="C48" s="198" t="s">
        <v>16</v>
      </c>
      <c r="D48" s="199" t="s">
        <v>16</v>
      </c>
      <c r="E48" s="199" t="s">
        <v>182</v>
      </c>
      <c r="F48" s="129" t="s">
        <v>263</v>
      </c>
      <c r="G48" s="129" t="s">
        <v>32</v>
      </c>
      <c r="H48" s="119" t="s">
        <v>37</v>
      </c>
      <c r="I48" s="314" t="s">
        <v>18</v>
      </c>
      <c r="J48" s="315"/>
      <c r="K48" s="80"/>
      <c r="L48" s="80"/>
      <c r="M48" s="24"/>
      <c r="N48" s="24"/>
      <c r="O48" s="24"/>
      <c r="P48" s="24"/>
      <c r="Q48" s="24"/>
      <c r="R48" s="59" t="str">
        <f>IF(COUNTA(G3)&gt;0,"VARSITY","")</f>
        <v>VARSITY</v>
      </c>
      <c r="S48" s="24" t="s">
        <v>56</v>
      </c>
      <c r="T48" s="24" t="s">
        <v>54</v>
      </c>
      <c r="U48" s="24" t="s">
        <v>186</v>
      </c>
      <c r="V48" s="24" t="s">
        <v>57</v>
      </c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U48" s="24"/>
    </row>
    <row r="49" spans="1:47" ht="15" customHeight="1" x14ac:dyDescent="0.25">
      <c r="A49" s="316" t="s">
        <v>23</v>
      </c>
      <c r="B49" s="317"/>
      <c r="C49" s="237" t="s">
        <v>144</v>
      </c>
      <c r="D49" s="238" t="s">
        <v>162</v>
      </c>
      <c r="E49" s="239" t="s">
        <v>52</v>
      </c>
      <c r="F49" s="192"/>
      <c r="G49" s="192"/>
      <c r="H49" s="193"/>
      <c r="I49" s="318" t="s">
        <v>163</v>
      </c>
      <c r="J49" s="319"/>
      <c r="K49" s="320" t="str">
        <f>IF(AND(N49="",O49="X"),"MISSING INFO!","")</f>
        <v/>
      </c>
      <c r="L49" s="321"/>
      <c r="M49" s="59"/>
      <c r="N49" s="24" t="str">
        <f t="shared" ref="N49:N59" si="3">IF(COUNTA(C49:E49)=0,"X","")</f>
        <v/>
      </c>
      <c r="O49" s="24" t="str">
        <f>IF(AND(C49&gt;0,D49&gt;0,E49&gt;0,I49&gt;0),"","X")</f>
        <v/>
      </c>
      <c r="P49" s="24"/>
      <c r="Q49" s="24"/>
      <c r="R49" s="24" t="str">
        <f>IF(COUNTA(H3)&gt;0,"JUNIOR VARSITY 1","")</f>
        <v/>
      </c>
      <c r="S49" s="24" t="s">
        <v>193</v>
      </c>
      <c r="T49" s="24" t="s">
        <v>58</v>
      </c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U49" s="24"/>
    </row>
    <row r="50" spans="1:47" ht="15" customHeight="1" x14ac:dyDescent="0.25">
      <c r="A50" s="322" t="s">
        <v>25</v>
      </c>
      <c r="B50" s="323"/>
      <c r="C50" s="225" t="s">
        <v>137</v>
      </c>
      <c r="D50" s="225" t="s">
        <v>153</v>
      </c>
      <c r="E50" s="226" t="s">
        <v>136</v>
      </c>
      <c r="F50" s="250">
        <v>357951</v>
      </c>
      <c r="G50" s="250">
        <v>5</v>
      </c>
      <c r="H50" s="251">
        <v>2011</v>
      </c>
      <c r="I50" s="324" t="s">
        <v>164</v>
      </c>
      <c r="J50" s="325"/>
      <c r="K50" s="320" t="str">
        <f>IF(AND(N50="",O50="X"),"MISSING INFO!","")</f>
        <v/>
      </c>
      <c r="L50" s="321"/>
      <c r="M50" s="59"/>
      <c r="N50" s="24" t="str">
        <f t="shared" si="3"/>
        <v/>
      </c>
      <c r="O50" s="24" t="str">
        <f>IF(AND(C50&gt;0,D50&gt;0,E50&gt;0,F50&gt;0,G50&gt;0,H50&gt;0,I50&gt;0),"","X")</f>
        <v/>
      </c>
      <c r="P50" s="24"/>
      <c r="Q50" s="24"/>
      <c r="R50" s="24" t="str">
        <f>IF(COUNTA(I3)&gt;0,"JUNIOR VARSITY 2","")</f>
        <v/>
      </c>
      <c r="S50" s="24" t="s">
        <v>194</v>
      </c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U50" s="24"/>
    </row>
    <row r="51" spans="1:47" ht="15" customHeight="1" x14ac:dyDescent="0.25">
      <c r="A51" s="322" t="s">
        <v>24</v>
      </c>
      <c r="B51" s="323"/>
      <c r="C51" s="225" t="s">
        <v>139</v>
      </c>
      <c r="D51" s="225" t="s">
        <v>159</v>
      </c>
      <c r="E51" s="226" t="s">
        <v>138</v>
      </c>
      <c r="F51" s="250">
        <v>285463</v>
      </c>
      <c r="G51" s="250">
        <v>3</v>
      </c>
      <c r="H51" s="251">
        <v>2009</v>
      </c>
      <c r="I51" s="326"/>
      <c r="J51" s="327"/>
      <c r="K51" s="320" t="str">
        <f>IF(AND(N51="",O51="X"),"MISSING INFO!","")</f>
        <v/>
      </c>
      <c r="L51" s="321"/>
      <c r="M51" s="59"/>
      <c r="N51" s="24" t="str">
        <f t="shared" si="3"/>
        <v/>
      </c>
      <c r="O51" s="24" t="str">
        <f t="shared" ref="O51:O59" si="4">IF(AND(C51&gt;0,D51&gt;0,E51&gt;0,F51&gt;0,G51&gt;0,H51&gt;0),"","X")</f>
        <v/>
      </c>
      <c r="P51" s="24"/>
      <c r="Q51" s="24"/>
      <c r="R51" s="24" t="str">
        <f>IF(COUNTA(J3)&gt;0,"MIDDLE SCHOOL 1","")</f>
        <v/>
      </c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U51" s="24"/>
    </row>
    <row r="52" spans="1:47" ht="15" customHeight="1" x14ac:dyDescent="0.25">
      <c r="A52" s="322" t="s">
        <v>24</v>
      </c>
      <c r="B52" s="323"/>
      <c r="C52" s="225" t="s">
        <v>141</v>
      </c>
      <c r="D52" s="225" t="s">
        <v>140</v>
      </c>
      <c r="E52" s="226" t="s">
        <v>274</v>
      </c>
      <c r="F52" s="250">
        <v>225741</v>
      </c>
      <c r="G52" s="250">
        <v>2</v>
      </c>
      <c r="H52" s="251">
        <v>2019</v>
      </c>
      <c r="I52" s="326"/>
      <c r="J52" s="327"/>
      <c r="K52" s="320" t="str">
        <f t="shared" ref="K52:K59" si="5">IF(AND(N52="",O52="X"),"MISSING INFO!","")</f>
        <v/>
      </c>
      <c r="L52" s="321"/>
      <c r="M52" s="59"/>
      <c r="N52" s="24" t="str">
        <f t="shared" si="3"/>
        <v/>
      </c>
      <c r="O52" s="24" t="str">
        <f t="shared" si="4"/>
        <v/>
      </c>
      <c r="P52" s="24"/>
      <c r="Q52" s="24"/>
      <c r="R52" s="24" t="str">
        <f>IF(COUNTA(K3)&gt;0,"MIDDLE SCHOOL 2","")</f>
        <v/>
      </c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U52" s="24"/>
    </row>
    <row r="53" spans="1:47" ht="15" customHeight="1" x14ac:dyDescent="0.25">
      <c r="A53" s="322" t="s">
        <v>24</v>
      </c>
      <c r="B53" s="323"/>
      <c r="C53" s="232" t="s">
        <v>143</v>
      </c>
      <c r="D53" s="232" t="s">
        <v>160</v>
      </c>
      <c r="E53" s="233" t="s">
        <v>142</v>
      </c>
      <c r="F53" s="252">
        <v>887624</v>
      </c>
      <c r="G53" s="252">
        <v>3</v>
      </c>
      <c r="H53" s="253">
        <v>2013</v>
      </c>
      <c r="I53" s="326"/>
      <c r="J53" s="327"/>
      <c r="K53" s="320" t="str">
        <f t="shared" si="5"/>
        <v/>
      </c>
      <c r="L53" s="321"/>
      <c r="M53" s="59"/>
      <c r="N53" s="24" t="str">
        <f t="shared" si="3"/>
        <v/>
      </c>
      <c r="O53" s="24" t="str">
        <f t="shared" si="4"/>
        <v/>
      </c>
      <c r="P53" s="24"/>
      <c r="Q53" s="24"/>
      <c r="R53" s="24" t="str">
        <f>IF(COUNTA(L3)&gt;0,"GIRLS","")</f>
        <v/>
      </c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U53" s="24"/>
    </row>
    <row r="54" spans="1:47" ht="15" customHeight="1" x14ac:dyDescent="0.25">
      <c r="A54" s="322" t="s">
        <v>264</v>
      </c>
      <c r="B54" s="323"/>
      <c r="C54" s="232" t="s">
        <v>267</v>
      </c>
      <c r="D54" s="232" t="s">
        <v>268</v>
      </c>
      <c r="E54" s="233" t="s">
        <v>268</v>
      </c>
      <c r="F54" s="252">
        <v>532345</v>
      </c>
      <c r="G54" s="252">
        <v>4</v>
      </c>
      <c r="H54" s="253">
        <v>2010</v>
      </c>
      <c r="I54" s="326"/>
      <c r="J54" s="327"/>
      <c r="K54" s="320" t="str">
        <f t="shared" si="5"/>
        <v/>
      </c>
      <c r="L54" s="321"/>
      <c r="M54" s="59"/>
      <c r="N54" s="24" t="str">
        <f t="shared" si="3"/>
        <v/>
      </c>
      <c r="O54" s="24" t="str">
        <f t="shared" si="4"/>
        <v/>
      </c>
      <c r="P54" s="24"/>
      <c r="Q54" s="24"/>
      <c r="R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U54" s="24"/>
    </row>
    <row r="55" spans="1:47" ht="15" customHeight="1" x14ac:dyDescent="0.25">
      <c r="A55" s="322" t="s">
        <v>264</v>
      </c>
      <c r="B55" s="323"/>
      <c r="C55" s="232" t="s">
        <v>269</v>
      </c>
      <c r="D55" s="232" t="s">
        <v>270</v>
      </c>
      <c r="E55" s="233" t="s">
        <v>271</v>
      </c>
      <c r="F55" s="252">
        <v>246757</v>
      </c>
      <c r="G55" s="252">
        <v>2</v>
      </c>
      <c r="H55" s="253">
        <v>2018</v>
      </c>
      <c r="I55" s="326"/>
      <c r="J55" s="327"/>
      <c r="K55" s="320" t="str">
        <f t="shared" si="5"/>
        <v/>
      </c>
      <c r="L55" s="321"/>
      <c r="M55" s="59"/>
      <c r="N55" s="24" t="str">
        <f t="shared" si="3"/>
        <v/>
      </c>
      <c r="O55" s="24" t="str">
        <f t="shared" si="4"/>
        <v/>
      </c>
      <c r="P55" s="24"/>
      <c r="Q55" s="24"/>
      <c r="R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U55" s="24"/>
    </row>
    <row r="56" spans="1:47" ht="15" customHeight="1" x14ac:dyDescent="0.25">
      <c r="A56" s="322" t="s">
        <v>264</v>
      </c>
      <c r="B56" s="323"/>
      <c r="C56" s="232" t="s">
        <v>272</v>
      </c>
      <c r="D56" s="232" t="s">
        <v>273</v>
      </c>
      <c r="E56" s="233" t="s">
        <v>273</v>
      </c>
      <c r="F56" s="252"/>
      <c r="G56" s="252">
        <v>3</v>
      </c>
      <c r="H56" s="253">
        <v>2015</v>
      </c>
      <c r="I56" s="326"/>
      <c r="J56" s="327"/>
      <c r="K56" s="320" t="str">
        <f t="shared" si="5"/>
        <v>MISSING INFO!</v>
      </c>
      <c r="L56" s="321"/>
      <c r="M56" s="59"/>
      <c r="N56" s="24" t="str">
        <f t="shared" si="3"/>
        <v/>
      </c>
      <c r="O56" s="24" t="str">
        <f t="shared" si="4"/>
        <v>X</v>
      </c>
      <c r="P56" s="24"/>
      <c r="Q56" s="24"/>
      <c r="R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U56" s="24"/>
    </row>
    <row r="57" spans="1:47" ht="15" customHeight="1" x14ac:dyDescent="0.25">
      <c r="A57" s="322" t="s">
        <v>264</v>
      </c>
      <c r="B57" s="323"/>
      <c r="C57" s="232" t="s">
        <v>275</v>
      </c>
      <c r="D57" s="232" t="s">
        <v>276</v>
      </c>
      <c r="E57" s="233" t="s">
        <v>277</v>
      </c>
      <c r="F57" s="252">
        <v>196335</v>
      </c>
      <c r="G57" s="252">
        <v>2</v>
      </c>
      <c r="H57" s="253">
        <v>2019</v>
      </c>
      <c r="I57" s="326"/>
      <c r="J57" s="327"/>
      <c r="K57" s="320" t="str">
        <f t="shared" si="5"/>
        <v/>
      </c>
      <c r="L57" s="321"/>
      <c r="M57" s="59"/>
      <c r="N57" s="24" t="str">
        <f t="shared" si="3"/>
        <v/>
      </c>
      <c r="O57" s="24" t="str">
        <f t="shared" si="4"/>
        <v/>
      </c>
      <c r="P57" s="24"/>
      <c r="Q57" s="24"/>
      <c r="R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U57" s="24"/>
    </row>
    <row r="58" spans="1:47" ht="15" customHeight="1" x14ac:dyDescent="0.25">
      <c r="A58" s="322" t="s">
        <v>264</v>
      </c>
      <c r="B58" s="323"/>
      <c r="C58" s="232" t="s">
        <v>278</v>
      </c>
      <c r="D58" s="232" t="s">
        <v>279</v>
      </c>
      <c r="E58" s="233" t="s">
        <v>280</v>
      </c>
      <c r="F58" s="252">
        <v>957338</v>
      </c>
      <c r="G58" s="252">
        <v>2</v>
      </c>
      <c r="H58" s="253">
        <v>2017</v>
      </c>
      <c r="I58" s="326"/>
      <c r="J58" s="327"/>
      <c r="K58" s="320" t="str">
        <f t="shared" si="5"/>
        <v/>
      </c>
      <c r="L58" s="321"/>
      <c r="M58" s="59"/>
      <c r="N58" s="24" t="str">
        <f t="shared" si="3"/>
        <v/>
      </c>
      <c r="O58" s="24" t="str">
        <f t="shared" si="4"/>
        <v/>
      </c>
      <c r="P58" s="24"/>
      <c r="Q58" s="24"/>
      <c r="R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U58" s="24"/>
    </row>
    <row r="59" spans="1:47" ht="15" customHeight="1" thickBot="1" x14ac:dyDescent="0.3">
      <c r="A59" s="328" t="s">
        <v>264</v>
      </c>
      <c r="B59" s="329"/>
      <c r="C59" s="245" t="s">
        <v>281</v>
      </c>
      <c r="D59" s="245" t="s">
        <v>282</v>
      </c>
      <c r="E59" s="246" t="s">
        <v>282</v>
      </c>
      <c r="F59" s="254">
        <v>472190</v>
      </c>
      <c r="G59" s="254">
        <v>1</v>
      </c>
      <c r="H59" s="255">
        <v>2020</v>
      </c>
      <c r="I59" s="330"/>
      <c r="J59" s="331"/>
      <c r="K59" s="320" t="str">
        <f t="shared" si="5"/>
        <v/>
      </c>
      <c r="L59" s="321"/>
      <c r="M59" s="59"/>
      <c r="N59" s="24" t="str">
        <f t="shared" si="3"/>
        <v/>
      </c>
      <c r="O59" s="24" t="str">
        <f t="shared" si="4"/>
        <v/>
      </c>
      <c r="P59" s="24"/>
      <c r="Q59" s="24"/>
      <c r="R59" s="24" t="str">
        <f>CONCATENATE(R48,R49,R50,R51,R52)</f>
        <v>VARSITY</v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U59" s="24"/>
    </row>
    <row r="60" spans="1:47" s="23" customFormat="1" ht="15" customHeight="1" x14ac:dyDescent="0.25">
      <c r="C60" s="5"/>
      <c r="D60" s="5"/>
      <c r="E60" s="5"/>
      <c r="F60" s="5"/>
      <c r="G60" s="5"/>
      <c r="H60" s="5"/>
      <c r="I60" s="5"/>
      <c r="J60" s="5"/>
      <c r="K60" s="5"/>
      <c r="L60" s="130"/>
      <c r="M60" s="24"/>
      <c r="N60" s="264"/>
      <c r="O60" s="264"/>
      <c r="P60" s="264"/>
      <c r="Q60" s="24"/>
      <c r="R60" s="24" t="str">
        <f>IF(COUNTA(O3)&gt;0,"PURE","")</f>
        <v/>
      </c>
      <c r="S60" s="24"/>
      <c r="T60" s="24"/>
      <c r="U60" s="24"/>
      <c r="V60" s="24"/>
      <c r="W60" s="24"/>
      <c r="X60" s="24"/>
      <c r="Y60" s="24"/>
      <c r="Z60" s="24"/>
      <c r="AA60" s="24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24"/>
      <c r="AN60" s="24"/>
      <c r="AO60" s="24"/>
      <c r="AP60" s="24"/>
      <c r="AQ60" s="24"/>
      <c r="AR60" s="24"/>
      <c r="AS60" s="24"/>
      <c r="AT60" s="24"/>
    </row>
    <row r="61" spans="1:47" s="23" customFormat="1" ht="16.2" customHeight="1" x14ac:dyDescent="0.25">
      <c r="L61" s="80"/>
      <c r="M61" s="24"/>
      <c r="N61" s="24"/>
      <c r="O61" s="24"/>
      <c r="P61" s="24"/>
      <c r="Q61" s="24"/>
      <c r="R61" s="24" t="str">
        <f>IF(COUNTA(P3)&gt;0,"CO-OP","")</f>
        <v>CO-OP</v>
      </c>
      <c r="S61" s="24"/>
      <c r="T61" s="24"/>
      <c r="U61" s="24"/>
      <c r="V61" s="24"/>
      <c r="W61" s="24"/>
      <c r="X61" s="24"/>
      <c r="Y61" s="24"/>
      <c r="Z61" s="24"/>
      <c r="AA61" s="24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24"/>
      <c r="AN61" s="24"/>
      <c r="AO61" s="24"/>
      <c r="AP61" s="24"/>
      <c r="AQ61" s="24"/>
      <c r="AR61" s="24"/>
      <c r="AS61" s="24"/>
      <c r="AT61" s="24"/>
    </row>
    <row r="62" spans="1:47" s="23" customFormat="1" x14ac:dyDescent="0.25">
      <c r="L62" s="80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24"/>
      <c r="AN62" s="24"/>
      <c r="AO62" s="24"/>
      <c r="AP62" s="24"/>
      <c r="AQ62" s="24"/>
      <c r="AR62" s="24"/>
      <c r="AS62" s="24"/>
      <c r="AT62" s="24"/>
    </row>
    <row r="63" spans="1:47" s="23" customFormat="1" x14ac:dyDescent="0.25">
      <c r="L63" s="80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24"/>
      <c r="AN63" s="24"/>
      <c r="AO63" s="24"/>
      <c r="AP63" s="24"/>
      <c r="AQ63" s="24"/>
      <c r="AR63" s="24"/>
      <c r="AS63" s="24"/>
      <c r="AT63" s="24"/>
    </row>
    <row r="64" spans="1:47" s="23" customFormat="1" x14ac:dyDescent="0.25">
      <c r="L64" s="80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24"/>
      <c r="AN64" s="24"/>
      <c r="AO64" s="24"/>
      <c r="AP64" s="24"/>
      <c r="AQ64" s="24"/>
      <c r="AR64" s="24"/>
      <c r="AS64" s="24"/>
      <c r="AT64" s="24"/>
    </row>
    <row r="65" spans="12:46" s="23" customFormat="1" x14ac:dyDescent="0.25">
      <c r="L65" s="80"/>
      <c r="M65" s="80"/>
      <c r="N65" s="80"/>
      <c r="O65" s="80"/>
      <c r="P65" s="80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24"/>
      <c r="AN65" s="24"/>
      <c r="AO65" s="24"/>
      <c r="AP65" s="24"/>
      <c r="AQ65" s="24"/>
      <c r="AR65" s="24"/>
      <c r="AS65" s="24"/>
      <c r="AT65" s="24"/>
    </row>
    <row r="66" spans="12:46" s="23" customFormat="1" x14ac:dyDescent="0.25">
      <c r="L66" s="80"/>
      <c r="M66" s="80"/>
      <c r="N66" s="80"/>
      <c r="O66" s="80"/>
      <c r="P66" s="80"/>
      <c r="Q66" s="80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24"/>
      <c r="AN66" s="24"/>
      <c r="AO66" s="24"/>
      <c r="AP66" s="24"/>
      <c r="AQ66" s="24"/>
      <c r="AR66" s="24"/>
      <c r="AS66" s="24"/>
      <c r="AT66" s="24"/>
    </row>
    <row r="67" spans="12:46" s="23" customFormat="1" x14ac:dyDescent="0.25">
      <c r="L67" s="80"/>
      <c r="M67" s="80"/>
      <c r="N67" s="80"/>
      <c r="O67" s="80"/>
      <c r="P67" s="80"/>
      <c r="Q67" s="80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24"/>
      <c r="AN67" s="24"/>
      <c r="AO67" s="24"/>
      <c r="AP67" s="24"/>
      <c r="AQ67" s="24"/>
      <c r="AR67" s="24"/>
      <c r="AS67" s="24"/>
      <c r="AT67" s="24"/>
    </row>
    <row r="68" spans="12:46" s="23" customFormat="1" x14ac:dyDescent="0.25">
      <c r="L68" s="80"/>
      <c r="M68" s="80"/>
      <c r="N68" s="80"/>
      <c r="O68" s="80"/>
      <c r="P68" s="80"/>
      <c r="Q68" s="80"/>
      <c r="R68" s="80"/>
      <c r="S68" s="24"/>
      <c r="T68" s="24"/>
      <c r="U68" s="24"/>
      <c r="V68" s="24"/>
      <c r="W68" s="24"/>
      <c r="X68" s="24"/>
      <c r="Y68" s="24"/>
      <c r="Z68" s="24"/>
      <c r="AA68" s="24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24"/>
      <c r="AN68" s="24"/>
      <c r="AO68" s="24"/>
      <c r="AP68" s="24"/>
      <c r="AQ68" s="24"/>
      <c r="AR68" s="24"/>
      <c r="AS68" s="24"/>
      <c r="AT68" s="24"/>
    </row>
    <row r="69" spans="12:46" s="23" customFormat="1" x14ac:dyDescent="0.25">
      <c r="L69" s="80"/>
      <c r="M69" s="80"/>
      <c r="N69" s="80"/>
      <c r="O69" s="80"/>
      <c r="P69" s="80"/>
      <c r="Q69" s="80"/>
      <c r="R69" s="80"/>
      <c r="S69" s="24"/>
      <c r="T69" s="24"/>
      <c r="U69" s="24"/>
      <c r="V69" s="24"/>
      <c r="W69" s="24"/>
      <c r="X69" s="24"/>
      <c r="Y69" s="24"/>
      <c r="Z69" s="24"/>
      <c r="AA69" s="24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24"/>
      <c r="AN69" s="24"/>
      <c r="AO69" s="24"/>
      <c r="AP69" s="24"/>
      <c r="AQ69" s="24"/>
      <c r="AR69" s="24"/>
      <c r="AS69" s="24"/>
      <c r="AT69" s="24"/>
    </row>
    <row r="70" spans="12:46" s="23" customFormat="1" x14ac:dyDescent="0.25">
      <c r="L70" s="80"/>
      <c r="M70" s="80"/>
      <c r="N70" s="80"/>
      <c r="O70" s="80"/>
      <c r="P70" s="80"/>
      <c r="Q70" s="80"/>
      <c r="R70" s="80"/>
      <c r="S70" s="24"/>
      <c r="T70" s="24"/>
      <c r="U70" s="24"/>
      <c r="V70" s="24"/>
      <c r="W70" s="24"/>
      <c r="X70" s="24"/>
      <c r="Y70" s="24"/>
      <c r="Z70" s="24"/>
      <c r="AA70" s="24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24"/>
      <c r="AN70" s="24"/>
      <c r="AO70" s="24"/>
      <c r="AP70" s="24"/>
      <c r="AQ70" s="24"/>
      <c r="AR70" s="24"/>
      <c r="AS70" s="24"/>
      <c r="AT70" s="24"/>
    </row>
    <row r="71" spans="12:46" s="23" customFormat="1" x14ac:dyDescent="0.25">
      <c r="L71" s="80"/>
      <c r="M71" s="80"/>
      <c r="N71" s="80"/>
      <c r="O71" s="80"/>
      <c r="P71" s="80"/>
      <c r="Q71" s="80"/>
      <c r="R71" s="80"/>
      <c r="S71" s="24"/>
      <c r="T71" s="24"/>
      <c r="U71" s="24"/>
      <c r="V71" s="24"/>
      <c r="W71" s="24"/>
      <c r="X71" s="24"/>
      <c r="Y71" s="24"/>
      <c r="Z71" s="24"/>
      <c r="AA71" s="24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24"/>
      <c r="AN71" s="24"/>
      <c r="AO71" s="24"/>
      <c r="AP71" s="24"/>
      <c r="AQ71" s="24"/>
      <c r="AR71" s="24"/>
      <c r="AS71" s="24"/>
      <c r="AT71" s="24"/>
    </row>
  </sheetData>
  <sheetProtection selectLockedCells="1" selectUnlockedCells="1"/>
  <mergeCells count="45">
    <mergeCell ref="A59:B59"/>
    <mergeCell ref="I59:J59"/>
    <mergeCell ref="K59:L59"/>
    <mergeCell ref="A57:B57"/>
    <mergeCell ref="I57:J57"/>
    <mergeCell ref="K57:L57"/>
    <mergeCell ref="A58:B58"/>
    <mergeCell ref="I58:J58"/>
    <mergeCell ref="K58:L58"/>
    <mergeCell ref="A55:B55"/>
    <mergeCell ref="I55:J55"/>
    <mergeCell ref="K55:L55"/>
    <mergeCell ref="A56:B56"/>
    <mergeCell ref="I56:J56"/>
    <mergeCell ref="K56:L56"/>
    <mergeCell ref="A53:B53"/>
    <mergeCell ref="I53:J53"/>
    <mergeCell ref="K53:L53"/>
    <mergeCell ref="A54:B54"/>
    <mergeCell ref="I54:J54"/>
    <mergeCell ref="K54:L54"/>
    <mergeCell ref="A51:B51"/>
    <mergeCell ref="I51:J51"/>
    <mergeCell ref="K51:L51"/>
    <mergeCell ref="A52:B52"/>
    <mergeCell ref="I52:J52"/>
    <mergeCell ref="K52:L52"/>
    <mergeCell ref="A49:B49"/>
    <mergeCell ref="I49:J49"/>
    <mergeCell ref="K49:L49"/>
    <mergeCell ref="A50:B50"/>
    <mergeCell ref="I50:J50"/>
    <mergeCell ref="K50:L50"/>
    <mergeCell ref="O6:Q6"/>
    <mergeCell ref="A38:Q38"/>
    <mergeCell ref="A46:J46"/>
    <mergeCell ref="A47:B48"/>
    <mergeCell ref="I47:J47"/>
    <mergeCell ref="I48:J48"/>
    <mergeCell ref="A5:Q5"/>
    <mergeCell ref="A1:Q1"/>
    <mergeCell ref="A3:B3"/>
    <mergeCell ref="C3:D3"/>
    <mergeCell ref="E3:F3"/>
    <mergeCell ref="M3:N3"/>
  </mergeCells>
  <conditionalFormatting sqref="A8:Q37">
    <cfRule type="expression" dxfId="21" priority="4">
      <formula>MOD(ROW(),2)=1</formula>
    </cfRule>
  </conditionalFormatting>
  <conditionalFormatting sqref="A39:Q45 C49:I59">
    <cfRule type="expression" dxfId="20" priority="5">
      <formula>MOD(ROW(),2)=1</formula>
    </cfRule>
  </conditionalFormatting>
  <conditionalFormatting sqref="G8:H45">
    <cfRule type="containsText" dxfId="19" priority="2" operator="containsText" text="N">
      <formula>NOT(ISERROR(SEARCH("N",G8)))</formula>
    </cfRule>
    <cfRule type="containsText" dxfId="18" priority="3" operator="containsText" text="Y">
      <formula>NOT(ISERROR(SEARCH("Y",G8)))</formula>
    </cfRule>
  </conditionalFormatting>
  <conditionalFormatting sqref="I8:I37 I39:I45">
    <cfRule type="duplicateValues" dxfId="17" priority="1"/>
  </conditionalFormatting>
  <dataValidations count="12">
    <dataValidation type="list" allowBlank="1" showDropDown="1" showInputMessage="1" showErrorMessage="1" error="The Gender can only be M or F." sqref="F39:F45 F8:F37" xr:uid="{43853266-5B18-4464-A1A4-42C48D9F400B}">
      <formula1>$V$47:$V$48</formula1>
    </dataValidation>
    <dataValidation type="list" operator="equal" allowBlank="1" showDropDown="1" showErrorMessage="1" error="Entry must be C or A" sqref="K39:K45" xr:uid="{B84519E1-8A3C-48CB-B46E-38671BBAEBF5}">
      <formula1>$U$47:$U$48</formula1>
    </dataValidation>
    <dataValidation type="list" operator="equal" allowBlank="1" showDropDown="1" showInputMessage="1" showErrorMessage="1" error="Entry must be C or A" sqref="K8:K37" xr:uid="{F47A7B64-FAEA-4F52-B984-E74718B4A6AB}">
      <formula1>$U$47:$U$48</formula1>
    </dataValidation>
    <dataValidation type="list" operator="equal" allowBlank="1" showDropDown="1" showErrorMessage="1" error="Entry can only be Y or N" sqref="G8:H37 G39:H45" xr:uid="{2A8E0C4B-EE8E-427F-9685-33D245932251}">
      <formula1>$S$47:$S$50</formula1>
    </dataValidation>
    <dataValidation type="list" operator="equal" allowBlank="1" showDropDown="1" showErrorMessage="1" error="The Primary Postion can only be F, D, or G" sqref="J8:J37 J39:J45" xr:uid="{56409614-DE08-4B6E-8C3E-9324DA0C326A}">
      <formula1>$T$47:$T$49</formula1>
    </dataValidation>
    <dataValidation type="date" allowBlank="1" showErrorMessage="1" error="Input must be a valid date, such as 1/1/2020" sqref="M8:M37 M39:M45" xr:uid="{2A6DD6B6-DFC4-450D-90DD-2CD7C12A4FB7}">
      <formula1>36161</formula1>
      <formula2>40908</formula2>
    </dataValidation>
    <dataValidation type="whole" allowBlank="1" showErrorMessage="1" error="Input must be only the year obtained, such as 2012" sqref="H50:H59" xr:uid="{35C49ADB-D43A-488B-AFC4-67875D31A9EE}">
      <formula1>1990</formula1>
      <formula2>2020</formula2>
    </dataValidation>
    <dataValidation type="whole" allowBlank="1" showErrorMessage="1" error="Entry must be a whole number" sqref="G50:G59" xr:uid="{2322AA50-092D-4018-B54F-46799B777FA3}">
      <formula1>0</formula1>
      <formula2>5</formula2>
    </dataValidation>
    <dataValidation type="whole" allowBlank="1" showErrorMessage="1" error="Input must be a whole number" sqref="N8:N37 N39:N45" xr:uid="{539C1AC7-D76D-41BB-AF40-76078C905605}">
      <formula1>0</formula1>
      <formula2>12</formula2>
    </dataValidation>
    <dataValidation type="whole" allowBlank="1" showErrorMessage="1" error="Grade must be 6, 7, 8, 9, 10, 11, or 12" sqref="L8:L37 L39:L45" xr:uid="{36297EB1-BB38-4419-A21D-F5B0C717838D}">
      <formula1>6</formula1>
      <formula2>12</formula2>
    </dataValidation>
    <dataValidation type="textLength" operator="equal" allowBlank="1" showInputMessage="1" showErrorMessage="1" sqref="O8:Q37 O39:Q45" xr:uid="{3C583A8D-7A13-401A-B32B-E41B42C94AF2}">
      <formula1>1</formula1>
    </dataValidation>
    <dataValidation type="whole" allowBlank="1" showErrorMessage="1" error="Jersey number must be a whole number between 0 and 99" sqref="I8:I37 I39:I45" xr:uid="{35340148-5D00-4167-8382-EDF39DD3A2F5}">
      <formula1>0</formula1>
      <formula2>99</formula2>
    </dataValidation>
  </dataValidations>
  <printOptions horizontalCentered="1"/>
  <pageMargins left="0.25" right="0.25" top="0.25" bottom="0.25" header="0" footer="0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AW80"/>
  <sheetViews>
    <sheetView tabSelected="1" topLeftCell="A27" zoomScale="80" zoomScaleNormal="80" workbookViewId="0">
      <selection activeCell="K52" sqref="K52:L52"/>
    </sheetView>
  </sheetViews>
  <sheetFormatPr defaultColWidth="9.33203125" defaultRowHeight="13.2" x14ac:dyDescent="0.25"/>
  <cols>
    <col min="1" max="1" width="10.44140625" style="29" customWidth="1"/>
    <col min="2" max="5" width="18.33203125" style="29" customWidth="1"/>
    <col min="6" max="17" width="10.44140625" style="29" customWidth="1"/>
    <col min="18" max="18" width="13.6640625" style="80" customWidth="1"/>
    <col min="19" max="20" width="7.33203125" style="24" customWidth="1"/>
    <col min="21" max="27" width="9.33203125" style="24"/>
    <col min="28" max="38" width="9.33203125" style="80"/>
    <col min="39" max="46" width="9.33203125" style="24"/>
    <col min="47" max="16384" width="9.33203125" style="29"/>
  </cols>
  <sheetData>
    <row r="1" spans="1:20" ht="26.4" customHeight="1" x14ac:dyDescent="0.25">
      <c r="A1" s="294" t="s">
        <v>319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20" ht="7.5" customHeight="1" x14ac:dyDescent="0.25"/>
    <row r="3" spans="1:20" ht="15" customHeight="1" x14ac:dyDescent="0.25">
      <c r="A3" s="295" t="s">
        <v>176</v>
      </c>
      <c r="B3" s="296"/>
      <c r="C3" s="336"/>
      <c r="D3" s="337"/>
      <c r="E3" s="299" t="s">
        <v>266</v>
      </c>
      <c r="F3" s="295"/>
      <c r="G3" s="93"/>
      <c r="H3" s="94"/>
      <c r="I3" s="95"/>
      <c r="J3" s="95"/>
      <c r="K3" s="94"/>
      <c r="L3" s="96"/>
      <c r="M3" s="299" t="s">
        <v>262</v>
      </c>
      <c r="N3" s="295"/>
      <c r="O3" s="93"/>
      <c r="P3" s="96"/>
    </row>
    <row r="4" spans="1:20" ht="15" customHeight="1" x14ac:dyDescent="0.25">
      <c r="G4" s="49" t="s">
        <v>9</v>
      </c>
      <c r="H4" s="49" t="s">
        <v>303</v>
      </c>
      <c r="I4" s="49" t="s">
        <v>304</v>
      </c>
      <c r="J4" s="49" t="s">
        <v>328</v>
      </c>
      <c r="K4" s="49" t="s">
        <v>329</v>
      </c>
      <c r="L4" s="49" t="s">
        <v>265</v>
      </c>
      <c r="O4" s="49" t="s">
        <v>260</v>
      </c>
      <c r="P4" s="49" t="s">
        <v>261</v>
      </c>
    </row>
    <row r="5" spans="1:20" ht="15" customHeight="1" x14ac:dyDescent="0.25">
      <c r="A5" s="291" t="s">
        <v>44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3"/>
    </row>
    <row r="6" spans="1:20" ht="15" customHeight="1" x14ac:dyDescent="0.25">
      <c r="A6" s="50" t="s">
        <v>22</v>
      </c>
      <c r="B6" s="51" t="s">
        <v>14</v>
      </c>
      <c r="C6" s="52" t="s">
        <v>238</v>
      </c>
      <c r="D6" s="52" t="s">
        <v>69</v>
      </c>
      <c r="E6" s="53" t="s">
        <v>38</v>
      </c>
      <c r="F6" s="54" t="s">
        <v>290</v>
      </c>
      <c r="G6" s="54" t="s">
        <v>59</v>
      </c>
      <c r="H6" s="53" t="s">
        <v>45</v>
      </c>
      <c r="I6" s="53" t="s">
        <v>17</v>
      </c>
      <c r="J6" s="53" t="s">
        <v>20</v>
      </c>
      <c r="K6" s="53" t="s">
        <v>300</v>
      </c>
      <c r="L6" s="53" t="s">
        <v>34</v>
      </c>
      <c r="M6" s="53" t="s">
        <v>239</v>
      </c>
      <c r="N6" s="53" t="s">
        <v>47</v>
      </c>
      <c r="O6" s="300" t="s">
        <v>41</v>
      </c>
      <c r="P6" s="300"/>
      <c r="Q6" s="301"/>
    </row>
    <row r="7" spans="1:20" ht="15" customHeight="1" x14ac:dyDescent="0.25">
      <c r="A7" s="116" t="s">
        <v>181</v>
      </c>
      <c r="B7" s="117" t="s">
        <v>16</v>
      </c>
      <c r="C7" s="118" t="s">
        <v>16</v>
      </c>
      <c r="D7" s="118" t="s">
        <v>182</v>
      </c>
      <c r="E7" s="119" t="s">
        <v>16</v>
      </c>
      <c r="F7" s="120" t="s">
        <v>291</v>
      </c>
      <c r="G7" s="120" t="s">
        <v>21</v>
      </c>
      <c r="H7" s="119" t="s">
        <v>21</v>
      </c>
      <c r="I7" s="119" t="s">
        <v>18</v>
      </c>
      <c r="J7" s="119" t="s">
        <v>19</v>
      </c>
      <c r="K7" s="119" t="s">
        <v>184</v>
      </c>
      <c r="L7" s="119" t="s">
        <v>35</v>
      </c>
      <c r="M7" s="119" t="s">
        <v>36</v>
      </c>
      <c r="N7" s="119" t="s">
        <v>187</v>
      </c>
      <c r="O7" s="121" t="s">
        <v>48</v>
      </c>
      <c r="P7" s="122" t="s">
        <v>49</v>
      </c>
      <c r="Q7" s="123" t="s">
        <v>75</v>
      </c>
    </row>
    <row r="8" spans="1:20" ht="15" customHeight="1" x14ac:dyDescent="0.25">
      <c r="A8" s="188"/>
      <c r="B8" s="7"/>
      <c r="C8" s="8"/>
      <c r="D8" s="8"/>
      <c r="E8" s="9"/>
      <c r="F8" s="10"/>
      <c r="G8" s="10"/>
      <c r="H8" s="9"/>
      <c r="I8" s="9"/>
      <c r="J8" s="9"/>
      <c r="K8" s="9"/>
      <c r="L8" s="9"/>
      <c r="M8" s="133"/>
      <c r="N8" s="9"/>
      <c r="O8" s="7"/>
      <c r="P8" s="8"/>
      <c r="Q8" s="11"/>
      <c r="R8" s="132" t="str">
        <f>IF(AND(S8="",T8="X"),"MISSING INFO!","")</f>
        <v/>
      </c>
      <c r="S8" s="25" t="str">
        <f>IF(COUNTA(B8:Q8)=0,"X","")</f>
        <v>X</v>
      </c>
      <c r="T8" s="25" t="str">
        <f>IF(AND(A8&lt;&gt;"",B8&lt;&gt;"",C8&lt;&gt;"",D8&lt;&gt;"",E8&lt;&gt;"",F8&lt;&gt;"",G8&lt;&gt;"",H8&lt;&gt;"",I8&lt;&gt;"",J8&lt;&gt;"",L8&lt;&gt;"",M8&lt;&gt;"",N8&lt;&gt;""),"","X")</f>
        <v>X</v>
      </c>
    </row>
    <row r="9" spans="1:20" ht="15" customHeight="1" x14ac:dyDescent="0.25">
      <c r="A9" s="188"/>
      <c r="B9" s="7"/>
      <c r="C9" s="8"/>
      <c r="D9" s="8"/>
      <c r="E9" s="9"/>
      <c r="F9" s="10"/>
      <c r="G9" s="10"/>
      <c r="H9" s="9"/>
      <c r="I9" s="9"/>
      <c r="J9" s="9"/>
      <c r="K9" s="9"/>
      <c r="L9" s="9"/>
      <c r="M9" s="133"/>
      <c r="N9" s="9"/>
      <c r="O9" s="7"/>
      <c r="P9" s="8"/>
      <c r="Q9" s="11"/>
      <c r="R9" s="132" t="str">
        <f t="shared" ref="R9:R45" si="0">IF(AND(S9="",T9="X"),"MISSING INFO!","")</f>
        <v/>
      </c>
      <c r="S9" s="25" t="str">
        <f t="shared" ref="S9:S45" si="1">IF(COUNTA(B9:Q9)=0,"X","")</f>
        <v>X</v>
      </c>
      <c r="T9" s="25" t="str">
        <f t="shared" ref="T9:T45" si="2">IF(AND(A9&lt;&gt;"",B9&lt;&gt;"",C9&lt;&gt;"",D9&lt;&gt;"",E9&lt;&gt;"",F9&lt;&gt;"",G9&lt;&gt;"",H9&lt;&gt;"",I9&lt;&gt;"",J9&lt;&gt;"",L9&lt;&gt;"",M9&lt;&gt;"",N9&lt;&gt;""),"","X")</f>
        <v>X</v>
      </c>
    </row>
    <row r="10" spans="1:20" ht="15" customHeight="1" x14ac:dyDescent="0.25">
      <c r="A10" s="188"/>
      <c r="B10" s="7"/>
      <c r="C10" s="8"/>
      <c r="D10" s="8"/>
      <c r="E10" s="9"/>
      <c r="F10" s="10"/>
      <c r="G10" s="10"/>
      <c r="H10" s="9"/>
      <c r="I10" s="9"/>
      <c r="J10" s="9"/>
      <c r="K10" s="9"/>
      <c r="L10" s="9"/>
      <c r="M10" s="9"/>
      <c r="N10" s="9"/>
      <c r="O10" s="7"/>
      <c r="P10" s="8"/>
      <c r="Q10" s="11"/>
      <c r="R10" s="132" t="str">
        <f t="shared" si="0"/>
        <v/>
      </c>
      <c r="S10" s="25" t="str">
        <f t="shared" si="1"/>
        <v>X</v>
      </c>
      <c r="T10" s="25" t="str">
        <f t="shared" si="2"/>
        <v>X</v>
      </c>
    </row>
    <row r="11" spans="1:20" ht="15" customHeight="1" x14ac:dyDescent="0.25">
      <c r="A11" s="188"/>
      <c r="B11" s="7"/>
      <c r="C11" s="8"/>
      <c r="D11" s="8"/>
      <c r="E11" s="9"/>
      <c r="F11" s="10"/>
      <c r="G11" s="10"/>
      <c r="H11" s="9"/>
      <c r="I11" s="9"/>
      <c r="J11" s="9"/>
      <c r="K11" s="9"/>
      <c r="L11" s="9"/>
      <c r="M11" s="9"/>
      <c r="N11" s="9"/>
      <c r="O11" s="7"/>
      <c r="P11" s="8"/>
      <c r="Q11" s="11"/>
      <c r="R11" s="132" t="str">
        <f t="shared" si="0"/>
        <v/>
      </c>
      <c r="S11" s="25" t="str">
        <f t="shared" si="1"/>
        <v>X</v>
      </c>
      <c r="T11" s="25" t="str">
        <f t="shared" si="2"/>
        <v>X</v>
      </c>
    </row>
    <row r="12" spans="1:20" ht="15" customHeight="1" x14ac:dyDescent="0.25">
      <c r="A12" s="188"/>
      <c r="B12" s="7"/>
      <c r="C12" s="8"/>
      <c r="D12" s="8"/>
      <c r="E12" s="9"/>
      <c r="F12" s="10"/>
      <c r="G12" s="10"/>
      <c r="H12" s="9"/>
      <c r="I12" s="9"/>
      <c r="J12" s="9"/>
      <c r="K12" s="9"/>
      <c r="L12" s="9"/>
      <c r="M12" s="9"/>
      <c r="N12" s="9"/>
      <c r="O12" s="7"/>
      <c r="P12" s="8"/>
      <c r="Q12" s="11"/>
      <c r="R12" s="132" t="str">
        <f t="shared" si="0"/>
        <v/>
      </c>
      <c r="S12" s="25" t="str">
        <f t="shared" si="1"/>
        <v>X</v>
      </c>
      <c r="T12" s="25" t="str">
        <f t="shared" si="2"/>
        <v>X</v>
      </c>
    </row>
    <row r="13" spans="1:20" ht="15" customHeight="1" x14ac:dyDescent="0.25">
      <c r="A13" s="188"/>
      <c r="B13" s="7"/>
      <c r="C13" s="8"/>
      <c r="D13" s="8"/>
      <c r="E13" s="9"/>
      <c r="F13" s="10"/>
      <c r="G13" s="10"/>
      <c r="H13" s="9"/>
      <c r="I13" s="9"/>
      <c r="J13" s="9"/>
      <c r="K13" s="9"/>
      <c r="L13" s="9"/>
      <c r="M13" s="9"/>
      <c r="N13" s="9"/>
      <c r="O13" s="7"/>
      <c r="P13" s="8"/>
      <c r="Q13" s="11"/>
      <c r="R13" s="132" t="str">
        <f t="shared" si="0"/>
        <v/>
      </c>
      <c r="S13" s="25" t="str">
        <f t="shared" si="1"/>
        <v>X</v>
      </c>
      <c r="T13" s="25" t="str">
        <f t="shared" si="2"/>
        <v>X</v>
      </c>
    </row>
    <row r="14" spans="1:20" ht="15" customHeight="1" x14ac:dyDescent="0.25">
      <c r="A14" s="188"/>
      <c r="B14" s="7"/>
      <c r="C14" s="8"/>
      <c r="D14" s="8"/>
      <c r="E14" s="9"/>
      <c r="F14" s="10"/>
      <c r="G14" s="10"/>
      <c r="H14" s="9"/>
      <c r="I14" s="9"/>
      <c r="J14" s="9"/>
      <c r="K14" s="9"/>
      <c r="L14" s="9"/>
      <c r="M14" s="9"/>
      <c r="N14" s="9"/>
      <c r="O14" s="7"/>
      <c r="P14" s="8"/>
      <c r="Q14" s="11"/>
      <c r="R14" s="132" t="str">
        <f t="shared" si="0"/>
        <v/>
      </c>
      <c r="S14" s="25" t="str">
        <f t="shared" si="1"/>
        <v>X</v>
      </c>
      <c r="T14" s="25" t="str">
        <f t="shared" si="2"/>
        <v>X</v>
      </c>
    </row>
    <row r="15" spans="1:20" ht="15" customHeight="1" x14ac:dyDescent="0.25">
      <c r="A15" s="188"/>
      <c r="B15" s="7"/>
      <c r="C15" s="8"/>
      <c r="D15" s="8"/>
      <c r="E15" s="9"/>
      <c r="F15" s="10"/>
      <c r="G15" s="10"/>
      <c r="H15" s="9"/>
      <c r="I15" s="9"/>
      <c r="J15" s="9"/>
      <c r="K15" s="9"/>
      <c r="L15" s="9"/>
      <c r="M15" s="9"/>
      <c r="N15" s="9"/>
      <c r="O15" s="7"/>
      <c r="P15" s="8"/>
      <c r="Q15" s="11"/>
      <c r="R15" s="132" t="str">
        <f t="shared" si="0"/>
        <v/>
      </c>
      <c r="S15" s="25" t="str">
        <f t="shared" si="1"/>
        <v>X</v>
      </c>
      <c r="T15" s="25" t="str">
        <f t="shared" si="2"/>
        <v>X</v>
      </c>
    </row>
    <row r="16" spans="1:20" ht="15" customHeight="1" x14ac:dyDescent="0.25">
      <c r="A16" s="188"/>
      <c r="B16" s="7"/>
      <c r="C16" s="8"/>
      <c r="D16" s="8"/>
      <c r="E16" s="9"/>
      <c r="F16" s="10"/>
      <c r="G16" s="10"/>
      <c r="H16" s="9"/>
      <c r="I16" s="9"/>
      <c r="J16" s="9"/>
      <c r="K16" s="9"/>
      <c r="L16" s="9"/>
      <c r="M16" s="9"/>
      <c r="N16" s="9"/>
      <c r="O16" s="7"/>
      <c r="P16" s="8"/>
      <c r="Q16" s="11"/>
      <c r="R16" s="132" t="str">
        <f t="shared" si="0"/>
        <v/>
      </c>
      <c r="S16" s="25" t="str">
        <f t="shared" si="1"/>
        <v>X</v>
      </c>
      <c r="T16" s="25" t="str">
        <f t="shared" si="2"/>
        <v>X</v>
      </c>
    </row>
    <row r="17" spans="1:20" ht="15" customHeight="1" x14ac:dyDescent="0.25">
      <c r="A17" s="188"/>
      <c r="B17" s="7"/>
      <c r="C17" s="8"/>
      <c r="D17" s="8"/>
      <c r="E17" s="9"/>
      <c r="F17" s="10"/>
      <c r="G17" s="10"/>
      <c r="H17" s="9"/>
      <c r="I17" s="9"/>
      <c r="J17" s="9"/>
      <c r="K17" s="9"/>
      <c r="L17" s="9"/>
      <c r="M17" s="9"/>
      <c r="N17" s="9"/>
      <c r="O17" s="7"/>
      <c r="P17" s="8"/>
      <c r="Q17" s="11"/>
      <c r="R17" s="132" t="str">
        <f t="shared" si="0"/>
        <v/>
      </c>
      <c r="S17" s="25" t="str">
        <f t="shared" si="1"/>
        <v>X</v>
      </c>
      <c r="T17" s="25" t="str">
        <f t="shared" si="2"/>
        <v>X</v>
      </c>
    </row>
    <row r="18" spans="1:20" ht="15" customHeight="1" x14ac:dyDescent="0.25">
      <c r="A18" s="188"/>
      <c r="B18" s="7"/>
      <c r="C18" s="8"/>
      <c r="D18" s="8"/>
      <c r="E18" s="9"/>
      <c r="F18" s="10"/>
      <c r="G18" s="10"/>
      <c r="H18" s="9"/>
      <c r="I18" s="9"/>
      <c r="J18" s="9"/>
      <c r="K18" s="9"/>
      <c r="L18" s="9"/>
      <c r="M18" s="9"/>
      <c r="N18" s="9"/>
      <c r="O18" s="7"/>
      <c r="P18" s="8"/>
      <c r="Q18" s="11"/>
      <c r="R18" s="132" t="str">
        <f t="shared" si="0"/>
        <v/>
      </c>
      <c r="S18" s="25" t="str">
        <f t="shared" si="1"/>
        <v>X</v>
      </c>
      <c r="T18" s="25" t="str">
        <f t="shared" si="2"/>
        <v>X</v>
      </c>
    </row>
    <row r="19" spans="1:20" ht="15" customHeight="1" x14ac:dyDescent="0.25">
      <c r="A19" s="188"/>
      <c r="B19" s="7"/>
      <c r="C19" s="8"/>
      <c r="D19" s="8"/>
      <c r="E19" s="9"/>
      <c r="F19" s="10"/>
      <c r="G19" s="10"/>
      <c r="H19" s="9"/>
      <c r="I19" s="9"/>
      <c r="J19" s="9"/>
      <c r="K19" s="9"/>
      <c r="L19" s="9"/>
      <c r="M19" s="9"/>
      <c r="N19" s="9"/>
      <c r="O19" s="7"/>
      <c r="P19" s="8"/>
      <c r="Q19" s="11"/>
      <c r="R19" s="132" t="str">
        <f t="shared" si="0"/>
        <v/>
      </c>
      <c r="S19" s="25" t="str">
        <f t="shared" si="1"/>
        <v>X</v>
      </c>
      <c r="T19" s="25" t="str">
        <f t="shared" si="2"/>
        <v>X</v>
      </c>
    </row>
    <row r="20" spans="1:20" ht="15" customHeight="1" x14ac:dyDescent="0.25">
      <c r="A20" s="188"/>
      <c r="B20" s="7"/>
      <c r="C20" s="8"/>
      <c r="D20" s="8"/>
      <c r="E20" s="9"/>
      <c r="F20" s="10"/>
      <c r="G20" s="10"/>
      <c r="H20" s="9"/>
      <c r="I20" s="9"/>
      <c r="J20" s="9"/>
      <c r="K20" s="9"/>
      <c r="L20" s="9"/>
      <c r="M20" s="9"/>
      <c r="N20" s="9"/>
      <c r="O20" s="7"/>
      <c r="P20" s="8"/>
      <c r="Q20" s="11"/>
      <c r="R20" s="132" t="str">
        <f t="shared" si="0"/>
        <v/>
      </c>
      <c r="S20" s="25" t="str">
        <f t="shared" si="1"/>
        <v>X</v>
      </c>
      <c r="T20" s="25" t="str">
        <f t="shared" si="2"/>
        <v>X</v>
      </c>
    </row>
    <row r="21" spans="1:20" ht="15" customHeight="1" x14ac:dyDescent="0.25">
      <c r="A21" s="188"/>
      <c r="B21" s="7"/>
      <c r="C21" s="8"/>
      <c r="D21" s="8"/>
      <c r="E21" s="9"/>
      <c r="F21" s="10"/>
      <c r="G21" s="10"/>
      <c r="H21" s="9"/>
      <c r="I21" s="9"/>
      <c r="J21" s="9"/>
      <c r="K21" s="9"/>
      <c r="L21" s="9"/>
      <c r="M21" s="9"/>
      <c r="N21" s="9"/>
      <c r="O21" s="7"/>
      <c r="P21" s="8"/>
      <c r="Q21" s="11"/>
      <c r="R21" s="132" t="str">
        <f t="shared" si="0"/>
        <v/>
      </c>
      <c r="S21" s="25" t="str">
        <f t="shared" si="1"/>
        <v>X</v>
      </c>
      <c r="T21" s="25" t="str">
        <f t="shared" si="2"/>
        <v>X</v>
      </c>
    </row>
    <row r="22" spans="1:20" ht="15" customHeight="1" x14ac:dyDescent="0.25">
      <c r="A22" s="188"/>
      <c r="B22" s="7"/>
      <c r="C22" s="8"/>
      <c r="D22" s="8"/>
      <c r="E22" s="9"/>
      <c r="F22" s="10"/>
      <c r="G22" s="10"/>
      <c r="H22" s="9"/>
      <c r="I22" s="9"/>
      <c r="J22" s="9"/>
      <c r="K22" s="9"/>
      <c r="L22" s="9"/>
      <c r="M22" s="9"/>
      <c r="N22" s="9"/>
      <c r="O22" s="7"/>
      <c r="P22" s="8"/>
      <c r="Q22" s="11"/>
      <c r="R22" s="132" t="str">
        <f t="shared" si="0"/>
        <v/>
      </c>
      <c r="S22" s="25" t="str">
        <f t="shared" si="1"/>
        <v>X</v>
      </c>
      <c r="T22" s="25" t="str">
        <f t="shared" si="2"/>
        <v>X</v>
      </c>
    </row>
    <row r="23" spans="1:20" ht="15" customHeight="1" x14ac:dyDescent="0.25">
      <c r="A23" s="188"/>
      <c r="B23" s="7"/>
      <c r="C23" s="8"/>
      <c r="D23" s="8"/>
      <c r="E23" s="9"/>
      <c r="F23" s="10"/>
      <c r="G23" s="10"/>
      <c r="H23" s="9"/>
      <c r="I23" s="9"/>
      <c r="J23" s="9"/>
      <c r="K23" s="9"/>
      <c r="L23" s="9"/>
      <c r="M23" s="9"/>
      <c r="N23" s="9"/>
      <c r="O23" s="7"/>
      <c r="P23" s="8"/>
      <c r="Q23" s="11"/>
      <c r="R23" s="132" t="str">
        <f t="shared" si="0"/>
        <v/>
      </c>
      <c r="S23" s="25" t="str">
        <f t="shared" si="1"/>
        <v>X</v>
      </c>
      <c r="T23" s="25" t="str">
        <f t="shared" si="2"/>
        <v>X</v>
      </c>
    </row>
    <row r="24" spans="1:20" ht="15" customHeight="1" x14ac:dyDescent="0.25">
      <c r="A24" s="188"/>
      <c r="B24" s="7"/>
      <c r="C24" s="8"/>
      <c r="D24" s="8"/>
      <c r="E24" s="9"/>
      <c r="F24" s="10"/>
      <c r="G24" s="10"/>
      <c r="H24" s="9"/>
      <c r="I24" s="9"/>
      <c r="J24" s="9"/>
      <c r="K24" s="9"/>
      <c r="L24" s="9"/>
      <c r="M24" s="9"/>
      <c r="N24" s="9"/>
      <c r="O24" s="7"/>
      <c r="P24" s="8"/>
      <c r="Q24" s="11"/>
      <c r="R24" s="132" t="str">
        <f t="shared" si="0"/>
        <v/>
      </c>
      <c r="S24" s="25" t="str">
        <f t="shared" si="1"/>
        <v>X</v>
      </c>
      <c r="T24" s="25" t="str">
        <f t="shared" si="2"/>
        <v>X</v>
      </c>
    </row>
    <row r="25" spans="1:20" ht="15" customHeight="1" x14ac:dyDescent="0.25">
      <c r="A25" s="188"/>
      <c r="B25" s="7"/>
      <c r="C25" s="8"/>
      <c r="D25" s="8"/>
      <c r="E25" s="9"/>
      <c r="F25" s="10"/>
      <c r="G25" s="10"/>
      <c r="H25" s="9"/>
      <c r="I25" s="9"/>
      <c r="J25" s="9"/>
      <c r="K25" s="9"/>
      <c r="L25" s="9"/>
      <c r="M25" s="9"/>
      <c r="N25" s="9"/>
      <c r="O25" s="7"/>
      <c r="P25" s="8"/>
      <c r="Q25" s="11"/>
      <c r="R25" s="132" t="str">
        <f t="shared" si="0"/>
        <v/>
      </c>
      <c r="S25" s="25" t="str">
        <f t="shared" si="1"/>
        <v>X</v>
      </c>
      <c r="T25" s="25" t="str">
        <f t="shared" si="2"/>
        <v>X</v>
      </c>
    </row>
    <row r="26" spans="1:20" ht="15" customHeight="1" x14ac:dyDescent="0.25">
      <c r="A26" s="188"/>
      <c r="B26" s="7"/>
      <c r="C26" s="8"/>
      <c r="D26" s="8"/>
      <c r="E26" s="9"/>
      <c r="F26" s="10"/>
      <c r="G26" s="10"/>
      <c r="H26" s="9"/>
      <c r="I26" s="9"/>
      <c r="J26" s="9"/>
      <c r="K26" s="9"/>
      <c r="L26" s="9"/>
      <c r="M26" s="9"/>
      <c r="N26" s="9"/>
      <c r="O26" s="7"/>
      <c r="P26" s="8"/>
      <c r="Q26" s="11"/>
      <c r="R26" s="132" t="str">
        <f t="shared" si="0"/>
        <v/>
      </c>
      <c r="S26" s="25" t="str">
        <f t="shared" si="1"/>
        <v>X</v>
      </c>
      <c r="T26" s="25" t="str">
        <f t="shared" si="2"/>
        <v>X</v>
      </c>
    </row>
    <row r="27" spans="1:20" ht="15" customHeight="1" x14ac:dyDescent="0.25">
      <c r="A27" s="188"/>
      <c r="B27" s="7"/>
      <c r="C27" s="8"/>
      <c r="D27" s="8"/>
      <c r="E27" s="9"/>
      <c r="F27" s="10"/>
      <c r="G27" s="10"/>
      <c r="H27" s="9"/>
      <c r="I27" s="9"/>
      <c r="J27" s="9"/>
      <c r="K27" s="9"/>
      <c r="L27" s="9"/>
      <c r="M27" s="9"/>
      <c r="N27" s="9"/>
      <c r="O27" s="7"/>
      <c r="P27" s="8"/>
      <c r="Q27" s="11"/>
      <c r="R27" s="132" t="str">
        <f t="shared" si="0"/>
        <v/>
      </c>
      <c r="S27" s="25" t="str">
        <f t="shared" si="1"/>
        <v>X</v>
      </c>
      <c r="T27" s="25" t="str">
        <f t="shared" si="2"/>
        <v>X</v>
      </c>
    </row>
    <row r="28" spans="1:20" ht="15" customHeight="1" x14ac:dyDescent="0.25">
      <c r="A28" s="188"/>
      <c r="B28" s="7"/>
      <c r="C28" s="8"/>
      <c r="D28" s="8"/>
      <c r="E28" s="9"/>
      <c r="F28" s="10"/>
      <c r="G28" s="10"/>
      <c r="H28" s="9"/>
      <c r="I28" s="9"/>
      <c r="J28" s="9"/>
      <c r="K28" s="9"/>
      <c r="L28" s="9"/>
      <c r="M28" s="9"/>
      <c r="N28" s="9"/>
      <c r="O28" s="7"/>
      <c r="P28" s="8"/>
      <c r="Q28" s="11"/>
      <c r="R28" s="132" t="str">
        <f t="shared" si="0"/>
        <v/>
      </c>
      <c r="S28" s="25" t="str">
        <f t="shared" si="1"/>
        <v>X</v>
      </c>
      <c r="T28" s="25" t="str">
        <f t="shared" si="2"/>
        <v>X</v>
      </c>
    </row>
    <row r="29" spans="1:20" ht="15" customHeight="1" x14ac:dyDescent="0.25">
      <c r="A29" s="188"/>
      <c r="B29" s="7"/>
      <c r="C29" s="8"/>
      <c r="D29" s="8"/>
      <c r="E29" s="9"/>
      <c r="F29" s="10"/>
      <c r="G29" s="10"/>
      <c r="H29" s="9"/>
      <c r="I29" s="9"/>
      <c r="J29" s="9"/>
      <c r="K29" s="9"/>
      <c r="L29" s="9"/>
      <c r="M29" s="9"/>
      <c r="N29" s="9"/>
      <c r="O29" s="7"/>
      <c r="P29" s="8"/>
      <c r="Q29" s="11"/>
      <c r="R29" s="132" t="str">
        <f t="shared" si="0"/>
        <v/>
      </c>
      <c r="S29" s="25" t="str">
        <f t="shared" si="1"/>
        <v>X</v>
      </c>
      <c r="T29" s="25" t="str">
        <f t="shared" si="2"/>
        <v>X</v>
      </c>
    </row>
    <row r="30" spans="1:20" ht="15" customHeight="1" x14ac:dyDescent="0.25">
      <c r="A30" s="188"/>
      <c r="B30" s="7"/>
      <c r="C30" s="8"/>
      <c r="D30" s="8"/>
      <c r="E30" s="9"/>
      <c r="F30" s="10"/>
      <c r="G30" s="10"/>
      <c r="H30" s="9"/>
      <c r="I30" s="9"/>
      <c r="J30" s="9"/>
      <c r="K30" s="9"/>
      <c r="L30" s="9"/>
      <c r="M30" s="9"/>
      <c r="N30" s="9"/>
      <c r="O30" s="7"/>
      <c r="P30" s="8"/>
      <c r="Q30" s="11"/>
      <c r="R30" s="132" t="str">
        <f t="shared" si="0"/>
        <v/>
      </c>
      <c r="S30" s="25" t="str">
        <f t="shared" si="1"/>
        <v>X</v>
      </c>
      <c r="T30" s="25" t="str">
        <f t="shared" si="2"/>
        <v>X</v>
      </c>
    </row>
    <row r="31" spans="1:20" ht="15" customHeight="1" x14ac:dyDescent="0.25">
      <c r="A31" s="188"/>
      <c r="B31" s="7"/>
      <c r="C31" s="8"/>
      <c r="D31" s="8"/>
      <c r="E31" s="9"/>
      <c r="F31" s="10"/>
      <c r="G31" s="10"/>
      <c r="H31" s="9"/>
      <c r="I31" s="9"/>
      <c r="J31" s="9"/>
      <c r="K31" s="9"/>
      <c r="L31" s="9"/>
      <c r="M31" s="9"/>
      <c r="N31" s="9"/>
      <c r="O31" s="7"/>
      <c r="P31" s="8"/>
      <c r="Q31" s="11"/>
      <c r="R31" s="132" t="str">
        <f t="shared" si="0"/>
        <v/>
      </c>
      <c r="S31" s="25" t="str">
        <f t="shared" si="1"/>
        <v>X</v>
      </c>
      <c r="T31" s="25" t="str">
        <f t="shared" si="2"/>
        <v>X</v>
      </c>
    </row>
    <row r="32" spans="1:20" ht="15" customHeight="1" x14ac:dyDescent="0.25">
      <c r="A32" s="188"/>
      <c r="B32" s="7"/>
      <c r="C32" s="8"/>
      <c r="D32" s="8"/>
      <c r="E32" s="9"/>
      <c r="F32" s="10"/>
      <c r="G32" s="10"/>
      <c r="H32" s="9"/>
      <c r="I32" s="9"/>
      <c r="J32" s="9"/>
      <c r="K32" s="9"/>
      <c r="L32" s="9"/>
      <c r="M32" s="9"/>
      <c r="N32" s="9"/>
      <c r="O32" s="7"/>
      <c r="P32" s="8"/>
      <c r="Q32" s="11"/>
      <c r="R32" s="132" t="str">
        <f t="shared" si="0"/>
        <v/>
      </c>
      <c r="S32" s="25" t="str">
        <f t="shared" si="1"/>
        <v>X</v>
      </c>
      <c r="T32" s="25" t="str">
        <f t="shared" si="2"/>
        <v>X</v>
      </c>
    </row>
    <row r="33" spans="1:49" ht="15" customHeight="1" x14ac:dyDescent="0.25">
      <c r="A33" s="188"/>
      <c r="B33" s="7"/>
      <c r="C33" s="8"/>
      <c r="D33" s="8"/>
      <c r="E33" s="9"/>
      <c r="F33" s="10"/>
      <c r="G33" s="10"/>
      <c r="H33" s="9"/>
      <c r="I33" s="9"/>
      <c r="J33" s="9"/>
      <c r="K33" s="9"/>
      <c r="L33" s="9"/>
      <c r="M33" s="9"/>
      <c r="N33" s="9"/>
      <c r="O33" s="7"/>
      <c r="P33" s="8"/>
      <c r="Q33" s="11"/>
      <c r="R33" s="132" t="str">
        <f t="shared" si="0"/>
        <v/>
      </c>
      <c r="S33" s="25" t="str">
        <f t="shared" si="1"/>
        <v>X</v>
      </c>
      <c r="T33" s="25" t="str">
        <f t="shared" si="2"/>
        <v>X</v>
      </c>
    </row>
    <row r="34" spans="1:49" ht="15" customHeight="1" x14ac:dyDescent="0.25">
      <c r="A34" s="188"/>
      <c r="B34" s="7"/>
      <c r="C34" s="8"/>
      <c r="D34" s="8"/>
      <c r="E34" s="9"/>
      <c r="F34" s="10"/>
      <c r="G34" s="10"/>
      <c r="H34" s="9"/>
      <c r="I34" s="9"/>
      <c r="J34" s="9"/>
      <c r="K34" s="9"/>
      <c r="L34" s="9"/>
      <c r="M34" s="133"/>
      <c r="N34" s="9"/>
      <c r="O34" s="7"/>
      <c r="P34" s="8"/>
      <c r="Q34" s="11"/>
      <c r="R34" s="132" t="str">
        <f t="shared" si="0"/>
        <v/>
      </c>
      <c r="S34" s="25" t="str">
        <f t="shared" si="1"/>
        <v>X</v>
      </c>
      <c r="T34" s="25" t="str">
        <f t="shared" si="2"/>
        <v>X</v>
      </c>
    </row>
    <row r="35" spans="1:49" ht="15" customHeight="1" x14ac:dyDescent="0.25">
      <c r="A35" s="188"/>
      <c r="B35" s="7"/>
      <c r="C35" s="8"/>
      <c r="D35" s="8"/>
      <c r="E35" s="9"/>
      <c r="F35" s="10"/>
      <c r="G35" s="10"/>
      <c r="H35" s="9"/>
      <c r="I35" s="9"/>
      <c r="J35" s="9"/>
      <c r="K35" s="9"/>
      <c r="L35" s="9"/>
      <c r="M35" s="133"/>
      <c r="N35" s="9"/>
      <c r="O35" s="7"/>
      <c r="P35" s="8"/>
      <c r="Q35" s="11"/>
      <c r="R35" s="132" t="str">
        <f t="shared" si="0"/>
        <v/>
      </c>
      <c r="S35" s="25" t="str">
        <f t="shared" si="1"/>
        <v>X</v>
      </c>
      <c r="T35" s="25" t="str">
        <f t="shared" si="2"/>
        <v>X</v>
      </c>
    </row>
    <row r="36" spans="1:49" ht="15" customHeight="1" x14ac:dyDescent="0.25">
      <c r="A36" s="188"/>
      <c r="B36" s="7"/>
      <c r="C36" s="8"/>
      <c r="D36" s="8"/>
      <c r="E36" s="9"/>
      <c r="F36" s="10"/>
      <c r="G36" s="10"/>
      <c r="H36" s="9"/>
      <c r="I36" s="9"/>
      <c r="J36" s="9"/>
      <c r="K36" s="9"/>
      <c r="L36" s="9"/>
      <c r="M36" s="9"/>
      <c r="N36" s="9"/>
      <c r="O36" s="7"/>
      <c r="P36" s="8"/>
      <c r="Q36" s="11"/>
      <c r="R36" s="132" t="str">
        <f t="shared" si="0"/>
        <v/>
      </c>
      <c r="S36" s="25" t="str">
        <f t="shared" si="1"/>
        <v>X</v>
      </c>
      <c r="T36" s="25" t="str">
        <f t="shared" si="2"/>
        <v>X</v>
      </c>
    </row>
    <row r="37" spans="1:49" ht="15" customHeight="1" x14ac:dyDescent="0.25">
      <c r="A37" s="189"/>
      <c r="B37" s="124"/>
      <c r="C37" s="125"/>
      <c r="D37" s="125"/>
      <c r="E37" s="126"/>
      <c r="F37" s="127"/>
      <c r="G37" s="127"/>
      <c r="H37" s="126"/>
      <c r="I37" s="126"/>
      <c r="J37" s="126"/>
      <c r="K37" s="126"/>
      <c r="L37" s="126"/>
      <c r="M37" s="126"/>
      <c r="N37" s="126"/>
      <c r="O37" s="124"/>
      <c r="P37" s="125"/>
      <c r="Q37" s="128"/>
      <c r="R37" s="132" t="str">
        <f t="shared" si="0"/>
        <v/>
      </c>
      <c r="S37" s="25" t="str">
        <f t="shared" si="1"/>
        <v>X</v>
      </c>
      <c r="T37" s="25" t="str">
        <f t="shared" si="2"/>
        <v>X</v>
      </c>
    </row>
    <row r="38" spans="1:49" ht="15" customHeight="1" x14ac:dyDescent="0.25">
      <c r="A38" s="302" t="s">
        <v>167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  <c r="R38" s="132" t="str">
        <f t="shared" si="0"/>
        <v/>
      </c>
      <c r="S38" s="25" t="str">
        <f t="shared" si="1"/>
        <v>X</v>
      </c>
      <c r="T38" s="25" t="str">
        <f t="shared" si="2"/>
        <v>X</v>
      </c>
    </row>
    <row r="39" spans="1:49" ht="15" customHeight="1" x14ac:dyDescent="0.25">
      <c r="A39" s="190"/>
      <c r="B39" s="18"/>
      <c r="C39" s="19"/>
      <c r="D39" s="19"/>
      <c r="E39" s="20"/>
      <c r="F39" s="21"/>
      <c r="G39" s="21"/>
      <c r="H39" s="20"/>
      <c r="I39" s="20"/>
      <c r="J39" s="20"/>
      <c r="K39" s="20"/>
      <c r="L39" s="20"/>
      <c r="M39" s="260"/>
      <c r="N39" s="20"/>
      <c r="O39" s="18"/>
      <c r="P39" s="19"/>
      <c r="Q39" s="22"/>
      <c r="R39" s="132" t="str">
        <f t="shared" si="0"/>
        <v/>
      </c>
      <c r="S39" s="25" t="str">
        <f t="shared" si="1"/>
        <v>X</v>
      </c>
      <c r="T39" s="25" t="str">
        <f t="shared" si="2"/>
        <v>X</v>
      </c>
    </row>
    <row r="40" spans="1:49" ht="15" customHeight="1" x14ac:dyDescent="0.25">
      <c r="A40" s="188"/>
      <c r="B40" s="7"/>
      <c r="C40" s="8"/>
      <c r="D40" s="8"/>
      <c r="E40" s="9"/>
      <c r="F40" s="10"/>
      <c r="G40" s="10"/>
      <c r="H40" s="9"/>
      <c r="I40" s="9"/>
      <c r="J40" s="9"/>
      <c r="K40" s="9"/>
      <c r="L40" s="9"/>
      <c r="M40" s="133"/>
      <c r="N40" s="9"/>
      <c r="O40" s="7"/>
      <c r="P40" s="8"/>
      <c r="Q40" s="11"/>
      <c r="R40" s="132" t="str">
        <f t="shared" si="0"/>
        <v/>
      </c>
      <c r="S40" s="25" t="str">
        <f t="shared" si="1"/>
        <v>X</v>
      </c>
      <c r="T40" s="25" t="str">
        <f t="shared" si="2"/>
        <v>X</v>
      </c>
    </row>
    <row r="41" spans="1:49" ht="15" customHeight="1" x14ac:dyDescent="0.25">
      <c r="A41" s="188"/>
      <c r="B41" s="7"/>
      <c r="C41" s="8"/>
      <c r="D41" s="8"/>
      <c r="E41" s="9"/>
      <c r="F41" s="10"/>
      <c r="G41" s="10"/>
      <c r="H41" s="9"/>
      <c r="I41" s="9"/>
      <c r="J41" s="9"/>
      <c r="K41" s="9"/>
      <c r="L41" s="9"/>
      <c r="M41" s="133"/>
      <c r="N41" s="9"/>
      <c r="O41" s="7"/>
      <c r="P41" s="8"/>
      <c r="Q41" s="11"/>
      <c r="R41" s="132" t="str">
        <f t="shared" si="0"/>
        <v/>
      </c>
      <c r="S41" s="25" t="str">
        <f t="shared" si="1"/>
        <v>X</v>
      </c>
      <c r="T41" s="25" t="str">
        <f t="shared" si="2"/>
        <v>X</v>
      </c>
    </row>
    <row r="42" spans="1:49" ht="15" customHeight="1" x14ac:dyDescent="0.25">
      <c r="A42" s="188"/>
      <c r="B42" s="7"/>
      <c r="C42" s="8"/>
      <c r="D42" s="8"/>
      <c r="E42" s="9"/>
      <c r="F42" s="10"/>
      <c r="G42" s="10"/>
      <c r="H42" s="9"/>
      <c r="I42" s="9"/>
      <c r="J42" s="9"/>
      <c r="K42" s="9"/>
      <c r="L42" s="9"/>
      <c r="M42" s="133"/>
      <c r="N42" s="9"/>
      <c r="O42" s="7"/>
      <c r="P42" s="8"/>
      <c r="Q42" s="11"/>
      <c r="R42" s="132" t="str">
        <f t="shared" si="0"/>
        <v/>
      </c>
      <c r="S42" s="25" t="str">
        <f t="shared" si="1"/>
        <v>X</v>
      </c>
      <c r="T42" s="25" t="str">
        <f t="shared" si="2"/>
        <v>X</v>
      </c>
    </row>
    <row r="43" spans="1:49" ht="15" customHeight="1" x14ac:dyDescent="0.25">
      <c r="A43" s="188"/>
      <c r="B43" s="7"/>
      <c r="C43" s="8"/>
      <c r="D43" s="8"/>
      <c r="E43" s="9"/>
      <c r="F43" s="10"/>
      <c r="G43" s="10"/>
      <c r="H43" s="9"/>
      <c r="I43" s="9"/>
      <c r="J43" s="9"/>
      <c r="K43" s="9"/>
      <c r="L43" s="9"/>
      <c r="M43" s="133"/>
      <c r="N43" s="9"/>
      <c r="O43" s="7"/>
      <c r="P43" s="8"/>
      <c r="Q43" s="11"/>
      <c r="R43" s="132" t="str">
        <f t="shared" si="0"/>
        <v/>
      </c>
      <c r="S43" s="25" t="str">
        <f t="shared" si="1"/>
        <v>X</v>
      </c>
      <c r="T43" s="25" t="str">
        <f t="shared" si="2"/>
        <v>X</v>
      </c>
    </row>
    <row r="44" spans="1:49" ht="15" customHeight="1" x14ac:dyDescent="0.25">
      <c r="A44" s="206"/>
      <c r="B44" s="7"/>
      <c r="C44" s="8"/>
      <c r="D44" s="8"/>
      <c r="E44" s="9"/>
      <c r="F44" s="10"/>
      <c r="G44" s="10"/>
      <c r="H44" s="9"/>
      <c r="I44" s="9"/>
      <c r="J44" s="9"/>
      <c r="K44" s="9"/>
      <c r="L44" s="9"/>
      <c r="M44" s="133"/>
      <c r="N44" s="9"/>
      <c r="O44" s="7"/>
      <c r="P44" s="8"/>
      <c r="Q44" s="11"/>
      <c r="R44" s="132" t="str">
        <f t="shared" si="0"/>
        <v/>
      </c>
      <c r="S44" s="25" t="str">
        <f t="shared" si="1"/>
        <v>X</v>
      </c>
      <c r="T44" s="25" t="str">
        <f t="shared" si="2"/>
        <v>X</v>
      </c>
    </row>
    <row r="45" spans="1:49" ht="15" customHeight="1" thickBot="1" x14ac:dyDescent="0.3">
      <c r="A45" s="191"/>
      <c r="B45" s="12"/>
      <c r="C45" s="13"/>
      <c r="D45" s="13"/>
      <c r="E45" s="14"/>
      <c r="F45" s="15"/>
      <c r="G45" s="15"/>
      <c r="H45" s="14"/>
      <c r="I45" s="14"/>
      <c r="J45" s="14"/>
      <c r="K45" s="14"/>
      <c r="L45" s="14"/>
      <c r="M45" s="207"/>
      <c r="N45" s="14"/>
      <c r="O45" s="12"/>
      <c r="P45" s="13"/>
      <c r="Q45" s="16"/>
      <c r="R45" s="132" t="str">
        <f t="shared" si="0"/>
        <v/>
      </c>
      <c r="S45" s="25" t="str">
        <f t="shared" si="1"/>
        <v>X</v>
      </c>
      <c r="T45" s="25" t="str">
        <f t="shared" si="2"/>
        <v>X</v>
      </c>
    </row>
    <row r="46" spans="1:49" ht="18" customHeight="1" thickBot="1" x14ac:dyDescent="0.3">
      <c r="A46" s="305" t="s">
        <v>50</v>
      </c>
      <c r="B46" s="306"/>
      <c r="C46" s="306"/>
      <c r="D46" s="306"/>
      <c r="E46" s="306"/>
      <c r="F46" s="306"/>
      <c r="G46" s="306"/>
      <c r="H46" s="306"/>
      <c r="I46" s="306"/>
      <c r="J46" s="307"/>
      <c r="K46" s="23"/>
      <c r="L46" s="23"/>
      <c r="M46" s="24"/>
      <c r="N46" s="24"/>
      <c r="O46" s="24"/>
      <c r="P46" s="24"/>
      <c r="Q46" s="24"/>
      <c r="R46" s="24"/>
      <c r="AB46" s="24"/>
      <c r="AC46" s="24"/>
      <c r="AD46" s="24"/>
      <c r="AE46" s="24"/>
      <c r="AF46" s="24"/>
      <c r="AG46" s="24"/>
      <c r="AH46" s="24"/>
      <c r="AI46" s="24"/>
      <c r="AJ46" s="24"/>
      <c r="AM46" s="80"/>
      <c r="AN46" s="80"/>
      <c r="AO46" s="80"/>
      <c r="AP46" s="80"/>
      <c r="AQ46" s="80"/>
      <c r="AR46" s="80"/>
      <c r="AS46" s="80"/>
      <c r="AT46" s="80"/>
      <c r="AU46" s="80"/>
    </row>
    <row r="47" spans="1:49" ht="15" customHeight="1" x14ac:dyDescent="0.25">
      <c r="A47" s="308" t="s">
        <v>26</v>
      </c>
      <c r="B47" s="309"/>
      <c r="C47" s="165" t="s">
        <v>14</v>
      </c>
      <c r="D47" s="162" t="s">
        <v>15</v>
      </c>
      <c r="E47" s="162" t="s">
        <v>69</v>
      </c>
      <c r="F47" s="55" t="s">
        <v>74</v>
      </c>
      <c r="G47" s="55" t="s">
        <v>74</v>
      </c>
      <c r="H47" s="56" t="s">
        <v>302</v>
      </c>
      <c r="I47" s="312" t="s">
        <v>40</v>
      </c>
      <c r="J47" s="313"/>
      <c r="K47" s="23"/>
      <c r="L47" s="23"/>
      <c r="M47" s="24"/>
      <c r="N47" s="24"/>
      <c r="O47" s="24"/>
      <c r="P47" s="24"/>
      <c r="Q47" s="24"/>
      <c r="R47" s="59" t="str">
        <f>UPPER(C3)</f>
        <v/>
      </c>
      <c r="S47" s="59" t="str">
        <f>PROPER(C3)</f>
        <v/>
      </c>
      <c r="T47" s="59"/>
      <c r="U47" s="24" t="s">
        <v>53</v>
      </c>
      <c r="V47" s="24" t="s">
        <v>57</v>
      </c>
      <c r="W47" s="24" t="s">
        <v>185</v>
      </c>
      <c r="X47" s="24" t="s">
        <v>292</v>
      </c>
      <c r="Y47" s="24">
        <f>COUNTA(K8:K45)</f>
        <v>0</v>
      </c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U47" s="24"/>
      <c r="AV47" s="24"/>
      <c r="AW47" s="24"/>
    </row>
    <row r="48" spans="1:49" ht="15" customHeight="1" x14ac:dyDescent="0.25">
      <c r="A48" s="310"/>
      <c r="B48" s="311"/>
      <c r="C48" s="198" t="s">
        <v>16</v>
      </c>
      <c r="D48" s="199" t="s">
        <v>16</v>
      </c>
      <c r="E48" s="199" t="s">
        <v>182</v>
      </c>
      <c r="F48" s="129" t="s">
        <v>263</v>
      </c>
      <c r="G48" s="129" t="s">
        <v>32</v>
      </c>
      <c r="H48" s="119" t="s">
        <v>301</v>
      </c>
      <c r="I48" s="314" t="s">
        <v>18</v>
      </c>
      <c r="J48" s="315"/>
      <c r="K48" s="23"/>
      <c r="L48" s="23"/>
      <c r="M48" s="24"/>
      <c r="N48" s="24"/>
      <c r="O48" s="24"/>
      <c r="P48" s="24"/>
      <c r="Q48" s="24"/>
      <c r="R48" s="59" t="str">
        <f>IF(COUNTA(G3)&gt;0,"VARSITY","")</f>
        <v/>
      </c>
      <c r="S48" s="59" t="str">
        <f>IF(COUNTA(G3)&gt;0,"VAR","")</f>
        <v/>
      </c>
      <c r="T48" s="59"/>
      <c r="U48" s="24" t="s">
        <v>56</v>
      </c>
      <c r="V48" s="24" t="s">
        <v>54</v>
      </c>
      <c r="W48" s="24" t="s">
        <v>186</v>
      </c>
      <c r="X48" s="24" t="s">
        <v>57</v>
      </c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U48" s="24"/>
      <c r="AV48" s="24"/>
      <c r="AW48" s="24"/>
    </row>
    <row r="49" spans="1:49" ht="15" customHeight="1" x14ac:dyDescent="0.25">
      <c r="A49" s="316" t="s">
        <v>23</v>
      </c>
      <c r="B49" s="317"/>
      <c r="C49" s="18"/>
      <c r="D49" s="19"/>
      <c r="E49" s="20"/>
      <c r="F49" s="192"/>
      <c r="G49" s="192"/>
      <c r="H49" s="193"/>
      <c r="I49" s="334"/>
      <c r="J49" s="335"/>
      <c r="K49" s="320" t="str">
        <f>IF(AND(N49="",O49="X"),"MISSING INFO!","")</f>
        <v/>
      </c>
      <c r="L49" s="321"/>
      <c r="M49" s="59"/>
      <c r="N49" s="24" t="str">
        <f t="shared" ref="N49:N59" si="3">IF(COUNTA(C49:E49)=0,"X","")</f>
        <v>X</v>
      </c>
      <c r="O49" s="24" t="str">
        <f>IF(AND(C49&gt;0,D49&gt;0,E49&gt;0,I49&gt;0),"","X")</f>
        <v>X</v>
      </c>
      <c r="P49" s="24"/>
      <c r="Q49" s="24"/>
      <c r="R49" s="24" t="str">
        <f>IF(COUNTA(H3)&gt;0,"JUNIOR VARSITY 1","")</f>
        <v/>
      </c>
      <c r="S49" s="24" t="str">
        <f>IF(COUNTA(H3)&gt;0,"1 JV","")</f>
        <v/>
      </c>
      <c r="U49" s="24" t="s">
        <v>193</v>
      </c>
      <c r="V49" s="24" t="s">
        <v>58</v>
      </c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U49" s="24"/>
      <c r="AV49" s="24"/>
      <c r="AW49" s="24"/>
    </row>
    <row r="50" spans="1:49" ht="15" customHeight="1" x14ac:dyDescent="0.25">
      <c r="A50" s="322" t="s">
        <v>25</v>
      </c>
      <c r="B50" s="323"/>
      <c r="C50" s="8"/>
      <c r="D50" s="8"/>
      <c r="E50" s="9"/>
      <c r="F50" s="194"/>
      <c r="G50" s="194"/>
      <c r="H50" s="195"/>
      <c r="I50" s="332"/>
      <c r="J50" s="333"/>
      <c r="K50" s="320" t="str">
        <f>IF(AND(N50="",O50="X"),"MISSING INFO!","")</f>
        <v/>
      </c>
      <c r="L50" s="321"/>
      <c r="M50" s="59"/>
      <c r="N50" s="24" t="str">
        <f t="shared" si="3"/>
        <v>X</v>
      </c>
      <c r="O50" s="24" t="str">
        <f>IF(AND(C50&gt;0,D50&gt;0,E50&gt;0,F50&gt;0,G50&gt;0,H50&gt;0,I50&gt;0),"","X")</f>
        <v>X</v>
      </c>
      <c r="P50" s="24"/>
      <c r="Q50" s="24"/>
      <c r="R50" s="24" t="str">
        <f>IF(COUNTA(I3)&gt;0,"JUNIOR VARSITY 2","")</f>
        <v/>
      </c>
      <c r="S50" s="24" t="str">
        <f>IF(COUNTA(I3)&gt;0,"2 JV","")</f>
        <v/>
      </c>
      <c r="U50" s="24" t="s">
        <v>194</v>
      </c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U50" s="24"/>
      <c r="AV50" s="24"/>
      <c r="AW50" s="24"/>
    </row>
    <row r="51" spans="1:49" ht="15" customHeight="1" x14ac:dyDescent="0.25">
      <c r="A51" s="322" t="s">
        <v>24</v>
      </c>
      <c r="B51" s="323"/>
      <c r="C51" s="8"/>
      <c r="D51" s="8"/>
      <c r="E51" s="9"/>
      <c r="F51" s="194"/>
      <c r="G51" s="194"/>
      <c r="H51" s="195"/>
      <c r="I51" s="326"/>
      <c r="J51" s="327"/>
      <c r="K51" s="320" t="str">
        <f>IF(AND(N51="",O51="X"),"MISSING INFO!","")</f>
        <v/>
      </c>
      <c r="L51" s="321"/>
      <c r="M51" s="59"/>
      <c r="N51" s="24" t="str">
        <f t="shared" si="3"/>
        <v>X</v>
      </c>
      <c r="O51" s="24" t="str">
        <f t="shared" ref="O51:O59" si="4">IF(AND(C51&gt;0,D51&gt;0,E51&gt;0,F51&gt;0,G51&gt;0,H51&gt;0),"","X")</f>
        <v>X</v>
      </c>
      <c r="P51" s="24"/>
      <c r="Q51" s="24"/>
      <c r="R51" s="24" t="str">
        <f>IF(COUNTA(J3)&gt;0,"MIDDLE SCHOOL 1","")</f>
        <v/>
      </c>
      <c r="S51" s="24" t="str">
        <f>IF(COUNTA(J3)&gt;0,"1 MS","")</f>
        <v/>
      </c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U51" s="24"/>
      <c r="AV51" s="24"/>
      <c r="AW51" s="24"/>
    </row>
    <row r="52" spans="1:49" ht="15" customHeight="1" x14ac:dyDescent="0.25">
      <c r="A52" s="322" t="s">
        <v>24</v>
      </c>
      <c r="B52" s="323"/>
      <c r="C52" s="8"/>
      <c r="D52" s="8"/>
      <c r="E52" s="9"/>
      <c r="F52" s="194"/>
      <c r="G52" s="194"/>
      <c r="H52" s="195"/>
      <c r="I52" s="326"/>
      <c r="J52" s="327"/>
      <c r="K52" s="320" t="str">
        <f t="shared" ref="K52:K59" si="5">IF(AND(N52="",O52="X"),"MISSING INFO!","")</f>
        <v/>
      </c>
      <c r="L52" s="321"/>
      <c r="M52" s="59"/>
      <c r="N52" s="24" t="str">
        <f t="shared" si="3"/>
        <v>X</v>
      </c>
      <c r="O52" s="24" t="str">
        <f t="shared" si="4"/>
        <v>X</v>
      </c>
      <c r="P52" s="24"/>
      <c r="Q52" s="24"/>
      <c r="R52" s="24" t="str">
        <f>IF(COUNTA(K3)&gt;0,"MIDDLE SCHOOL 2","")</f>
        <v/>
      </c>
      <c r="S52" s="24" t="str">
        <f>IF(COUNTA(K3)&gt;0,"2 MS","")</f>
        <v/>
      </c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U52" s="24"/>
      <c r="AV52" s="24"/>
      <c r="AW52" s="24"/>
    </row>
    <row r="53" spans="1:49" ht="15" customHeight="1" x14ac:dyDescent="0.25">
      <c r="A53" s="322" t="s">
        <v>24</v>
      </c>
      <c r="B53" s="323"/>
      <c r="C53" s="125"/>
      <c r="D53" s="125"/>
      <c r="E53" s="126"/>
      <c r="F53" s="201"/>
      <c r="G53" s="201"/>
      <c r="H53" s="202"/>
      <c r="I53" s="326"/>
      <c r="J53" s="327"/>
      <c r="K53" s="320" t="str">
        <f t="shared" si="5"/>
        <v/>
      </c>
      <c r="L53" s="321"/>
      <c r="M53" s="59"/>
      <c r="N53" s="24" t="str">
        <f t="shared" si="3"/>
        <v>X</v>
      </c>
      <c r="O53" s="24" t="str">
        <f t="shared" si="4"/>
        <v>X</v>
      </c>
      <c r="P53" s="24"/>
      <c r="Q53" s="24"/>
      <c r="R53" s="24" t="str">
        <f>IF(COUNTA(L3)&gt;0,"GIRLS","")</f>
        <v/>
      </c>
      <c r="S53" s="24" t="str">
        <f>IF(COUNTA(L3)&gt;0,"G","")</f>
        <v/>
      </c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U53" s="24"/>
      <c r="AV53" s="24"/>
      <c r="AW53" s="24"/>
    </row>
    <row r="54" spans="1:49" ht="15" customHeight="1" x14ac:dyDescent="0.25">
      <c r="A54" s="322" t="s">
        <v>264</v>
      </c>
      <c r="B54" s="323"/>
      <c r="C54" s="125"/>
      <c r="D54" s="125"/>
      <c r="E54" s="126"/>
      <c r="F54" s="201"/>
      <c r="G54" s="201"/>
      <c r="H54" s="202"/>
      <c r="I54" s="326"/>
      <c r="J54" s="327"/>
      <c r="K54" s="320" t="str">
        <f t="shared" si="5"/>
        <v/>
      </c>
      <c r="L54" s="321"/>
      <c r="M54" s="59"/>
      <c r="N54" s="24" t="str">
        <f t="shared" si="3"/>
        <v>X</v>
      </c>
      <c r="O54" s="24" t="str">
        <f t="shared" si="4"/>
        <v>X</v>
      </c>
      <c r="P54" s="24"/>
      <c r="Q54" s="24"/>
      <c r="R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U54" s="24"/>
      <c r="AV54" s="24"/>
      <c r="AW54" s="24"/>
    </row>
    <row r="55" spans="1:49" ht="15" customHeight="1" x14ac:dyDescent="0.25">
      <c r="A55" s="322" t="s">
        <v>264</v>
      </c>
      <c r="B55" s="323"/>
      <c r="C55" s="125"/>
      <c r="D55" s="125"/>
      <c r="E55" s="126"/>
      <c r="F55" s="201"/>
      <c r="G55" s="201"/>
      <c r="H55" s="202"/>
      <c r="I55" s="326"/>
      <c r="J55" s="327"/>
      <c r="K55" s="320" t="str">
        <f t="shared" si="5"/>
        <v/>
      </c>
      <c r="L55" s="321"/>
      <c r="M55" s="59"/>
      <c r="N55" s="24" t="str">
        <f t="shared" si="3"/>
        <v>X</v>
      </c>
      <c r="O55" s="24" t="str">
        <f t="shared" si="4"/>
        <v>X</v>
      </c>
      <c r="P55" s="24"/>
      <c r="Q55" s="24"/>
      <c r="R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U55" s="24"/>
      <c r="AV55" s="24"/>
      <c r="AW55" s="24"/>
    </row>
    <row r="56" spans="1:49" ht="15" customHeight="1" x14ac:dyDescent="0.25">
      <c r="A56" s="322" t="s">
        <v>264</v>
      </c>
      <c r="B56" s="323"/>
      <c r="C56" s="125"/>
      <c r="D56" s="125"/>
      <c r="E56" s="126"/>
      <c r="F56" s="201"/>
      <c r="G56" s="201"/>
      <c r="H56" s="202"/>
      <c r="I56" s="326"/>
      <c r="J56" s="327"/>
      <c r="K56" s="320" t="str">
        <f t="shared" si="5"/>
        <v/>
      </c>
      <c r="L56" s="321"/>
      <c r="M56" s="59"/>
      <c r="N56" s="24" t="str">
        <f t="shared" si="3"/>
        <v>X</v>
      </c>
      <c r="O56" s="24" t="str">
        <f t="shared" si="4"/>
        <v>X</v>
      </c>
      <c r="P56" s="24"/>
      <c r="Q56" s="24"/>
      <c r="R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U56" s="24"/>
      <c r="AV56" s="24"/>
      <c r="AW56" s="24"/>
    </row>
    <row r="57" spans="1:49" ht="15" customHeight="1" x14ac:dyDescent="0.25">
      <c r="A57" s="322" t="s">
        <v>264</v>
      </c>
      <c r="B57" s="323"/>
      <c r="C57" s="125"/>
      <c r="D57" s="125"/>
      <c r="E57" s="126"/>
      <c r="F57" s="201"/>
      <c r="G57" s="201"/>
      <c r="H57" s="202"/>
      <c r="I57" s="326"/>
      <c r="J57" s="327"/>
      <c r="K57" s="320" t="str">
        <f t="shared" si="5"/>
        <v/>
      </c>
      <c r="L57" s="321"/>
      <c r="M57" s="59"/>
      <c r="N57" s="24" t="str">
        <f t="shared" si="3"/>
        <v>X</v>
      </c>
      <c r="O57" s="24" t="str">
        <f t="shared" si="4"/>
        <v>X</v>
      </c>
      <c r="P57" s="24"/>
      <c r="Q57" s="24"/>
      <c r="R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U57" s="24"/>
      <c r="AV57" s="24"/>
      <c r="AW57" s="24"/>
    </row>
    <row r="58" spans="1:49" ht="15" customHeight="1" x14ac:dyDescent="0.25">
      <c r="A58" s="322" t="s">
        <v>264</v>
      </c>
      <c r="B58" s="323"/>
      <c r="C58" s="125"/>
      <c r="D58" s="125"/>
      <c r="E58" s="126"/>
      <c r="F58" s="201"/>
      <c r="G58" s="201"/>
      <c r="H58" s="202"/>
      <c r="I58" s="326"/>
      <c r="J58" s="327"/>
      <c r="K58" s="320" t="str">
        <f t="shared" si="5"/>
        <v/>
      </c>
      <c r="L58" s="321"/>
      <c r="M58" s="59"/>
      <c r="N58" s="24" t="str">
        <f t="shared" si="3"/>
        <v>X</v>
      </c>
      <c r="O58" s="24" t="str">
        <f t="shared" si="4"/>
        <v>X</v>
      </c>
      <c r="P58" s="24"/>
      <c r="Q58" s="24"/>
      <c r="R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U58" s="24"/>
      <c r="AV58" s="24"/>
      <c r="AW58" s="24"/>
    </row>
    <row r="59" spans="1:49" ht="15" customHeight="1" thickBot="1" x14ac:dyDescent="0.3">
      <c r="A59" s="328" t="s">
        <v>264</v>
      </c>
      <c r="B59" s="329"/>
      <c r="C59" s="13"/>
      <c r="D59" s="13"/>
      <c r="E59" s="14"/>
      <c r="F59" s="196"/>
      <c r="G59" s="196"/>
      <c r="H59" s="197"/>
      <c r="I59" s="330"/>
      <c r="J59" s="331"/>
      <c r="K59" s="320" t="str">
        <f t="shared" si="5"/>
        <v/>
      </c>
      <c r="L59" s="321"/>
      <c r="M59" s="59"/>
      <c r="N59" s="24" t="str">
        <f t="shared" si="3"/>
        <v>X</v>
      </c>
      <c r="O59" s="24" t="str">
        <f t="shared" si="4"/>
        <v>X</v>
      </c>
      <c r="P59" s="24"/>
      <c r="Q59" s="24"/>
      <c r="R59" s="24" t="str">
        <f>CONCATENATE(R48,R49,R50,R51,R52)</f>
        <v/>
      </c>
      <c r="S59" s="24" t="str">
        <f>CONCATENATE(S48,S49,S50,S51,S52)</f>
        <v/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U59" s="24"/>
      <c r="AV59" s="24"/>
      <c r="AW59" s="24"/>
    </row>
    <row r="60" spans="1:49" s="23" customFormat="1" ht="15" customHeight="1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24"/>
      <c r="N60" s="264"/>
      <c r="O60" s="264"/>
      <c r="P60" s="264"/>
      <c r="Q60" s="24"/>
      <c r="R60" s="24" t="str">
        <f>IF(COUNTA(O3)&gt;0,"PURE","")</f>
        <v/>
      </c>
      <c r="S60" s="24" t="str">
        <f>CONCATENATE(S47," ",S59)</f>
        <v xml:space="preserve"> 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80"/>
      <c r="AL60" s="80"/>
      <c r="AM60" s="80"/>
      <c r="AN60" s="80"/>
      <c r="AO60" s="24"/>
      <c r="AP60" s="24"/>
      <c r="AQ60" s="24"/>
      <c r="AR60" s="24"/>
      <c r="AS60" s="24"/>
      <c r="AT60" s="24"/>
      <c r="AU60" s="24"/>
      <c r="AV60" s="24"/>
    </row>
    <row r="61" spans="1:49" s="23" customFormat="1" ht="16.2" customHeight="1" x14ac:dyDescent="0.25">
      <c r="M61" s="24"/>
      <c r="N61" s="24"/>
      <c r="O61" s="24"/>
      <c r="P61" s="24"/>
      <c r="Q61" s="24"/>
      <c r="R61" s="24" t="str">
        <f>IF(COUNTA(P3)&gt;0,"CO-OP","")</f>
        <v/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80"/>
      <c r="AL61" s="80"/>
      <c r="AM61" s="80"/>
      <c r="AN61" s="80"/>
      <c r="AO61" s="24"/>
      <c r="AP61" s="24"/>
      <c r="AQ61" s="24"/>
      <c r="AR61" s="24"/>
      <c r="AS61" s="24"/>
      <c r="AT61" s="24"/>
      <c r="AU61" s="24"/>
      <c r="AV61" s="24"/>
    </row>
    <row r="62" spans="1:49" s="23" customFormat="1" x14ac:dyDescent="0.25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80"/>
      <c r="AL62" s="80"/>
      <c r="AM62" s="80"/>
      <c r="AN62" s="80"/>
      <c r="AO62" s="24"/>
      <c r="AP62" s="24"/>
      <c r="AQ62" s="24"/>
      <c r="AR62" s="24"/>
      <c r="AS62" s="24"/>
      <c r="AT62" s="24"/>
      <c r="AU62" s="24"/>
      <c r="AV62" s="24"/>
    </row>
    <row r="63" spans="1:49" s="23" customFormat="1" x14ac:dyDescent="0.25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80"/>
      <c r="AL63" s="80"/>
      <c r="AM63" s="80"/>
      <c r="AN63" s="80"/>
      <c r="AO63" s="24"/>
      <c r="AP63" s="24"/>
      <c r="AQ63" s="24"/>
      <c r="AR63" s="24"/>
      <c r="AS63" s="24"/>
      <c r="AT63" s="24"/>
      <c r="AU63" s="24"/>
      <c r="AV63" s="24"/>
    </row>
    <row r="64" spans="1:49" s="23" customFormat="1" x14ac:dyDescent="0.25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80"/>
      <c r="AL64" s="80"/>
      <c r="AM64" s="80"/>
      <c r="AN64" s="80"/>
      <c r="AO64" s="24"/>
      <c r="AP64" s="24"/>
      <c r="AQ64" s="24"/>
      <c r="AR64" s="24"/>
      <c r="AS64" s="24"/>
      <c r="AT64" s="24"/>
      <c r="AU64" s="24"/>
      <c r="AV64" s="24"/>
    </row>
    <row r="65" spans="11:48" s="23" customFormat="1" x14ac:dyDescent="0.25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80"/>
      <c r="AL65" s="80"/>
      <c r="AM65" s="80"/>
      <c r="AN65" s="80"/>
      <c r="AO65" s="24"/>
      <c r="AP65" s="24"/>
      <c r="AQ65" s="24"/>
      <c r="AR65" s="24"/>
      <c r="AS65" s="24"/>
      <c r="AT65" s="24"/>
      <c r="AU65" s="24"/>
      <c r="AV65" s="24"/>
    </row>
    <row r="66" spans="11:48" s="23" customFormat="1" x14ac:dyDescent="0.25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80"/>
      <c r="AL66" s="80"/>
      <c r="AM66" s="80"/>
      <c r="AN66" s="80"/>
      <c r="AO66" s="24"/>
      <c r="AP66" s="24"/>
      <c r="AQ66" s="24"/>
      <c r="AR66" s="24"/>
      <c r="AS66" s="24"/>
      <c r="AT66" s="24"/>
      <c r="AU66" s="24"/>
      <c r="AV66" s="24"/>
    </row>
    <row r="67" spans="11:48" s="23" customFormat="1" x14ac:dyDescent="0.25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80"/>
      <c r="AL67" s="80"/>
      <c r="AM67" s="80"/>
      <c r="AN67" s="80"/>
      <c r="AO67" s="24"/>
      <c r="AP67" s="24"/>
      <c r="AQ67" s="24"/>
      <c r="AR67" s="24"/>
      <c r="AS67" s="24"/>
      <c r="AT67" s="24"/>
      <c r="AU67" s="24"/>
      <c r="AV67" s="24"/>
    </row>
    <row r="68" spans="11:48" s="23" customFormat="1" x14ac:dyDescent="0.25">
      <c r="AJ68" s="80"/>
      <c r="AK68" s="80"/>
      <c r="AL68" s="80"/>
      <c r="AM68" s="80"/>
      <c r="AN68" s="24"/>
      <c r="AO68" s="24"/>
      <c r="AP68" s="24"/>
      <c r="AQ68" s="24"/>
      <c r="AR68" s="24"/>
      <c r="AS68" s="24"/>
      <c r="AT68" s="24"/>
      <c r="AU68" s="24"/>
    </row>
    <row r="69" spans="11:48" s="23" customFormat="1" x14ac:dyDescent="0.25">
      <c r="AI69" s="80"/>
      <c r="AJ69" s="80"/>
      <c r="AK69" s="80"/>
      <c r="AL69" s="80"/>
      <c r="AM69" s="24"/>
      <c r="AN69" s="24"/>
      <c r="AO69" s="24"/>
      <c r="AP69" s="24"/>
      <c r="AQ69" s="24"/>
      <c r="AR69" s="24"/>
      <c r="AS69" s="24"/>
      <c r="AT69" s="24"/>
    </row>
    <row r="70" spans="11:48" s="23" customFormat="1" x14ac:dyDescent="0.25">
      <c r="AI70" s="80"/>
      <c r="AJ70" s="80"/>
      <c r="AK70" s="80"/>
      <c r="AL70" s="80"/>
      <c r="AM70" s="24"/>
      <c r="AN70" s="24"/>
      <c r="AO70" s="24"/>
      <c r="AP70" s="24"/>
      <c r="AQ70" s="24"/>
      <c r="AR70" s="24"/>
      <c r="AS70" s="24"/>
      <c r="AT70" s="24"/>
    </row>
    <row r="71" spans="11:48" s="23" customFormat="1" x14ac:dyDescent="0.25">
      <c r="AI71" s="80"/>
      <c r="AJ71" s="80"/>
      <c r="AK71" s="80"/>
      <c r="AL71" s="80"/>
      <c r="AM71" s="24"/>
      <c r="AN71" s="24"/>
      <c r="AO71" s="24"/>
      <c r="AP71" s="24"/>
      <c r="AQ71" s="24"/>
      <c r="AR71" s="24"/>
      <c r="AS71" s="24"/>
      <c r="AT71" s="24"/>
    </row>
    <row r="72" spans="11:48" x14ac:dyDescent="0.25"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11:48" x14ac:dyDescent="0.25"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</row>
    <row r="74" spans="11:48" x14ac:dyDescent="0.25"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</row>
    <row r="75" spans="11:48" x14ac:dyDescent="0.25"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1:48" x14ac:dyDescent="0.25"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1:48" x14ac:dyDescent="0.25"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1:48" x14ac:dyDescent="0.25"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1:48" x14ac:dyDescent="0.25"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1:48" x14ac:dyDescent="0.25"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</row>
  </sheetData>
  <mergeCells count="45">
    <mergeCell ref="K49:L49"/>
    <mergeCell ref="K50:L50"/>
    <mergeCell ref="K51:L51"/>
    <mergeCell ref="K52:L52"/>
    <mergeCell ref="K59:L59"/>
    <mergeCell ref="K53:L53"/>
    <mergeCell ref="K55:L55"/>
    <mergeCell ref="K54:L54"/>
    <mergeCell ref="K56:L56"/>
    <mergeCell ref="K57:L57"/>
    <mergeCell ref="K58:L58"/>
    <mergeCell ref="A5:Q5"/>
    <mergeCell ref="A1:Q1"/>
    <mergeCell ref="O6:Q6"/>
    <mergeCell ref="A47:B48"/>
    <mergeCell ref="I47:J47"/>
    <mergeCell ref="I48:J48"/>
    <mergeCell ref="A38:Q38"/>
    <mergeCell ref="A3:B3"/>
    <mergeCell ref="C3:D3"/>
    <mergeCell ref="E3:F3"/>
    <mergeCell ref="M3:N3"/>
    <mergeCell ref="A46:J46"/>
    <mergeCell ref="I51:J51"/>
    <mergeCell ref="I52:J52"/>
    <mergeCell ref="I59:J59"/>
    <mergeCell ref="I50:J50"/>
    <mergeCell ref="A49:B49"/>
    <mergeCell ref="A50:B50"/>
    <mergeCell ref="I49:J49"/>
    <mergeCell ref="A51:B51"/>
    <mergeCell ref="A52:B52"/>
    <mergeCell ref="A59:B59"/>
    <mergeCell ref="I53:J53"/>
    <mergeCell ref="I54:J54"/>
    <mergeCell ref="I55:J55"/>
    <mergeCell ref="I56:J56"/>
    <mergeCell ref="I57:J57"/>
    <mergeCell ref="I58:J58"/>
    <mergeCell ref="A58:B58"/>
    <mergeCell ref="A53:B53"/>
    <mergeCell ref="A54:B54"/>
    <mergeCell ref="A55:B55"/>
    <mergeCell ref="A56:B56"/>
    <mergeCell ref="A57:B57"/>
  </mergeCells>
  <phoneticPr fontId="2" type="noConversion"/>
  <conditionalFormatting sqref="A8:Q37">
    <cfRule type="expression" dxfId="16" priority="4">
      <formula>MOD(ROW(),2)=1</formula>
    </cfRule>
  </conditionalFormatting>
  <conditionalFormatting sqref="A39:Q45 C49:I59">
    <cfRule type="expression" dxfId="15" priority="11">
      <formula>MOD(ROW(),2)=1</formula>
    </cfRule>
  </conditionalFormatting>
  <conditionalFormatting sqref="G8:H45">
    <cfRule type="containsText" dxfId="14" priority="2" operator="containsText" text="N">
      <formula>NOT(ISERROR(SEARCH("N",G8)))</formula>
    </cfRule>
    <cfRule type="containsText" dxfId="13" priority="3" operator="containsText" text="Y">
      <formula>NOT(ISERROR(SEARCH("Y",G8)))</formula>
    </cfRule>
  </conditionalFormatting>
  <conditionalFormatting sqref="I8:I37 I39:I45">
    <cfRule type="duplicateValues" dxfId="12" priority="1"/>
  </conditionalFormatting>
  <dataValidations count="14">
    <dataValidation type="whole" allowBlank="1" showErrorMessage="1" error="Jersey number must be a whole number between 0 and 99" sqref="I8:I37 I39:I45" xr:uid="{00000000-0002-0000-0100-000000000000}">
      <formula1>0</formula1>
      <formula2>99</formula2>
    </dataValidation>
    <dataValidation type="textLength" operator="equal" allowBlank="1" showInputMessage="1" showErrorMessage="1" sqref="O8:Q37 O39:Q45" xr:uid="{00000000-0002-0000-0100-000003000000}">
      <formula1>1</formula1>
    </dataValidation>
    <dataValidation type="whole" allowBlank="1" showErrorMessage="1" error="Grade must be 6, 7, 8, 9, 10, 11, or 12" sqref="L8:L37 L39:L45" xr:uid="{CEA6464D-7778-482E-AB26-3812CADC24E5}">
      <formula1>6</formula1>
      <formula2>12</formula2>
    </dataValidation>
    <dataValidation type="whole" allowBlank="1" showErrorMessage="1" error="Input must be a whole number" sqref="N39:N45" xr:uid="{A749FDC5-AA9B-4A68-B350-A3C03A4B1922}">
      <formula1>0</formula1>
      <formula2>12</formula2>
    </dataValidation>
    <dataValidation type="whole" allowBlank="1" showErrorMessage="1" error="Entry must be a whole number" sqref="G50:G59" xr:uid="{2C2EFD37-6BB9-4504-B8CB-BBD5D36E6B0A}">
      <formula1>0</formula1>
      <formula2>5</formula2>
    </dataValidation>
    <dataValidation type="whole" allowBlank="1" showErrorMessage="1" error="Input must be only the year obtained, such as 2012" sqref="H50:H59" xr:uid="{D17A7C5B-AE69-427B-B215-AE765CB5A9AE}">
      <formula1>1990</formula1>
      <formula2>2025</formula2>
    </dataValidation>
    <dataValidation type="date" allowBlank="1" showErrorMessage="1" error="Input must be a valid date, such as 1/1/2020" sqref="M39:M45" xr:uid="{0BCAE859-8200-413E-BEB3-12C762670AD4}">
      <formula1>36161</formula1>
      <formula2>41274</formula2>
    </dataValidation>
    <dataValidation type="list" operator="equal" allowBlank="1" showDropDown="1" showErrorMessage="1" error="The Primary Postion can only be F, D, or G" sqref="J8:J37 J39:J45" xr:uid="{A4E3B964-A9D2-4F44-AC0B-7DF3F81464F7}">
      <formula1>$V$47:$V$49</formula1>
    </dataValidation>
    <dataValidation type="list" operator="equal" allowBlank="1" showDropDown="1" showErrorMessage="1" error="Entry can only be Y or N" sqref="G8:H37 G39:H45" xr:uid="{E61B04FF-3188-492D-9A57-5E61E9A81199}">
      <formula1>$U$47:$U$50</formula1>
    </dataValidation>
    <dataValidation type="list" operator="equal" allowBlank="1" showDropDown="1" showInputMessage="1" showErrorMessage="1" error="Entry must be C or A" sqref="K8:K37" xr:uid="{AA7B5BEB-6FC9-47C2-9D05-52212E8471E0}">
      <formula1>$W$47:$W$48</formula1>
    </dataValidation>
    <dataValidation type="list" operator="equal" allowBlank="1" showDropDown="1" showErrorMessage="1" error="Entry must be C or A" sqref="K39:K45" xr:uid="{6CE4B886-AAA0-48EC-9180-A6F6B8A930CA}">
      <formula1>$W$47:$W$48</formula1>
    </dataValidation>
    <dataValidation type="list" allowBlank="1" showDropDown="1" showInputMessage="1" showErrorMessage="1" error="The Gender can only be M or F." sqref="F39:F45 F8:F37" xr:uid="{07EACF92-3337-45FF-948C-B0FC54F33B9D}">
      <formula1>$X$47:$X$48</formula1>
    </dataValidation>
    <dataValidation type="date" allowBlank="1" showInputMessage="1" showErrorMessage="1" sqref="M34:M37 M8:M33" xr:uid="{DFA05D3B-335E-4EE4-814B-4668BFDB5A09}">
      <formula1>36526</formula1>
      <formula2>41639</formula2>
    </dataValidation>
    <dataValidation type="whole" allowBlank="1" showErrorMessage="1" error="Input must be a whole number" sqref="N8:N37" xr:uid="{937F24A2-009F-4000-A1CD-DE440B925516}">
      <formula1>0</formula1>
      <formula2>8</formula2>
    </dataValidation>
  </dataValidations>
  <printOptions horizontalCentered="1"/>
  <pageMargins left="0.25" right="0.25" top="0.25" bottom="0.25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7C98-6E35-4719-AA68-F8DB9F95E283}">
  <sheetPr codeName="Sheet3"/>
  <dimension ref="A1:BG70"/>
  <sheetViews>
    <sheetView zoomScaleNormal="100" workbookViewId="0">
      <selection activeCell="D19" sqref="D19"/>
    </sheetView>
  </sheetViews>
  <sheetFormatPr defaultColWidth="9.33203125" defaultRowHeight="13.2" x14ac:dyDescent="0.25"/>
  <cols>
    <col min="1" max="2" width="17.6640625" style="29" customWidth="1"/>
    <col min="3" max="3" width="7.6640625" style="29" customWidth="1"/>
    <col min="4" max="4" width="21.44140625" style="29" customWidth="1"/>
    <col min="5" max="5" width="3.44140625" style="29" customWidth="1"/>
    <col min="6" max="6" width="21.44140625" style="29" customWidth="1"/>
    <col min="7" max="7" width="10.44140625" style="29" customWidth="1"/>
    <col min="8" max="8" width="21.44140625" style="29" customWidth="1"/>
    <col min="9" max="9" width="10.44140625" style="29" customWidth="1"/>
    <col min="10" max="11" width="9.33203125" style="24"/>
    <col min="12" max="12" width="9.33203125" style="24" customWidth="1"/>
    <col min="13" max="16" width="9.33203125" style="25"/>
    <col min="17" max="39" width="9.33203125" style="24"/>
    <col min="40" max="51" width="9.33203125" style="80"/>
    <col min="52" max="59" width="9.33203125" style="24"/>
    <col min="60" max="16384" width="9.33203125" style="29"/>
  </cols>
  <sheetData>
    <row r="1" spans="1:29" ht="26.4" customHeight="1" x14ac:dyDescent="0.25">
      <c r="A1" s="349" t="s">
        <v>320</v>
      </c>
      <c r="B1" s="294"/>
      <c r="C1" s="294"/>
      <c r="D1" s="294"/>
      <c r="E1" s="294"/>
      <c r="F1" s="294"/>
      <c r="G1" s="294"/>
      <c r="H1" s="294"/>
      <c r="I1" s="294"/>
    </row>
    <row r="2" spans="1:29" ht="7.5" customHeight="1" x14ac:dyDescent="0.25"/>
    <row r="3" spans="1:29" ht="7.5" customHeight="1" thickBot="1" x14ac:dyDescent="0.3"/>
    <row r="4" spans="1:29" ht="15" customHeight="1" thickBot="1" x14ac:dyDescent="0.3">
      <c r="A4" s="305" t="str">
        <f>IF(DATA!R47&gt;0,CONCATENATE(DATA!R47," ",DATA!R59," ",DATA!R61))</f>
        <v xml:space="preserve">  </v>
      </c>
      <c r="B4" s="306"/>
      <c r="C4" s="306"/>
      <c r="D4" s="307"/>
      <c r="F4" s="305" t="s">
        <v>179</v>
      </c>
      <c r="G4" s="306"/>
      <c r="H4" s="306" t="s">
        <v>180</v>
      </c>
      <c r="I4" s="307"/>
    </row>
    <row r="5" spans="1:29" ht="15" customHeight="1" thickBot="1" x14ac:dyDescent="0.3">
      <c r="A5" s="30" t="s">
        <v>27</v>
      </c>
      <c r="B5" s="31" t="s">
        <v>28</v>
      </c>
      <c r="C5" s="31" t="s">
        <v>34</v>
      </c>
      <c r="D5" s="32" t="s">
        <v>33</v>
      </c>
      <c r="E5" s="33"/>
      <c r="F5" s="346" t="s">
        <v>66</v>
      </c>
      <c r="G5" s="347"/>
      <c r="H5" s="346" t="s">
        <v>66</v>
      </c>
      <c r="I5" s="347"/>
    </row>
    <row r="6" spans="1:29" ht="15" customHeight="1" x14ac:dyDescent="0.25">
      <c r="A6" s="34" t="str">
        <f t="shared" ref="A6:A35" si="0">IF($S6&lt;&gt;"zzz",S6,"")</f>
        <v/>
      </c>
      <c r="B6" s="35" t="str">
        <f t="shared" ref="B6:B35" si="1">IF($S6&lt;&gt;"zzz",T6,"")</f>
        <v/>
      </c>
      <c r="C6" s="35" t="str">
        <f t="shared" ref="C6:C35" si="2">IF($S6&lt;&gt;"zzz",U6,"")</f>
        <v/>
      </c>
      <c r="D6" s="36" t="str">
        <f t="shared" ref="D6:D35" si="3">IF($S6&lt;&gt;"zzz",V6,"")</f>
        <v/>
      </c>
      <c r="E6" s="33"/>
      <c r="F6" s="338" t="s">
        <v>67</v>
      </c>
      <c r="G6" s="339"/>
      <c r="H6" s="338" t="s">
        <v>67</v>
      </c>
      <c r="I6" s="339"/>
      <c r="K6" s="218">
        <f t="shared" ref="K6:K35" si="4">COUNTIF($L$6:$L$39,"&lt;="&amp;L6)</f>
        <v>30</v>
      </c>
      <c r="L6" s="218" t="str">
        <f>CONCATENATE(P6,", ",TEXT(O6,"00"),", ",M6,", ",N6)</f>
        <v>zzz, zzz, zzz, zzz</v>
      </c>
      <c r="M6" s="37" t="str">
        <f>IF(AND(DATA!B8&gt;0,DATA!H8="Y",DATA!G8="Y"),DATA!B8,"zzz")</f>
        <v>zzz</v>
      </c>
      <c r="N6" s="37" t="str">
        <f>IF(AND(DATA!C8&gt;0,DATA!H8="Y",DATA!G8="Y"),DATA!C8,"zzz")</f>
        <v>zzz</v>
      </c>
      <c r="O6" s="37" t="str">
        <f>IF(AND(DATA!L8&gt;0,DATA!H8="Y",DATA!G8="Y"),DATA!L8,"zzz")</f>
        <v>zzz</v>
      </c>
      <c r="P6" s="37" t="str">
        <f>IF(AND(DATA!E8&gt;0,DATA!H8="Y",DATA!G8="Y"),DATA!E8,"zzz")</f>
        <v>zzz</v>
      </c>
      <c r="R6" s="24">
        <v>1</v>
      </c>
      <c r="S6" s="25" t="str">
        <f>IFERROR(VLOOKUP($R6,$K$6:$P$35,3,FALSE),"")</f>
        <v/>
      </c>
      <c r="T6" s="25" t="str">
        <f>IFERROR(VLOOKUP($R6,$K$6:$P$35,4,FALSE),"")</f>
        <v/>
      </c>
      <c r="U6" s="25" t="str">
        <f>IFERROR(VLOOKUP($R6,$K$6:$P$35,5,FALSE),"")</f>
        <v/>
      </c>
      <c r="V6" s="25" t="str">
        <f>IFERROR(VLOOKUP($R6,$K$6:$P$35,6,FALSE),"")</f>
        <v/>
      </c>
      <c r="X6" s="218"/>
      <c r="Y6" s="218"/>
      <c r="Z6" s="37"/>
      <c r="AA6" s="37"/>
      <c r="AB6" s="37"/>
      <c r="AC6" s="37"/>
    </row>
    <row r="7" spans="1:29" ht="15" customHeight="1" x14ac:dyDescent="0.25">
      <c r="A7" s="38" t="str">
        <f t="shared" si="0"/>
        <v/>
      </c>
      <c r="B7" s="39" t="str">
        <f t="shared" si="1"/>
        <v/>
      </c>
      <c r="C7" s="39" t="str">
        <f t="shared" si="2"/>
        <v/>
      </c>
      <c r="D7" s="40" t="str">
        <f t="shared" si="3"/>
        <v/>
      </c>
      <c r="E7" s="33"/>
      <c r="F7" s="340"/>
      <c r="G7" s="341"/>
      <c r="H7" s="340"/>
      <c r="I7" s="341"/>
      <c r="K7" s="218">
        <f t="shared" si="4"/>
        <v>30</v>
      </c>
      <c r="L7" s="218" t="str">
        <f t="shared" ref="L7:L35" si="5">CONCATENATE(P7,", ",TEXT(O7,"00"),", ",M7,", ",N7)</f>
        <v>zzz, zzz, zzz, zzz</v>
      </c>
      <c r="M7" s="37" t="str">
        <f>IF(AND(DATA!B9&gt;0,DATA!H9="Y",DATA!G9="Y"),DATA!B9,"zzz")</f>
        <v>zzz</v>
      </c>
      <c r="N7" s="37" t="str">
        <f>IF(AND(DATA!C9&gt;0,DATA!H9="Y",DATA!G9="Y"),DATA!C9,"zzz")</f>
        <v>zzz</v>
      </c>
      <c r="O7" s="37" t="str">
        <f>IF(AND(DATA!L9&gt;0,DATA!H9="Y",DATA!G9="Y"),DATA!L9,"zzz")</f>
        <v>zzz</v>
      </c>
      <c r="P7" s="37" t="str">
        <f>IF(AND(DATA!E9&gt;0,DATA!H9="Y",DATA!G9="Y"),DATA!E9,"zzz")</f>
        <v>zzz</v>
      </c>
      <c r="R7" s="24">
        <v>2</v>
      </c>
      <c r="S7" s="25" t="str">
        <f t="shared" ref="S7:S35" si="6">IFERROR(VLOOKUP($R7,$K$6:$P$35,3,FALSE),"")</f>
        <v/>
      </c>
      <c r="T7" s="25" t="str">
        <f t="shared" ref="T7:T35" si="7">IFERROR(VLOOKUP($R7,$K$6:$P$35,4,FALSE),"")</f>
        <v/>
      </c>
      <c r="U7" s="25" t="str">
        <f t="shared" ref="U7:U35" si="8">IFERROR(VLOOKUP($R7,$K$6:$P$35,5,FALSE),"")</f>
        <v/>
      </c>
      <c r="V7" s="25" t="str">
        <f t="shared" ref="V7:V35" si="9">IFERROR(VLOOKUP($R7,$K$6:$P$35,6,FALSE),"")</f>
        <v/>
      </c>
      <c r="X7" s="218"/>
      <c r="Y7" s="218"/>
      <c r="Z7" s="37"/>
      <c r="AA7" s="37"/>
      <c r="AB7" s="37"/>
      <c r="AC7" s="37"/>
    </row>
    <row r="8" spans="1:29" ht="15" customHeight="1" x14ac:dyDescent="0.25">
      <c r="A8" s="38" t="str">
        <f t="shared" si="0"/>
        <v/>
      </c>
      <c r="B8" s="39" t="str">
        <f t="shared" si="1"/>
        <v/>
      </c>
      <c r="C8" s="39" t="str">
        <f t="shared" si="2"/>
        <v/>
      </c>
      <c r="D8" s="40" t="str">
        <f t="shared" si="3"/>
        <v/>
      </c>
      <c r="E8" s="33"/>
      <c r="F8" s="342" t="str">
        <f>(IF($O$41="","",$O$41))</f>
        <v/>
      </c>
      <c r="G8" s="344" t="s">
        <v>68</v>
      </c>
      <c r="H8" s="342" t="str">
        <f>(IF($O$41="","",$O$41))</f>
        <v/>
      </c>
      <c r="I8" s="344" t="s">
        <v>68</v>
      </c>
      <c r="K8" s="218">
        <f t="shared" si="4"/>
        <v>30</v>
      </c>
      <c r="L8" s="218" t="str">
        <f t="shared" si="5"/>
        <v>zzz, zzz, zzz, zzz</v>
      </c>
      <c r="M8" s="37" t="str">
        <f>IF(AND(DATA!B10&gt;0,DATA!H10="Y",DATA!G10="Y"),DATA!B10,"zzz")</f>
        <v>zzz</v>
      </c>
      <c r="N8" s="37" t="str">
        <f>IF(AND(DATA!C10&gt;0,DATA!H10="Y",DATA!G10="Y"),DATA!C10,"zzz")</f>
        <v>zzz</v>
      </c>
      <c r="O8" s="37" t="str">
        <f>IF(AND(DATA!L10&gt;0,DATA!H10="Y",DATA!G10="Y"),DATA!L10,"zzz")</f>
        <v>zzz</v>
      </c>
      <c r="P8" s="37" t="str">
        <f>IF(AND(DATA!E10&gt;0,DATA!H10="Y",DATA!G10="Y"),DATA!E10,"zzz")</f>
        <v>zzz</v>
      </c>
      <c r="R8" s="24">
        <v>3</v>
      </c>
      <c r="S8" s="25" t="str">
        <f t="shared" si="6"/>
        <v/>
      </c>
      <c r="T8" s="25" t="str">
        <f t="shared" si="7"/>
        <v/>
      </c>
      <c r="U8" s="25" t="str">
        <f t="shared" si="8"/>
        <v/>
      </c>
      <c r="V8" s="25" t="str">
        <f t="shared" si="9"/>
        <v/>
      </c>
      <c r="X8" s="218"/>
      <c r="Y8" s="218"/>
      <c r="Z8" s="37"/>
      <c r="AA8" s="37"/>
      <c r="AB8" s="37"/>
      <c r="AC8" s="37"/>
    </row>
    <row r="9" spans="1:29" ht="15" customHeight="1" thickBot="1" x14ac:dyDescent="0.3">
      <c r="A9" s="38" t="str">
        <f t="shared" si="0"/>
        <v/>
      </c>
      <c r="B9" s="39" t="str">
        <f t="shared" si="1"/>
        <v/>
      </c>
      <c r="C9" s="39" t="str">
        <f t="shared" si="2"/>
        <v/>
      </c>
      <c r="D9" s="40" t="str">
        <f t="shared" si="3"/>
        <v/>
      </c>
      <c r="E9" s="33"/>
      <c r="F9" s="343"/>
      <c r="G9" s="345"/>
      <c r="H9" s="343"/>
      <c r="I9" s="345"/>
      <c r="K9" s="218">
        <f t="shared" si="4"/>
        <v>30</v>
      </c>
      <c r="L9" s="218" t="str">
        <f t="shared" si="5"/>
        <v>zzz, zzz, zzz, zzz</v>
      </c>
      <c r="M9" s="37" t="str">
        <f>IF(AND(DATA!B11&gt;0,DATA!H11="Y",DATA!G11="Y"),DATA!B11,"zzz")</f>
        <v>zzz</v>
      </c>
      <c r="N9" s="37" t="str">
        <f>IF(AND(DATA!C11&gt;0,DATA!H11="Y",DATA!G11="Y"),DATA!C11,"zzz")</f>
        <v>zzz</v>
      </c>
      <c r="O9" s="37" t="str">
        <f>IF(AND(DATA!L11&gt;0,DATA!H11="Y",DATA!G11="Y"),DATA!L11,"zzz")</f>
        <v>zzz</v>
      </c>
      <c r="P9" s="37" t="str">
        <f>IF(AND(DATA!E11&gt;0,DATA!H11="Y",DATA!G11="Y"),DATA!E11,"zzz")</f>
        <v>zzz</v>
      </c>
      <c r="R9" s="24">
        <v>4</v>
      </c>
      <c r="S9" s="25" t="str">
        <f t="shared" si="6"/>
        <v/>
      </c>
      <c r="T9" s="25" t="str">
        <f t="shared" si="7"/>
        <v/>
      </c>
      <c r="U9" s="25" t="str">
        <f t="shared" si="8"/>
        <v/>
      </c>
      <c r="V9" s="25" t="str">
        <f t="shared" si="9"/>
        <v/>
      </c>
      <c r="X9" s="218"/>
      <c r="Y9" s="218"/>
      <c r="Z9" s="37"/>
      <c r="AA9" s="37"/>
      <c r="AB9" s="37"/>
      <c r="AC9" s="37"/>
    </row>
    <row r="10" spans="1:29" ht="15" customHeight="1" x14ac:dyDescent="0.25">
      <c r="A10" s="38" t="str">
        <f t="shared" si="0"/>
        <v/>
      </c>
      <c r="B10" s="39" t="str">
        <f t="shared" si="1"/>
        <v/>
      </c>
      <c r="C10" s="39" t="str">
        <f t="shared" si="2"/>
        <v/>
      </c>
      <c r="D10" s="40" t="str">
        <f t="shared" si="3"/>
        <v/>
      </c>
      <c r="E10" s="33"/>
      <c r="F10" s="338" t="s">
        <v>67</v>
      </c>
      <c r="G10" s="339"/>
      <c r="H10" s="338" t="s">
        <v>67</v>
      </c>
      <c r="I10" s="339"/>
      <c r="K10" s="218">
        <f t="shared" si="4"/>
        <v>30</v>
      </c>
      <c r="L10" s="218" t="str">
        <f t="shared" si="5"/>
        <v>zzz, zzz, zzz, zzz</v>
      </c>
      <c r="M10" s="37" t="str">
        <f>IF(AND(DATA!B12&gt;0,DATA!H12="Y",DATA!G12="Y"),DATA!B12,"zzz")</f>
        <v>zzz</v>
      </c>
      <c r="N10" s="37" t="str">
        <f>IF(AND(DATA!C12&gt;0,DATA!H12="Y",DATA!G12="Y"),DATA!C12,"zzz")</f>
        <v>zzz</v>
      </c>
      <c r="O10" s="37" t="str">
        <f>IF(AND(DATA!L12&gt;0,DATA!H12="Y",DATA!G12="Y"),DATA!L12,"zzz")</f>
        <v>zzz</v>
      </c>
      <c r="P10" s="37" t="str">
        <f>IF(AND(DATA!E12&gt;0,DATA!H12="Y",DATA!G12="Y"),DATA!E12,"zzz")</f>
        <v>zzz</v>
      </c>
      <c r="R10" s="24">
        <v>5</v>
      </c>
      <c r="S10" s="25" t="str">
        <f t="shared" si="6"/>
        <v/>
      </c>
      <c r="T10" s="25" t="str">
        <f t="shared" si="7"/>
        <v/>
      </c>
      <c r="U10" s="25" t="str">
        <f t="shared" si="8"/>
        <v/>
      </c>
      <c r="V10" s="25" t="str">
        <f t="shared" si="9"/>
        <v/>
      </c>
      <c r="X10" s="218"/>
      <c r="Y10" s="218"/>
      <c r="Z10" s="37"/>
      <c r="AA10" s="37"/>
      <c r="AB10" s="37"/>
      <c r="AC10" s="37"/>
    </row>
    <row r="11" spans="1:29" ht="15" customHeight="1" x14ac:dyDescent="0.25">
      <c r="A11" s="38" t="str">
        <f t="shared" si="0"/>
        <v/>
      </c>
      <c r="B11" s="39" t="str">
        <f t="shared" si="1"/>
        <v/>
      </c>
      <c r="C11" s="39" t="str">
        <f t="shared" si="2"/>
        <v/>
      </c>
      <c r="D11" s="40" t="str">
        <f t="shared" si="3"/>
        <v/>
      </c>
      <c r="E11" s="33"/>
      <c r="F11" s="340"/>
      <c r="G11" s="341"/>
      <c r="H11" s="340"/>
      <c r="I11" s="341"/>
      <c r="K11" s="218">
        <f t="shared" si="4"/>
        <v>30</v>
      </c>
      <c r="L11" s="218" t="str">
        <f t="shared" si="5"/>
        <v>zzz, zzz, zzz, zzz</v>
      </c>
      <c r="M11" s="37" t="str">
        <f>IF(AND(DATA!B13&gt;0,DATA!H13="Y",DATA!G13="Y"),DATA!B13,"zzz")</f>
        <v>zzz</v>
      </c>
      <c r="N11" s="37" t="str">
        <f>IF(AND(DATA!C13&gt;0,DATA!H13="Y",DATA!G13="Y"),DATA!C13,"zzz")</f>
        <v>zzz</v>
      </c>
      <c r="O11" s="37" t="str">
        <f>IF(AND(DATA!L13&gt;0,DATA!H13="Y",DATA!G13="Y"),DATA!L13,"zzz")</f>
        <v>zzz</v>
      </c>
      <c r="P11" s="37" t="str">
        <f>IF(AND(DATA!E13&gt;0,DATA!H13="Y",DATA!G13="Y"),DATA!E13,"zzz")</f>
        <v>zzz</v>
      </c>
      <c r="R11" s="24">
        <v>6</v>
      </c>
      <c r="S11" s="25" t="str">
        <f t="shared" si="6"/>
        <v/>
      </c>
      <c r="T11" s="25" t="str">
        <f t="shared" si="7"/>
        <v/>
      </c>
      <c r="U11" s="25" t="str">
        <f t="shared" si="8"/>
        <v/>
      </c>
      <c r="V11" s="25" t="str">
        <f t="shared" si="9"/>
        <v/>
      </c>
      <c r="X11" s="218"/>
      <c r="Y11" s="218"/>
      <c r="Z11" s="37"/>
      <c r="AA11" s="37"/>
      <c r="AB11" s="37"/>
      <c r="AC11" s="37"/>
    </row>
    <row r="12" spans="1:29" ht="15" customHeight="1" x14ac:dyDescent="0.25">
      <c r="A12" s="38" t="str">
        <f t="shared" si="0"/>
        <v/>
      </c>
      <c r="B12" s="39" t="str">
        <f t="shared" si="1"/>
        <v/>
      </c>
      <c r="C12" s="39" t="str">
        <f t="shared" si="2"/>
        <v/>
      </c>
      <c r="D12" s="40" t="str">
        <f t="shared" si="3"/>
        <v/>
      </c>
      <c r="E12" s="33"/>
      <c r="F12" s="342" t="str">
        <f>(IF($O$42="","",$O$42))</f>
        <v/>
      </c>
      <c r="G12" s="344" t="s">
        <v>68</v>
      </c>
      <c r="H12" s="342" t="str">
        <f>(IF($O$42="","",$O$42))</f>
        <v/>
      </c>
      <c r="I12" s="344" t="s">
        <v>68</v>
      </c>
      <c r="K12" s="218">
        <f t="shared" si="4"/>
        <v>30</v>
      </c>
      <c r="L12" s="218" t="str">
        <f t="shared" si="5"/>
        <v>zzz, zzz, zzz, zzz</v>
      </c>
      <c r="M12" s="37" t="str">
        <f>IF(AND(DATA!B14&gt;0,DATA!H14="Y",DATA!G14="Y"),DATA!B14,"zzz")</f>
        <v>zzz</v>
      </c>
      <c r="N12" s="37" t="str">
        <f>IF(AND(DATA!C14&gt;0,DATA!H14="Y",DATA!G14="Y"),DATA!C14,"zzz")</f>
        <v>zzz</v>
      </c>
      <c r="O12" s="37" t="str">
        <f>IF(AND(DATA!L14&gt;0,DATA!H14="Y",DATA!G14="Y"),DATA!L14,"zzz")</f>
        <v>zzz</v>
      </c>
      <c r="P12" s="37" t="str">
        <f>IF(AND(DATA!E14&gt;0,DATA!H14="Y",DATA!G14="Y"),DATA!E14,"zzz")</f>
        <v>zzz</v>
      </c>
      <c r="R12" s="24">
        <v>7</v>
      </c>
      <c r="S12" s="25" t="str">
        <f t="shared" si="6"/>
        <v/>
      </c>
      <c r="T12" s="25" t="str">
        <f t="shared" si="7"/>
        <v/>
      </c>
      <c r="U12" s="25" t="str">
        <f t="shared" si="8"/>
        <v/>
      </c>
      <c r="V12" s="25" t="str">
        <f t="shared" si="9"/>
        <v/>
      </c>
      <c r="X12" s="218"/>
      <c r="Y12" s="218"/>
      <c r="Z12" s="37"/>
      <c r="AA12" s="37"/>
      <c r="AB12" s="37"/>
      <c r="AC12" s="37"/>
    </row>
    <row r="13" spans="1:29" ht="15" customHeight="1" thickBot="1" x14ac:dyDescent="0.3">
      <c r="A13" s="38" t="str">
        <f t="shared" si="0"/>
        <v/>
      </c>
      <c r="B13" s="39" t="str">
        <f t="shared" si="1"/>
        <v/>
      </c>
      <c r="C13" s="39" t="str">
        <f t="shared" si="2"/>
        <v/>
      </c>
      <c r="D13" s="40" t="str">
        <f t="shared" si="3"/>
        <v/>
      </c>
      <c r="E13" s="33"/>
      <c r="F13" s="343"/>
      <c r="G13" s="345"/>
      <c r="H13" s="343"/>
      <c r="I13" s="345"/>
      <c r="K13" s="218">
        <f t="shared" si="4"/>
        <v>30</v>
      </c>
      <c r="L13" s="218" t="str">
        <f t="shared" si="5"/>
        <v>zzz, zzz, zzz, zzz</v>
      </c>
      <c r="M13" s="37" t="str">
        <f>IF(AND(DATA!B15&gt;0,DATA!H15="Y",DATA!G15="Y"),DATA!B15,"zzz")</f>
        <v>zzz</v>
      </c>
      <c r="N13" s="37" t="str">
        <f>IF(AND(DATA!C15&gt;0,DATA!H15="Y",DATA!G15="Y"),DATA!C15,"zzz")</f>
        <v>zzz</v>
      </c>
      <c r="O13" s="37" t="str">
        <f>IF(AND(DATA!L15&gt;0,DATA!H15="Y",DATA!G15="Y"),DATA!L15,"zzz")</f>
        <v>zzz</v>
      </c>
      <c r="P13" s="37" t="str">
        <f>IF(AND(DATA!E15&gt;0,DATA!H15="Y",DATA!G15="Y"),DATA!E15,"zzz")</f>
        <v>zzz</v>
      </c>
      <c r="R13" s="24">
        <v>8</v>
      </c>
      <c r="S13" s="25" t="str">
        <f t="shared" si="6"/>
        <v/>
      </c>
      <c r="T13" s="25" t="str">
        <f t="shared" si="7"/>
        <v/>
      </c>
      <c r="U13" s="25" t="str">
        <f t="shared" si="8"/>
        <v/>
      </c>
      <c r="V13" s="25" t="str">
        <f t="shared" si="9"/>
        <v/>
      </c>
      <c r="X13" s="218"/>
      <c r="Y13" s="218"/>
      <c r="Z13" s="37"/>
      <c r="AA13" s="37"/>
      <c r="AB13" s="37"/>
      <c r="AC13" s="37"/>
    </row>
    <row r="14" spans="1:29" ht="15" customHeight="1" x14ac:dyDescent="0.25">
      <c r="A14" s="38" t="str">
        <f t="shared" si="0"/>
        <v/>
      </c>
      <c r="B14" s="39" t="str">
        <f t="shared" si="1"/>
        <v/>
      </c>
      <c r="C14" s="39" t="str">
        <f t="shared" si="2"/>
        <v/>
      </c>
      <c r="D14" s="40" t="str">
        <f t="shared" si="3"/>
        <v/>
      </c>
      <c r="E14" s="33"/>
      <c r="F14" s="338" t="s">
        <v>67</v>
      </c>
      <c r="G14" s="339"/>
      <c r="H14" s="338" t="s">
        <v>67</v>
      </c>
      <c r="I14" s="339"/>
      <c r="K14" s="218">
        <f t="shared" si="4"/>
        <v>30</v>
      </c>
      <c r="L14" s="218" t="str">
        <f t="shared" si="5"/>
        <v>zzz, zzz, zzz, zzz</v>
      </c>
      <c r="M14" s="37" t="str">
        <f>IF(AND(DATA!B16&gt;0,DATA!H16="Y",DATA!G16="Y"),DATA!B16,"zzz")</f>
        <v>zzz</v>
      </c>
      <c r="N14" s="37" t="str">
        <f>IF(AND(DATA!C16&gt;0,DATA!H16="Y",DATA!G16="Y"),DATA!C16,"zzz")</f>
        <v>zzz</v>
      </c>
      <c r="O14" s="37" t="str">
        <f>IF(AND(DATA!L16&gt;0,DATA!H16="Y",DATA!G16="Y"),DATA!L16,"zzz")</f>
        <v>zzz</v>
      </c>
      <c r="P14" s="37" t="str">
        <f>IF(AND(DATA!E16&gt;0,DATA!H16="Y",DATA!G16="Y"),DATA!E16,"zzz")</f>
        <v>zzz</v>
      </c>
      <c r="R14" s="24">
        <v>9</v>
      </c>
      <c r="S14" s="25" t="str">
        <f t="shared" si="6"/>
        <v/>
      </c>
      <c r="T14" s="25" t="str">
        <f t="shared" si="7"/>
        <v/>
      </c>
      <c r="U14" s="25" t="str">
        <f t="shared" si="8"/>
        <v/>
      </c>
      <c r="V14" s="25" t="str">
        <f t="shared" si="9"/>
        <v/>
      </c>
      <c r="X14" s="218"/>
      <c r="Y14" s="218"/>
      <c r="Z14" s="37"/>
      <c r="AA14" s="37"/>
      <c r="AB14" s="37"/>
      <c r="AC14" s="37"/>
    </row>
    <row r="15" spans="1:29" ht="15" customHeight="1" x14ac:dyDescent="0.25">
      <c r="A15" s="38" t="str">
        <f t="shared" si="0"/>
        <v/>
      </c>
      <c r="B15" s="39" t="str">
        <f t="shared" si="1"/>
        <v/>
      </c>
      <c r="C15" s="39" t="str">
        <f t="shared" si="2"/>
        <v/>
      </c>
      <c r="D15" s="40" t="str">
        <f t="shared" si="3"/>
        <v/>
      </c>
      <c r="E15" s="33"/>
      <c r="F15" s="340"/>
      <c r="G15" s="341"/>
      <c r="H15" s="340"/>
      <c r="I15" s="341"/>
      <c r="K15" s="218">
        <f t="shared" si="4"/>
        <v>30</v>
      </c>
      <c r="L15" s="218" t="str">
        <f t="shared" si="5"/>
        <v>zzz, zzz, zzz, zzz</v>
      </c>
      <c r="M15" s="37" t="str">
        <f>IF(AND(DATA!B17&gt;0,DATA!H17="Y",DATA!G17="Y"),DATA!B17,"zzz")</f>
        <v>zzz</v>
      </c>
      <c r="N15" s="37" t="str">
        <f>IF(AND(DATA!C17&gt;0,DATA!H17="Y",DATA!G17="Y"),DATA!C17,"zzz")</f>
        <v>zzz</v>
      </c>
      <c r="O15" s="37" t="str">
        <f>IF(AND(DATA!L17&gt;0,DATA!H17="Y",DATA!G17="Y"),DATA!L17,"zzz")</f>
        <v>zzz</v>
      </c>
      <c r="P15" s="37" t="str">
        <f>IF(AND(DATA!E17&gt;0,DATA!H17="Y",DATA!G17="Y"),DATA!E17,"zzz")</f>
        <v>zzz</v>
      </c>
      <c r="R15" s="24">
        <v>10</v>
      </c>
      <c r="S15" s="25" t="str">
        <f t="shared" si="6"/>
        <v/>
      </c>
      <c r="T15" s="25" t="str">
        <f t="shared" si="7"/>
        <v/>
      </c>
      <c r="U15" s="25" t="str">
        <f t="shared" si="8"/>
        <v/>
      </c>
      <c r="V15" s="25" t="str">
        <f t="shared" si="9"/>
        <v/>
      </c>
      <c r="X15" s="218"/>
      <c r="Y15" s="218"/>
      <c r="Z15" s="37"/>
      <c r="AA15" s="37"/>
      <c r="AB15" s="37"/>
      <c r="AC15" s="37"/>
    </row>
    <row r="16" spans="1:29" ht="15" customHeight="1" x14ac:dyDescent="0.25">
      <c r="A16" s="38" t="str">
        <f t="shared" si="0"/>
        <v/>
      </c>
      <c r="B16" s="39" t="str">
        <f t="shared" si="1"/>
        <v/>
      </c>
      <c r="C16" s="39" t="str">
        <f t="shared" si="2"/>
        <v/>
      </c>
      <c r="D16" s="40" t="str">
        <f t="shared" si="3"/>
        <v/>
      </c>
      <c r="E16" s="33"/>
      <c r="F16" s="342" t="str">
        <f>(IF($O$43="","",$O$43))</f>
        <v/>
      </c>
      <c r="G16" s="344" t="s">
        <v>68</v>
      </c>
      <c r="H16" s="342" t="str">
        <f>(IF($O$43="","",$O$43))</f>
        <v/>
      </c>
      <c r="I16" s="344" t="s">
        <v>68</v>
      </c>
      <c r="K16" s="218">
        <f t="shared" si="4"/>
        <v>30</v>
      </c>
      <c r="L16" s="218" t="str">
        <f t="shared" si="5"/>
        <v>zzz, zzz, zzz, zzz</v>
      </c>
      <c r="M16" s="37" t="str">
        <f>IF(AND(DATA!B18&gt;0,DATA!H18="Y",DATA!G18="Y"),DATA!B18,"zzz")</f>
        <v>zzz</v>
      </c>
      <c r="N16" s="37" t="str">
        <f>IF(AND(DATA!C18&gt;0,DATA!H18="Y",DATA!G18="Y"),DATA!C18,"zzz")</f>
        <v>zzz</v>
      </c>
      <c r="O16" s="37" t="str">
        <f>IF(AND(DATA!L18&gt;0,DATA!H18="Y",DATA!G18="Y"),DATA!L18,"zzz")</f>
        <v>zzz</v>
      </c>
      <c r="P16" s="37" t="str">
        <f>IF(AND(DATA!E18&gt;0,DATA!H18="Y",DATA!G18="Y"),DATA!E18,"zzz")</f>
        <v>zzz</v>
      </c>
      <c r="R16" s="24">
        <v>11</v>
      </c>
      <c r="S16" s="25" t="str">
        <f t="shared" si="6"/>
        <v/>
      </c>
      <c r="T16" s="25" t="str">
        <f t="shared" si="7"/>
        <v/>
      </c>
      <c r="U16" s="25" t="str">
        <f t="shared" si="8"/>
        <v/>
      </c>
      <c r="V16" s="25" t="str">
        <f t="shared" si="9"/>
        <v/>
      </c>
      <c r="X16" s="218"/>
      <c r="Y16" s="218"/>
      <c r="Z16" s="37"/>
      <c r="AA16" s="37"/>
      <c r="AB16" s="37"/>
      <c r="AC16" s="37"/>
    </row>
    <row r="17" spans="1:29" ht="15" customHeight="1" thickBot="1" x14ac:dyDescent="0.3">
      <c r="A17" s="38" t="str">
        <f t="shared" si="0"/>
        <v/>
      </c>
      <c r="B17" s="39" t="str">
        <f t="shared" si="1"/>
        <v/>
      </c>
      <c r="C17" s="39" t="str">
        <f t="shared" si="2"/>
        <v/>
      </c>
      <c r="D17" s="40" t="str">
        <f t="shared" si="3"/>
        <v/>
      </c>
      <c r="E17" s="33"/>
      <c r="F17" s="343"/>
      <c r="G17" s="345"/>
      <c r="H17" s="343"/>
      <c r="I17" s="345"/>
      <c r="K17" s="218">
        <f t="shared" si="4"/>
        <v>30</v>
      </c>
      <c r="L17" s="218" t="str">
        <f t="shared" si="5"/>
        <v>zzz, zzz, zzz, zzz</v>
      </c>
      <c r="M17" s="37" t="str">
        <f>IF(AND(DATA!B19&gt;0,DATA!H19="Y",DATA!G19="Y"),DATA!B19,"zzz")</f>
        <v>zzz</v>
      </c>
      <c r="N17" s="37" t="str">
        <f>IF(AND(DATA!C19&gt;0,DATA!H19="Y",DATA!G19="Y"),DATA!C19,"zzz")</f>
        <v>zzz</v>
      </c>
      <c r="O17" s="37" t="str">
        <f>IF(AND(DATA!L19&gt;0,DATA!H19="Y",DATA!G19="Y"),DATA!L19,"zzz")</f>
        <v>zzz</v>
      </c>
      <c r="P17" s="37" t="str">
        <f>IF(AND(DATA!E19&gt;0,DATA!H19="Y",DATA!G19="Y"),DATA!E19,"zzz")</f>
        <v>zzz</v>
      </c>
      <c r="R17" s="24">
        <v>12</v>
      </c>
      <c r="S17" s="25" t="str">
        <f t="shared" si="6"/>
        <v/>
      </c>
      <c r="T17" s="25" t="str">
        <f t="shared" si="7"/>
        <v/>
      </c>
      <c r="U17" s="25" t="str">
        <f t="shared" si="8"/>
        <v/>
      </c>
      <c r="V17" s="25" t="str">
        <f t="shared" si="9"/>
        <v/>
      </c>
      <c r="X17" s="218"/>
      <c r="Y17" s="218"/>
      <c r="Z17" s="37"/>
      <c r="AA17" s="37"/>
      <c r="AB17" s="37"/>
      <c r="AC17" s="37"/>
    </row>
    <row r="18" spans="1:29" ht="15" customHeight="1" x14ac:dyDescent="0.25">
      <c r="A18" s="38" t="str">
        <f t="shared" si="0"/>
        <v/>
      </c>
      <c r="B18" s="39" t="str">
        <f t="shared" si="1"/>
        <v/>
      </c>
      <c r="C18" s="39" t="str">
        <f t="shared" si="2"/>
        <v/>
      </c>
      <c r="D18" s="40" t="str">
        <f t="shared" si="3"/>
        <v/>
      </c>
      <c r="E18" s="33"/>
      <c r="F18" s="338" t="s">
        <v>67</v>
      </c>
      <c r="G18" s="339"/>
      <c r="H18" s="338" t="s">
        <v>67</v>
      </c>
      <c r="I18" s="339"/>
      <c r="K18" s="218">
        <f t="shared" si="4"/>
        <v>30</v>
      </c>
      <c r="L18" s="218" t="str">
        <f t="shared" si="5"/>
        <v>zzz, zzz, zzz, zzz</v>
      </c>
      <c r="M18" s="37" t="str">
        <f>IF(AND(DATA!B20&gt;0,DATA!H20="Y",DATA!G20="Y"),DATA!B20,"zzz")</f>
        <v>zzz</v>
      </c>
      <c r="N18" s="37" t="str">
        <f>IF(AND(DATA!C20&gt;0,DATA!H20="Y",DATA!G20="Y"),DATA!C20,"zzz")</f>
        <v>zzz</v>
      </c>
      <c r="O18" s="37" t="str">
        <f>IF(AND(DATA!L20&gt;0,DATA!H20="Y",DATA!G20="Y"),DATA!L20,"zzz")</f>
        <v>zzz</v>
      </c>
      <c r="P18" s="37" t="str">
        <f>IF(AND(DATA!E20&gt;0,DATA!H20="Y",DATA!G20="Y"),DATA!E20,"zzz")</f>
        <v>zzz</v>
      </c>
      <c r="R18" s="24">
        <v>13</v>
      </c>
      <c r="S18" s="25" t="str">
        <f t="shared" si="6"/>
        <v/>
      </c>
      <c r="T18" s="25" t="str">
        <f t="shared" si="7"/>
        <v/>
      </c>
      <c r="U18" s="25" t="str">
        <f t="shared" si="8"/>
        <v/>
      </c>
      <c r="V18" s="25" t="str">
        <f t="shared" si="9"/>
        <v/>
      </c>
      <c r="X18" s="218"/>
      <c r="Y18" s="218"/>
      <c r="Z18" s="37"/>
      <c r="AA18" s="37"/>
      <c r="AB18" s="37"/>
      <c r="AC18" s="37"/>
    </row>
    <row r="19" spans="1:29" ht="15" customHeight="1" x14ac:dyDescent="0.25">
      <c r="A19" s="38" t="str">
        <f t="shared" si="0"/>
        <v/>
      </c>
      <c r="B19" s="39" t="str">
        <f t="shared" si="1"/>
        <v/>
      </c>
      <c r="C19" s="39" t="str">
        <f t="shared" si="2"/>
        <v/>
      </c>
      <c r="D19" s="40" t="str">
        <f t="shared" si="3"/>
        <v/>
      </c>
      <c r="E19" s="33"/>
      <c r="F19" s="340"/>
      <c r="G19" s="341"/>
      <c r="H19" s="340"/>
      <c r="I19" s="341"/>
      <c r="K19" s="218">
        <f t="shared" si="4"/>
        <v>30</v>
      </c>
      <c r="L19" s="218" t="str">
        <f t="shared" si="5"/>
        <v>zzz, zzz, zzz, zzz</v>
      </c>
      <c r="M19" s="37" t="str">
        <f>IF(AND(DATA!B21&gt;0,DATA!H21="Y",DATA!G21="Y"),DATA!B21,"zzz")</f>
        <v>zzz</v>
      </c>
      <c r="N19" s="37" t="str">
        <f>IF(AND(DATA!C21&gt;0,DATA!H21="Y",DATA!G21="Y"),DATA!C21,"zzz")</f>
        <v>zzz</v>
      </c>
      <c r="O19" s="37" t="str">
        <f>IF(AND(DATA!L21&gt;0,DATA!H21="Y",DATA!G21="Y"),DATA!L21,"zzz")</f>
        <v>zzz</v>
      </c>
      <c r="P19" s="37" t="str">
        <f>IF(AND(DATA!E21&gt;0,DATA!H21="Y",DATA!G21="Y"),DATA!E21,"zzz")</f>
        <v>zzz</v>
      </c>
      <c r="R19" s="24">
        <v>14</v>
      </c>
      <c r="S19" s="25" t="str">
        <f t="shared" si="6"/>
        <v/>
      </c>
      <c r="T19" s="25" t="str">
        <f t="shared" si="7"/>
        <v/>
      </c>
      <c r="U19" s="25" t="str">
        <f t="shared" si="8"/>
        <v/>
      </c>
      <c r="V19" s="25" t="str">
        <f t="shared" si="9"/>
        <v/>
      </c>
      <c r="X19" s="218"/>
      <c r="Y19" s="218"/>
      <c r="Z19" s="37"/>
      <c r="AA19" s="37"/>
      <c r="AB19" s="37"/>
      <c r="AC19" s="37"/>
    </row>
    <row r="20" spans="1:29" ht="15" customHeight="1" x14ac:dyDescent="0.25">
      <c r="A20" s="38" t="str">
        <f t="shared" si="0"/>
        <v/>
      </c>
      <c r="B20" s="39" t="str">
        <f t="shared" si="1"/>
        <v/>
      </c>
      <c r="C20" s="39" t="str">
        <f t="shared" si="2"/>
        <v/>
      </c>
      <c r="D20" s="40" t="str">
        <f t="shared" si="3"/>
        <v/>
      </c>
      <c r="E20" s="33"/>
      <c r="F20" s="342" t="str">
        <f>(IF($O$44="","",$O$44))</f>
        <v/>
      </c>
      <c r="G20" s="344" t="s">
        <v>68</v>
      </c>
      <c r="H20" s="342" t="str">
        <f>(IF($O$44="","",$O$44))</f>
        <v/>
      </c>
      <c r="I20" s="344" t="s">
        <v>68</v>
      </c>
      <c r="K20" s="218">
        <f t="shared" si="4"/>
        <v>30</v>
      </c>
      <c r="L20" s="218" t="str">
        <f t="shared" si="5"/>
        <v>zzz, zzz, zzz, zzz</v>
      </c>
      <c r="M20" s="37" t="str">
        <f>IF(AND(DATA!B22&gt;0,DATA!H22="Y",DATA!G22="Y"),DATA!B22,"zzz")</f>
        <v>zzz</v>
      </c>
      <c r="N20" s="37" t="str">
        <f>IF(AND(DATA!C22&gt;0,DATA!H22="Y",DATA!G22="Y"),DATA!C22,"zzz")</f>
        <v>zzz</v>
      </c>
      <c r="O20" s="37" t="str">
        <f>IF(AND(DATA!L22&gt;0,DATA!H22="Y",DATA!G22="Y"),DATA!L22,"zzz")</f>
        <v>zzz</v>
      </c>
      <c r="P20" s="37" t="str">
        <f>IF(AND(DATA!E22&gt;0,DATA!H22="Y",DATA!G22="Y"),DATA!E22,"zzz")</f>
        <v>zzz</v>
      </c>
      <c r="R20" s="24">
        <v>15</v>
      </c>
      <c r="S20" s="25" t="str">
        <f t="shared" si="6"/>
        <v/>
      </c>
      <c r="T20" s="25" t="str">
        <f t="shared" si="7"/>
        <v/>
      </c>
      <c r="U20" s="25" t="str">
        <f t="shared" si="8"/>
        <v/>
      </c>
      <c r="V20" s="25" t="str">
        <f t="shared" si="9"/>
        <v/>
      </c>
      <c r="X20" s="218"/>
      <c r="Y20" s="218"/>
      <c r="Z20" s="37"/>
      <c r="AA20" s="37"/>
      <c r="AB20" s="37"/>
      <c r="AC20" s="37"/>
    </row>
    <row r="21" spans="1:29" ht="15" customHeight="1" thickBot="1" x14ac:dyDescent="0.3">
      <c r="A21" s="38" t="str">
        <f t="shared" si="0"/>
        <v/>
      </c>
      <c r="B21" s="39" t="str">
        <f t="shared" si="1"/>
        <v/>
      </c>
      <c r="C21" s="39" t="str">
        <f t="shared" si="2"/>
        <v/>
      </c>
      <c r="D21" s="40" t="str">
        <f t="shared" si="3"/>
        <v/>
      </c>
      <c r="E21" s="33"/>
      <c r="F21" s="343"/>
      <c r="G21" s="345"/>
      <c r="H21" s="343"/>
      <c r="I21" s="345"/>
      <c r="K21" s="218">
        <f t="shared" si="4"/>
        <v>30</v>
      </c>
      <c r="L21" s="218" t="str">
        <f t="shared" si="5"/>
        <v>zzz, zzz, zzz, zzz</v>
      </c>
      <c r="M21" s="37" t="str">
        <f>IF(AND(DATA!B23&gt;0,DATA!H23="Y",DATA!G23="Y"),DATA!B23,"zzz")</f>
        <v>zzz</v>
      </c>
      <c r="N21" s="37" t="str">
        <f>IF(AND(DATA!C23&gt;0,DATA!H23="Y",DATA!G23="Y"),DATA!C23,"zzz")</f>
        <v>zzz</v>
      </c>
      <c r="O21" s="37" t="str">
        <f>IF(AND(DATA!L23&gt;0,DATA!H23="Y",DATA!G23="Y"),DATA!L23,"zzz")</f>
        <v>zzz</v>
      </c>
      <c r="P21" s="37" t="str">
        <f>IF(AND(DATA!E23&gt;0,DATA!H23="Y",DATA!G23="Y"),DATA!E23,"zzz")</f>
        <v>zzz</v>
      </c>
      <c r="R21" s="24">
        <v>16</v>
      </c>
      <c r="S21" s="25" t="str">
        <f t="shared" si="6"/>
        <v/>
      </c>
      <c r="T21" s="25" t="str">
        <f t="shared" si="7"/>
        <v/>
      </c>
      <c r="U21" s="25" t="str">
        <f t="shared" si="8"/>
        <v/>
      </c>
      <c r="V21" s="25" t="str">
        <f t="shared" si="9"/>
        <v/>
      </c>
      <c r="X21" s="218"/>
      <c r="Y21" s="218"/>
      <c r="Z21" s="37"/>
      <c r="AA21" s="37"/>
      <c r="AB21" s="37"/>
      <c r="AC21" s="37"/>
    </row>
    <row r="22" spans="1:29" ht="15" customHeight="1" x14ac:dyDescent="0.25">
      <c r="A22" s="38" t="str">
        <f t="shared" si="0"/>
        <v/>
      </c>
      <c r="B22" s="39" t="str">
        <f t="shared" si="1"/>
        <v/>
      </c>
      <c r="C22" s="39" t="str">
        <f t="shared" si="2"/>
        <v/>
      </c>
      <c r="D22" s="40" t="str">
        <f t="shared" si="3"/>
        <v/>
      </c>
      <c r="E22" s="33"/>
      <c r="F22" s="338" t="s">
        <v>67</v>
      </c>
      <c r="G22" s="339"/>
      <c r="H22" s="338" t="s">
        <v>67</v>
      </c>
      <c r="I22" s="339"/>
      <c r="K22" s="218">
        <f t="shared" si="4"/>
        <v>30</v>
      </c>
      <c r="L22" s="218" t="str">
        <f t="shared" si="5"/>
        <v>zzz, zzz, zzz, zzz</v>
      </c>
      <c r="M22" s="37" t="str">
        <f>IF(AND(DATA!B24&gt;0,DATA!H24="Y",DATA!G24="Y"),DATA!B24,"zzz")</f>
        <v>zzz</v>
      </c>
      <c r="N22" s="37" t="str">
        <f>IF(AND(DATA!C24&gt;0,DATA!H24="Y",DATA!G24="Y"),DATA!C24,"zzz")</f>
        <v>zzz</v>
      </c>
      <c r="O22" s="37" t="str">
        <f>IF(AND(DATA!L24&gt;0,DATA!H24="Y",DATA!G24="Y"),DATA!L24,"zzz")</f>
        <v>zzz</v>
      </c>
      <c r="P22" s="37" t="str">
        <f>IF(AND(DATA!E24&gt;0,DATA!H24="Y",DATA!G24="Y"),DATA!E24,"zzz")</f>
        <v>zzz</v>
      </c>
      <c r="R22" s="24">
        <v>17</v>
      </c>
      <c r="S22" s="25" t="str">
        <f t="shared" si="6"/>
        <v/>
      </c>
      <c r="T22" s="25" t="str">
        <f t="shared" si="7"/>
        <v/>
      </c>
      <c r="U22" s="25" t="str">
        <f t="shared" si="8"/>
        <v/>
      </c>
      <c r="V22" s="25" t="str">
        <f t="shared" si="9"/>
        <v/>
      </c>
      <c r="X22" s="218"/>
      <c r="Y22" s="218"/>
      <c r="Z22" s="37"/>
      <c r="AA22" s="37"/>
      <c r="AB22" s="37"/>
      <c r="AC22" s="37"/>
    </row>
    <row r="23" spans="1:29" ht="15" customHeight="1" x14ac:dyDescent="0.25">
      <c r="A23" s="38" t="str">
        <f t="shared" si="0"/>
        <v/>
      </c>
      <c r="B23" s="39" t="str">
        <f t="shared" si="1"/>
        <v/>
      </c>
      <c r="C23" s="39" t="str">
        <f t="shared" si="2"/>
        <v/>
      </c>
      <c r="D23" s="40" t="str">
        <f t="shared" si="3"/>
        <v/>
      </c>
      <c r="E23" s="33"/>
      <c r="F23" s="340"/>
      <c r="G23" s="341"/>
      <c r="H23" s="340"/>
      <c r="I23" s="341"/>
      <c r="K23" s="218">
        <f t="shared" si="4"/>
        <v>30</v>
      </c>
      <c r="L23" s="218" t="str">
        <f t="shared" si="5"/>
        <v>zzz, zzz, zzz, zzz</v>
      </c>
      <c r="M23" s="37" t="str">
        <f>IF(AND(DATA!B25&gt;0,DATA!H25="Y",DATA!G25="Y"),DATA!B25,"zzz")</f>
        <v>zzz</v>
      </c>
      <c r="N23" s="37" t="str">
        <f>IF(AND(DATA!C25&gt;0,DATA!H25="Y",DATA!G25="Y"),DATA!C25,"zzz")</f>
        <v>zzz</v>
      </c>
      <c r="O23" s="37" t="str">
        <f>IF(AND(DATA!L25&gt;0,DATA!H25="Y",DATA!G25="Y"),DATA!L25,"zzz")</f>
        <v>zzz</v>
      </c>
      <c r="P23" s="37" t="str">
        <f>IF(AND(DATA!E25&gt;0,DATA!H25="Y",DATA!G25="Y"),DATA!E25,"zzz")</f>
        <v>zzz</v>
      </c>
      <c r="R23" s="24">
        <v>18</v>
      </c>
      <c r="S23" s="25" t="str">
        <f t="shared" si="6"/>
        <v/>
      </c>
      <c r="T23" s="25" t="str">
        <f t="shared" si="7"/>
        <v/>
      </c>
      <c r="U23" s="25" t="str">
        <f t="shared" si="8"/>
        <v/>
      </c>
      <c r="V23" s="25" t="str">
        <f t="shared" si="9"/>
        <v/>
      </c>
      <c r="X23" s="218"/>
      <c r="Y23" s="218"/>
      <c r="Z23" s="37"/>
      <c r="AA23" s="37"/>
      <c r="AB23" s="37"/>
      <c r="AC23" s="37"/>
    </row>
    <row r="24" spans="1:29" ht="15" customHeight="1" x14ac:dyDescent="0.25">
      <c r="A24" s="38" t="str">
        <f t="shared" si="0"/>
        <v/>
      </c>
      <c r="B24" s="39" t="str">
        <f t="shared" si="1"/>
        <v/>
      </c>
      <c r="C24" s="39" t="str">
        <f t="shared" si="2"/>
        <v/>
      </c>
      <c r="D24" s="40" t="str">
        <f t="shared" si="3"/>
        <v/>
      </c>
      <c r="E24" s="33"/>
      <c r="F24" s="342" t="str">
        <f>(IF($O$45="","",$O$45))</f>
        <v/>
      </c>
      <c r="G24" s="344" t="s">
        <v>68</v>
      </c>
      <c r="H24" s="342" t="str">
        <f>(IF($O$45="","",$O$45))</f>
        <v/>
      </c>
      <c r="I24" s="344" t="s">
        <v>68</v>
      </c>
      <c r="K24" s="218">
        <f t="shared" si="4"/>
        <v>30</v>
      </c>
      <c r="L24" s="218" t="str">
        <f t="shared" si="5"/>
        <v>zzz, zzz, zzz, zzz</v>
      </c>
      <c r="M24" s="37" t="str">
        <f>IF(AND(DATA!B26&gt;0,DATA!H26="Y",DATA!G26="Y"),DATA!B26,"zzz")</f>
        <v>zzz</v>
      </c>
      <c r="N24" s="37" t="str">
        <f>IF(AND(DATA!C26&gt;0,DATA!H26="Y",DATA!G26="Y"),DATA!C26,"zzz")</f>
        <v>zzz</v>
      </c>
      <c r="O24" s="37" t="str">
        <f>IF(AND(DATA!L26&gt;0,DATA!H26="Y",DATA!G26="Y"),DATA!L26,"zzz")</f>
        <v>zzz</v>
      </c>
      <c r="P24" s="37" t="str">
        <f>IF(AND(DATA!E26&gt;0,DATA!H26="Y",DATA!G26="Y"),DATA!E26,"zzz")</f>
        <v>zzz</v>
      </c>
      <c r="R24" s="24">
        <v>19</v>
      </c>
      <c r="S24" s="25" t="str">
        <f t="shared" si="6"/>
        <v/>
      </c>
      <c r="T24" s="25" t="str">
        <f t="shared" si="7"/>
        <v/>
      </c>
      <c r="U24" s="25" t="str">
        <f t="shared" si="8"/>
        <v/>
      </c>
      <c r="V24" s="25" t="str">
        <f t="shared" si="9"/>
        <v/>
      </c>
      <c r="X24" s="218"/>
      <c r="Y24" s="218"/>
      <c r="Z24" s="37"/>
      <c r="AA24" s="37"/>
      <c r="AB24" s="37"/>
      <c r="AC24" s="37"/>
    </row>
    <row r="25" spans="1:29" ht="15" customHeight="1" thickBot="1" x14ac:dyDescent="0.3">
      <c r="A25" s="38" t="str">
        <f t="shared" si="0"/>
        <v/>
      </c>
      <c r="B25" s="39" t="str">
        <f t="shared" si="1"/>
        <v/>
      </c>
      <c r="C25" s="39" t="str">
        <f t="shared" si="2"/>
        <v/>
      </c>
      <c r="D25" s="40" t="str">
        <f t="shared" si="3"/>
        <v/>
      </c>
      <c r="E25" s="33"/>
      <c r="F25" s="343"/>
      <c r="G25" s="345"/>
      <c r="H25" s="343"/>
      <c r="I25" s="345"/>
      <c r="K25" s="218">
        <f t="shared" si="4"/>
        <v>30</v>
      </c>
      <c r="L25" s="218" t="str">
        <f t="shared" si="5"/>
        <v>zzz, zzz, zzz, zzz</v>
      </c>
      <c r="M25" s="37" t="str">
        <f>IF(AND(DATA!B27&gt;0,DATA!H27="Y",DATA!G27="Y"),DATA!B27,"zzz")</f>
        <v>zzz</v>
      </c>
      <c r="N25" s="37" t="str">
        <f>IF(AND(DATA!C27&gt;0,DATA!H27="Y",DATA!G27="Y"),DATA!C27,"zzz")</f>
        <v>zzz</v>
      </c>
      <c r="O25" s="37" t="str">
        <f>IF(AND(DATA!L27&gt;0,DATA!H27="Y",DATA!G27="Y"),DATA!L27,"zzz")</f>
        <v>zzz</v>
      </c>
      <c r="P25" s="37" t="str">
        <f>IF(AND(DATA!E27&gt;0,DATA!H27="Y",DATA!G27="Y"),DATA!E27,"zzz")</f>
        <v>zzz</v>
      </c>
      <c r="R25" s="24">
        <v>20</v>
      </c>
      <c r="S25" s="25" t="str">
        <f t="shared" si="6"/>
        <v/>
      </c>
      <c r="T25" s="25" t="str">
        <f t="shared" si="7"/>
        <v/>
      </c>
      <c r="U25" s="25" t="str">
        <f t="shared" si="8"/>
        <v/>
      </c>
      <c r="V25" s="25" t="str">
        <f t="shared" si="9"/>
        <v/>
      </c>
      <c r="X25" s="218"/>
      <c r="Y25" s="218"/>
      <c r="Z25" s="37"/>
      <c r="AA25" s="37"/>
      <c r="AB25" s="37"/>
      <c r="AC25" s="37"/>
    </row>
    <row r="26" spans="1:29" ht="15" customHeight="1" x14ac:dyDescent="0.25">
      <c r="A26" s="38" t="str">
        <f t="shared" si="0"/>
        <v/>
      </c>
      <c r="B26" s="39" t="str">
        <f t="shared" si="1"/>
        <v/>
      </c>
      <c r="C26" s="39" t="str">
        <f t="shared" si="2"/>
        <v/>
      </c>
      <c r="D26" s="40" t="str">
        <f t="shared" si="3"/>
        <v/>
      </c>
      <c r="E26" s="33"/>
      <c r="F26" s="338" t="s">
        <v>67</v>
      </c>
      <c r="G26" s="339"/>
      <c r="H26" s="338" t="s">
        <v>67</v>
      </c>
      <c r="I26" s="339"/>
      <c r="K26" s="218">
        <f t="shared" si="4"/>
        <v>30</v>
      </c>
      <c r="L26" s="218" t="str">
        <f t="shared" si="5"/>
        <v>zzz, zzz, zzz, zzz</v>
      </c>
      <c r="M26" s="37" t="str">
        <f>IF(AND(DATA!B28&gt;0,DATA!H28="Y",DATA!G28="Y"),DATA!B28,"zzz")</f>
        <v>zzz</v>
      </c>
      <c r="N26" s="37" t="str">
        <f>IF(AND(DATA!C28&gt;0,DATA!H28="Y",DATA!G28="Y"),DATA!C28,"zzz")</f>
        <v>zzz</v>
      </c>
      <c r="O26" s="37" t="str">
        <f>IF(AND(DATA!L28&gt;0,DATA!H28="Y",DATA!G28="Y"),DATA!L28,"zzz")</f>
        <v>zzz</v>
      </c>
      <c r="P26" s="37" t="str">
        <f>IF(AND(DATA!E28&gt;0,DATA!H28="Y",DATA!G28="Y"),DATA!E28,"zzz")</f>
        <v>zzz</v>
      </c>
      <c r="R26" s="24">
        <v>21</v>
      </c>
      <c r="S26" s="25" t="str">
        <f t="shared" si="6"/>
        <v/>
      </c>
      <c r="T26" s="25" t="str">
        <f t="shared" si="7"/>
        <v/>
      </c>
      <c r="U26" s="25" t="str">
        <f t="shared" si="8"/>
        <v/>
      </c>
      <c r="V26" s="25" t="str">
        <f t="shared" si="9"/>
        <v/>
      </c>
      <c r="X26" s="218"/>
      <c r="Y26" s="218"/>
      <c r="Z26" s="37"/>
      <c r="AA26" s="37"/>
      <c r="AB26" s="37"/>
      <c r="AC26" s="37"/>
    </row>
    <row r="27" spans="1:29" ht="15" customHeight="1" x14ac:dyDescent="0.25">
      <c r="A27" s="38" t="str">
        <f t="shared" si="0"/>
        <v/>
      </c>
      <c r="B27" s="39" t="str">
        <f t="shared" si="1"/>
        <v/>
      </c>
      <c r="C27" s="39" t="str">
        <f t="shared" si="2"/>
        <v/>
      </c>
      <c r="D27" s="40" t="str">
        <f t="shared" si="3"/>
        <v/>
      </c>
      <c r="E27" s="33"/>
      <c r="F27" s="340"/>
      <c r="G27" s="341"/>
      <c r="H27" s="340"/>
      <c r="I27" s="341"/>
      <c r="K27" s="218">
        <f t="shared" si="4"/>
        <v>30</v>
      </c>
      <c r="L27" s="218" t="str">
        <f t="shared" si="5"/>
        <v>zzz, zzz, zzz, zzz</v>
      </c>
      <c r="M27" s="37" t="str">
        <f>IF(AND(DATA!B29&gt;0,DATA!H29="Y",DATA!G29="Y"),DATA!B29,"zzz")</f>
        <v>zzz</v>
      </c>
      <c r="N27" s="37" t="str">
        <f>IF(AND(DATA!C29&gt;0,DATA!H29="Y",DATA!G29="Y"),DATA!C29,"zzz")</f>
        <v>zzz</v>
      </c>
      <c r="O27" s="37" t="str">
        <f>IF(AND(DATA!L29&gt;0,DATA!H29="Y",DATA!G29="Y"),DATA!L29,"zzz")</f>
        <v>zzz</v>
      </c>
      <c r="P27" s="37" t="str">
        <f>IF(AND(DATA!E29&gt;0,DATA!H29="Y",DATA!G29="Y"),DATA!E29,"zzz")</f>
        <v>zzz</v>
      </c>
      <c r="R27" s="24">
        <v>22</v>
      </c>
      <c r="S27" s="25" t="str">
        <f t="shared" si="6"/>
        <v/>
      </c>
      <c r="T27" s="25" t="str">
        <f t="shared" si="7"/>
        <v/>
      </c>
      <c r="U27" s="25" t="str">
        <f t="shared" si="8"/>
        <v/>
      </c>
      <c r="V27" s="25" t="str">
        <f t="shared" si="9"/>
        <v/>
      </c>
      <c r="X27" s="218"/>
      <c r="Y27" s="218"/>
      <c r="Z27" s="37"/>
      <c r="AA27" s="37"/>
      <c r="AB27" s="37"/>
      <c r="AC27" s="37"/>
    </row>
    <row r="28" spans="1:29" ht="15" customHeight="1" x14ac:dyDescent="0.25">
      <c r="A28" s="38" t="str">
        <f t="shared" si="0"/>
        <v/>
      </c>
      <c r="B28" s="39" t="str">
        <f t="shared" si="1"/>
        <v/>
      </c>
      <c r="C28" s="39" t="str">
        <f t="shared" si="2"/>
        <v/>
      </c>
      <c r="D28" s="40" t="str">
        <f t="shared" si="3"/>
        <v/>
      </c>
      <c r="E28" s="33"/>
      <c r="F28" s="342" t="str">
        <f>(IF($O$46="","",$O$46))</f>
        <v/>
      </c>
      <c r="G28" s="344" t="s">
        <v>68</v>
      </c>
      <c r="H28" s="342" t="str">
        <f>(IF($O$46="","",$O$46))</f>
        <v/>
      </c>
      <c r="I28" s="344" t="s">
        <v>68</v>
      </c>
      <c r="K28" s="218">
        <f t="shared" si="4"/>
        <v>30</v>
      </c>
      <c r="L28" s="218" t="str">
        <f t="shared" si="5"/>
        <v>zzz, zzz, zzz, zzz</v>
      </c>
      <c r="M28" s="37" t="str">
        <f>IF(AND(DATA!B30&gt;0,DATA!H30="Y",DATA!G30="Y"),DATA!B30,"zzz")</f>
        <v>zzz</v>
      </c>
      <c r="N28" s="37" t="str">
        <f>IF(AND(DATA!C30&gt;0,DATA!H30="Y",DATA!G30="Y"),DATA!C30,"zzz")</f>
        <v>zzz</v>
      </c>
      <c r="O28" s="37" t="str">
        <f>IF(AND(DATA!L30&gt;0,DATA!H30="Y",DATA!G30="Y"),DATA!L30,"zzz")</f>
        <v>zzz</v>
      </c>
      <c r="P28" s="37" t="str">
        <f>IF(AND(DATA!E30&gt;0,DATA!H30="Y",DATA!G30="Y"),DATA!E30,"zzz")</f>
        <v>zzz</v>
      </c>
      <c r="R28" s="24">
        <v>23</v>
      </c>
      <c r="S28" s="25" t="str">
        <f t="shared" si="6"/>
        <v/>
      </c>
      <c r="T28" s="25" t="str">
        <f t="shared" si="7"/>
        <v/>
      </c>
      <c r="U28" s="25" t="str">
        <f t="shared" si="8"/>
        <v/>
      </c>
      <c r="V28" s="25" t="str">
        <f t="shared" si="9"/>
        <v/>
      </c>
      <c r="X28" s="218"/>
      <c r="Y28" s="218"/>
      <c r="Z28" s="37"/>
      <c r="AA28" s="37"/>
      <c r="AB28" s="37"/>
      <c r="AC28" s="37"/>
    </row>
    <row r="29" spans="1:29" ht="15" customHeight="1" thickBot="1" x14ac:dyDescent="0.3">
      <c r="A29" s="38" t="str">
        <f t="shared" si="0"/>
        <v/>
      </c>
      <c r="B29" s="39" t="str">
        <f t="shared" si="1"/>
        <v/>
      </c>
      <c r="C29" s="39" t="str">
        <f t="shared" si="2"/>
        <v/>
      </c>
      <c r="D29" s="40" t="str">
        <f t="shared" si="3"/>
        <v/>
      </c>
      <c r="E29" s="33"/>
      <c r="F29" s="343"/>
      <c r="G29" s="345"/>
      <c r="H29" s="343"/>
      <c r="I29" s="345"/>
      <c r="K29" s="218">
        <f t="shared" si="4"/>
        <v>30</v>
      </c>
      <c r="L29" s="218" t="str">
        <f t="shared" si="5"/>
        <v>zzz, zzz, zzz, zzz</v>
      </c>
      <c r="M29" s="37" t="str">
        <f>IF(AND(DATA!B31&gt;0,DATA!H31="Y",DATA!G31="Y"),DATA!B31,"zzz")</f>
        <v>zzz</v>
      </c>
      <c r="N29" s="37" t="str">
        <f>IF(AND(DATA!C31&gt;0,DATA!H31="Y",DATA!G31="Y"),DATA!C31,"zzz")</f>
        <v>zzz</v>
      </c>
      <c r="O29" s="37" t="str">
        <f>IF(AND(DATA!L31&gt;0,DATA!H31="Y",DATA!G31="Y"),DATA!L31,"zzz")</f>
        <v>zzz</v>
      </c>
      <c r="P29" s="37" t="str">
        <f>IF(AND(DATA!E31&gt;0,DATA!H31="Y",DATA!G31="Y"),DATA!E31,"zzz")</f>
        <v>zzz</v>
      </c>
      <c r="R29" s="24">
        <v>24</v>
      </c>
      <c r="S29" s="25" t="str">
        <f t="shared" si="6"/>
        <v/>
      </c>
      <c r="T29" s="25" t="str">
        <f t="shared" si="7"/>
        <v/>
      </c>
      <c r="U29" s="25" t="str">
        <f t="shared" si="8"/>
        <v/>
      </c>
      <c r="V29" s="25" t="str">
        <f t="shared" si="9"/>
        <v/>
      </c>
      <c r="X29" s="218"/>
      <c r="Y29" s="218"/>
      <c r="Z29" s="37"/>
      <c r="AA29" s="37"/>
      <c r="AB29" s="37"/>
      <c r="AC29" s="37"/>
    </row>
    <row r="30" spans="1:29" ht="15" customHeight="1" x14ac:dyDescent="0.25">
      <c r="A30" s="38" t="str">
        <f t="shared" si="0"/>
        <v/>
      </c>
      <c r="B30" s="39" t="str">
        <f t="shared" si="1"/>
        <v/>
      </c>
      <c r="C30" s="39" t="str">
        <f t="shared" si="2"/>
        <v/>
      </c>
      <c r="D30" s="40" t="str">
        <f t="shared" si="3"/>
        <v/>
      </c>
      <c r="E30" s="33"/>
      <c r="F30" s="338" t="s">
        <v>67</v>
      </c>
      <c r="G30" s="339"/>
      <c r="H30" s="338" t="s">
        <v>67</v>
      </c>
      <c r="I30" s="339"/>
      <c r="K30" s="218">
        <f t="shared" si="4"/>
        <v>30</v>
      </c>
      <c r="L30" s="218" t="str">
        <f t="shared" si="5"/>
        <v>zzz, zzz, zzz, zzz</v>
      </c>
      <c r="M30" s="37" t="str">
        <f>IF(AND(DATA!B32&gt;0,DATA!H32="Y",DATA!G32="Y"),DATA!B32,"zzz")</f>
        <v>zzz</v>
      </c>
      <c r="N30" s="37" t="str">
        <f>IF(AND(DATA!C32&gt;0,DATA!H32="Y",DATA!G32="Y"),DATA!C32,"zzz")</f>
        <v>zzz</v>
      </c>
      <c r="O30" s="37" t="str">
        <f>IF(AND(DATA!L32&gt;0,DATA!H32="Y",DATA!G32="Y"),DATA!L32,"zzz")</f>
        <v>zzz</v>
      </c>
      <c r="P30" s="37" t="str">
        <f>IF(AND(DATA!E32&gt;0,DATA!H32="Y",DATA!G32="Y"),DATA!E32,"zzz")</f>
        <v>zzz</v>
      </c>
      <c r="R30" s="24">
        <v>25</v>
      </c>
      <c r="S30" s="25" t="str">
        <f t="shared" si="6"/>
        <v/>
      </c>
      <c r="T30" s="25" t="str">
        <f t="shared" si="7"/>
        <v/>
      </c>
      <c r="U30" s="25" t="str">
        <f t="shared" si="8"/>
        <v/>
      </c>
      <c r="V30" s="25" t="str">
        <f t="shared" si="9"/>
        <v/>
      </c>
      <c r="X30" s="218"/>
      <c r="Y30" s="218"/>
      <c r="Z30" s="37"/>
      <c r="AA30" s="37"/>
      <c r="AB30" s="37"/>
      <c r="AC30" s="37"/>
    </row>
    <row r="31" spans="1:29" ht="15" customHeight="1" x14ac:dyDescent="0.25">
      <c r="A31" s="38" t="str">
        <f t="shared" si="0"/>
        <v/>
      </c>
      <c r="B31" s="39" t="str">
        <f t="shared" si="1"/>
        <v/>
      </c>
      <c r="C31" s="39" t="str">
        <f t="shared" si="2"/>
        <v/>
      </c>
      <c r="D31" s="40" t="str">
        <f t="shared" si="3"/>
        <v/>
      </c>
      <c r="E31" s="33"/>
      <c r="F31" s="340"/>
      <c r="G31" s="341"/>
      <c r="H31" s="340"/>
      <c r="I31" s="341"/>
      <c r="K31" s="218">
        <f t="shared" si="4"/>
        <v>30</v>
      </c>
      <c r="L31" s="218" t="str">
        <f t="shared" si="5"/>
        <v>zzz, zzz, zzz, zzz</v>
      </c>
      <c r="M31" s="37" t="str">
        <f>IF(AND(DATA!B33&gt;0,DATA!H33="Y",DATA!G33="Y"),DATA!B33,"zzz")</f>
        <v>zzz</v>
      </c>
      <c r="N31" s="37" t="str">
        <f>IF(AND(DATA!C33&gt;0,DATA!H33="Y",DATA!G33="Y"),DATA!C33,"zzz")</f>
        <v>zzz</v>
      </c>
      <c r="O31" s="37" t="str">
        <f>IF(AND(DATA!L33&gt;0,DATA!H33="Y",DATA!G33="Y"),DATA!L33,"zzz")</f>
        <v>zzz</v>
      </c>
      <c r="P31" s="37" t="str">
        <f>IF(AND(DATA!E33&gt;0,DATA!H33="Y",DATA!G33="Y"),DATA!E33,"zzz")</f>
        <v>zzz</v>
      </c>
      <c r="R31" s="24">
        <v>26</v>
      </c>
      <c r="S31" s="25" t="str">
        <f t="shared" si="6"/>
        <v/>
      </c>
      <c r="T31" s="25" t="str">
        <f t="shared" si="7"/>
        <v/>
      </c>
      <c r="U31" s="25" t="str">
        <f t="shared" si="8"/>
        <v/>
      </c>
      <c r="V31" s="25" t="str">
        <f t="shared" si="9"/>
        <v/>
      </c>
      <c r="X31" s="218"/>
      <c r="Y31" s="218"/>
      <c r="Z31" s="37"/>
      <c r="AA31" s="37"/>
      <c r="AB31" s="37"/>
      <c r="AC31" s="37"/>
    </row>
    <row r="32" spans="1:29" ht="15" customHeight="1" x14ac:dyDescent="0.25">
      <c r="A32" s="38" t="str">
        <f t="shared" si="0"/>
        <v/>
      </c>
      <c r="B32" s="39" t="str">
        <f t="shared" si="1"/>
        <v/>
      </c>
      <c r="C32" s="39" t="str">
        <f t="shared" si="2"/>
        <v/>
      </c>
      <c r="D32" s="40" t="str">
        <f t="shared" si="3"/>
        <v/>
      </c>
      <c r="E32" s="33"/>
      <c r="F32" s="342" t="str">
        <f>(IF($O$47="","",$O$47))</f>
        <v/>
      </c>
      <c r="G32" s="344" t="s">
        <v>68</v>
      </c>
      <c r="H32" s="342" t="str">
        <f>(IF($O$47="","",$O$47))</f>
        <v/>
      </c>
      <c r="I32" s="344" t="s">
        <v>68</v>
      </c>
      <c r="K32" s="218">
        <f t="shared" si="4"/>
        <v>30</v>
      </c>
      <c r="L32" s="218" t="str">
        <f t="shared" si="5"/>
        <v>zzz, zzz, zzz, zzz</v>
      </c>
      <c r="M32" s="37" t="str">
        <f>IF(AND(DATA!B34&gt;0,DATA!H34="Y",DATA!G34="Y"),DATA!B34,"zzz")</f>
        <v>zzz</v>
      </c>
      <c r="N32" s="37" t="str">
        <f>IF(AND(DATA!C34&gt;0,DATA!H34="Y",DATA!G34="Y"),DATA!C34,"zzz")</f>
        <v>zzz</v>
      </c>
      <c r="O32" s="37" t="str">
        <f>IF(AND(DATA!L34&gt;0,DATA!H34="Y",DATA!G34="Y"),DATA!L34,"zzz")</f>
        <v>zzz</v>
      </c>
      <c r="P32" s="37" t="str">
        <f>IF(AND(DATA!E34&gt;0,DATA!H34="Y",DATA!G34="Y"),DATA!E34,"zzz")</f>
        <v>zzz</v>
      </c>
      <c r="R32" s="24">
        <v>27</v>
      </c>
      <c r="S32" s="25" t="str">
        <f t="shared" si="6"/>
        <v/>
      </c>
      <c r="T32" s="25" t="str">
        <f t="shared" si="7"/>
        <v/>
      </c>
      <c r="U32" s="25" t="str">
        <f t="shared" si="8"/>
        <v/>
      </c>
      <c r="V32" s="25" t="str">
        <f t="shared" si="9"/>
        <v/>
      </c>
      <c r="X32" s="218"/>
      <c r="Y32" s="218"/>
      <c r="Z32" s="37"/>
      <c r="AA32" s="37"/>
      <c r="AB32" s="37"/>
      <c r="AC32" s="37"/>
    </row>
    <row r="33" spans="1:29" ht="15" customHeight="1" thickBot="1" x14ac:dyDescent="0.3">
      <c r="A33" s="38" t="str">
        <f t="shared" si="0"/>
        <v/>
      </c>
      <c r="B33" s="39" t="str">
        <f t="shared" si="1"/>
        <v/>
      </c>
      <c r="C33" s="39" t="str">
        <f t="shared" si="2"/>
        <v/>
      </c>
      <c r="D33" s="40" t="str">
        <f t="shared" si="3"/>
        <v/>
      </c>
      <c r="E33" s="33"/>
      <c r="F33" s="343"/>
      <c r="G33" s="345"/>
      <c r="H33" s="343"/>
      <c r="I33" s="345"/>
      <c r="K33" s="218">
        <f t="shared" si="4"/>
        <v>30</v>
      </c>
      <c r="L33" s="218" t="str">
        <f t="shared" si="5"/>
        <v>zzz, zzz, zzz, zzz</v>
      </c>
      <c r="M33" s="37" t="str">
        <f>IF(AND(DATA!B35&gt;0,DATA!H35="Y",DATA!G35="Y"),DATA!B35,"zzz")</f>
        <v>zzz</v>
      </c>
      <c r="N33" s="37" t="str">
        <f>IF(AND(DATA!C35&gt;0,DATA!H35="Y",DATA!G35="Y"),DATA!C35,"zzz")</f>
        <v>zzz</v>
      </c>
      <c r="O33" s="37" t="str">
        <f>IF(AND(DATA!L35&gt;0,DATA!H35="Y",DATA!G35="Y"),DATA!L35,"zzz")</f>
        <v>zzz</v>
      </c>
      <c r="P33" s="37" t="str">
        <f>IF(AND(DATA!E35&gt;0,DATA!H35="Y",DATA!G35="Y"),DATA!E35,"zzz")</f>
        <v>zzz</v>
      </c>
      <c r="R33" s="24">
        <v>28</v>
      </c>
      <c r="S33" s="25" t="str">
        <f t="shared" si="6"/>
        <v/>
      </c>
      <c r="T33" s="25" t="str">
        <f t="shared" si="7"/>
        <v/>
      </c>
      <c r="U33" s="25" t="str">
        <f t="shared" si="8"/>
        <v/>
      </c>
      <c r="V33" s="25" t="str">
        <f t="shared" si="9"/>
        <v/>
      </c>
      <c r="X33" s="218"/>
      <c r="Y33" s="218"/>
      <c r="Z33" s="37"/>
      <c r="AA33" s="37"/>
      <c r="AB33" s="37"/>
      <c r="AC33" s="37"/>
    </row>
    <row r="34" spans="1:29" ht="15" customHeight="1" x14ac:dyDescent="0.25">
      <c r="A34" s="38" t="str">
        <f t="shared" si="0"/>
        <v/>
      </c>
      <c r="B34" s="39" t="str">
        <f t="shared" si="1"/>
        <v/>
      </c>
      <c r="C34" s="39" t="str">
        <f t="shared" si="2"/>
        <v/>
      </c>
      <c r="D34" s="40" t="str">
        <f t="shared" si="3"/>
        <v/>
      </c>
      <c r="E34" s="33"/>
      <c r="F34" s="338" t="s">
        <v>67</v>
      </c>
      <c r="G34" s="339"/>
      <c r="H34" s="338" t="s">
        <v>67</v>
      </c>
      <c r="I34" s="339"/>
      <c r="K34" s="218">
        <f t="shared" si="4"/>
        <v>30</v>
      </c>
      <c r="L34" s="218" t="str">
        <f t="shared" si="5"/>
        <v>zzz, zzz, zzz, zzz</v>
      </c>
      <c r="M34" s="37" t="str">
        <f>IF(AND(DATA!B36&gt;0,DATA!H36="Y",DATA!G36="Y"),DATA!B36,"zzz")</f>
        <v>zzz</v>
      </c>
      <c r="N34" s="37" t="str">
        <f>IF(AND(DATA!C36&gt;0,DATA!H36="Y",DATA!G36="Y"),DATA!C36,"zzz")</f>
        <v>zzz</v>
      </c>
      <c r="O34" s="37" t="str">
        <f>IF(AND(DATA!L36&gt;0,DATA!H36="Y",DATA!G36="Y"),DATA!L36,"zzz")</f>
        <v>zzz</v>
      </c>
      <c r="P34" s="37" t="str">
        <f>IF(AND(DATA!E36&gt;0,DATA!H36="Y",DATA!G36="Y"),DATA!E36,"zzz")</f>
        <v>zzz</v>
      </c>
      <c r="R34" s="24">
        <v>29</v>
      </c>
      <c r="S34" s="25" t="str">
        <f t="shared" si="6"/>
        <v/>
      </c>
      <c r="T34" s="25" t="str">
        <f t="shared" si="7"/>
        <v/>
      </c>
      <c r="U34" s="25" t="str">
        <f t="shared" si="8"/>
        <v/>
      </c>
      <c r="V34" s="25" t="str">
        <f t="shared" si="9"/>
        <v/>
      </c>
      <c r="X34" s="218"/>
      <c r="Y34" s="218"/>
      <c r="Z34" s="37"/>
      <c r="AA34" s="37"/>
      <c r="AB34" s="37"/>
      <c r="AC34" s="37"/>
    </row>
    <row r="35" spans="1:29" ht="15" customHeight="1" x14ac:dyDescent="0.25">
      <c r="A35" s="38" t="str">
        <f t="shared" si="0"/>
        <v/>
      </c>
      <c r="B35" s="39" t="str">
        <f t="shared" si="1"/>
        <v/>
      </c>
      <c r="C35" s="39" t="str">
        <f t="shared" si="2"/>
        <v/>
      </c>
      <c r="D35" s="40" t="str">
        <f t="shared" si="3"/>
        <v/>
      </c>
      <c r="E35" s="33"/>
      <c r="F35" s="340"/>
      <c r="G35" s="341"/>
      <c r="H35" s="340"/>
      <c r="I35" s="341"/>
      <c r="K35" s="218">
        <f t="shared" si="4"/>
        <v>30</v>
      </c>
      <c r="L35" s="218" t="str">
        <f t="shared" si="5"/>
        <v>zzz, zzz, zzz, zzz</v>
      </c>
      <c r="M35" s="37" t="str">
        <f>IF(AND(DATA!B37&gt;0,DATA!H37="Y",DATA!G37="Y"),DATA!B37,"zzz")</f>
        <v>zzz</v>
      </c>
      <c r="N35" s="37" t="str">
        <f>IF(AND(DATA!C37&gt;0,DATA!H37="Y",DATA!G37="Y"),DATA!C37,"zzz")</f>
        <v>zzz</v>
      </c>
      <c r="O35" s="37" t="str">
        <f>IF(AND(DATA!L37&gt;0,DATA!H37="Y",DATA!G37="Y"),DATA!L37,"zzz")</f>
        <v>zzz</v>
      </c>
      <c r="P35" s="37" t="str">
        <f>IF(AND(DATA!E37&gt;0,DATA!H37="Y",DATA!G37="Y"),DATA!E37,"zzz")</f>
        <v>zzz</v>
      </c>
      <c r="R35" s="24">
        <v>30</v>
      </c>
      <c r="S35" s="25" t="str">
        <f t="shared" si="6"/>
        <v>zzz</v>
      </c>
      <c r="T35" s="25" t="str">
        <f t="shared" si="7"/>
        <v>zzz</v>
      </c>
      <c r="U35" s="25" t="str">
        <f t="shared" si="8"/>
        <v>zzz</v>
      </c>
      <c r="V35" s="25" t="str">
        <f t="shared" si="9"/>
        <v>zzz</v>
      </c>
      <c r="X35" s="218"/>
      <c r="Y35" s="218"/>
      <c r="Z35" s="37"/>
      <c r="AA35" s="37"/>
      <c r="AB35" s="37"/>
      <c r="AC35" s="37"/>
    </row>
    <row r="36" spans="1:29" ht="15" customHeight="1" x14ac:dyDescent="0.25">
      <c r="A36" s="38"/>
      <c r="B36" s="39"/>
      <c r="C36" s="39"/>
      <c r="D36" s="40"/>
      <c r="E36" s="33"/>
      <c r="F36" s="342" t="str">
        <f>(IF($O$48="","",$O$48))</f>
        <v/>
      </c>
      <c r="G36" s="344" t="s">
        <v>68</v>
      </c>
      <c r="H36" s="342" t="str">
        <f>(IF($O$48="","",$O$48))</f>
        <v/>
      </c>
      <c r="I36" s="344" t="s">
        <v>68</v>
      </c>
    </row>
    <row r="37" spans="1:29" ht="15" customHeight="1" thickBot="1" x14ac:dyDescent="0.3">
      <c r="A37" s="41"/>
      <c r="B37" s="42"/>
      <c r="C37" s="42"/>
      <c r="D37" s="43"/>
      <c r="E37" s="33"/>
      <c r="F37" s="343"/>
      <c r="G37" s="345"/>
      <c r="H37" s="343"/>
      <c r="I37" s="345"/>
    </row>
    <row r="38" spans="1:29" ht="15" x14ac:dyDescent="0.25">
      <c r="A38" s="348" t="s">
        <v>161</v>
      </c>
      <c r="B38" s="348"/>
      <c r="C38" s="348"/>
      <c r="D38" s="348"/>
      <c r="E38" s="348"/>
      <c r="F38" s="348"/>
      <c r="G38" s="348"/>
      <c r="H38" s="348"/>
      <c r="I38" s="348"/>
    </row>
    <row r="40" spans="1:29" x14ac:dyDescent="0.25">
      <c r="K40" s="25"/>
      <c r="L40" s="25"/>
      <c r="M40" s="24"/>
      <c r="N40" s="24"/>
      <c r="O40" s="24"/>
      <c r="P40" s="24"/>
    </row>
    <row r="41" spans="1:29" x14ac:dyDescent="0.25">
      <c r="K41" s="67">
        <v>1</v>
      </c>
      <c r="L41" s="25" t="str">
        <f t="shared" ref="L41:L70" si="10">TEXT(P6,"")</f>
        <v>zzz</v>
      </c>
      <c r="M41" s="25" t="str">
        <f>IFERROR(VLOOKUP(ROW()-40,$K$41:$L$70,2,FALSE),"zzz")</f>
        <v>zzz</v>
      </c>
      <c r="N41" s="25">
        <f>COUNTIF($M$41:$M$70,"&lt;="&amp;M41)</f>
        <v>30</v>
      </c>
      <c r="O41" s="25" t="str">
        <f>IFERROR(INDEX($M$41:$M$70,MATCH(ROWS($N$41:N41),$N$41:$N$70,0)),"")</f>
        <v/>
      </c>
    </row>
    <row r="42" spans="1:29" x14ac:dyDescent="0.25">
      <c r="K42" s="205">
        <f>IF(COUNTIF( $L$41:L42,L42)=1, K41+1,K41)</f>
        <v>1</v>
      </c>
      <c r="L42" s="25" t="str">
        <f t="shared" si="10"/>
        <v>zzz</v>
      </c>
      <c r="M42" s="25" t="str">
        <f t="shared" ref="M42:M70" si="11">IFERROR(VLOOKUP(ROW()-40,$K$41:$L$70,2,FALSE),"zzz")</f>
        <v>zzz</v>
      </c>
      <c r="N42" s="25">
        <f t="shared" ref="N42:N70" si="12">COUNTIF($M$41:$M$70,"&lt;="&amp;M42)</f>
        <v>30</v>
      </c>
      <c r="O42" s="25" t="str">
        <f>IFERROR(INDEX($M$41:$M$70,MATCH(ROWS($N$41:N42),$N$41:$N$70,0)),"")</f>
        <v/>
      </c>
    </row>
    <row r="43" spans="1:29" x14ac:dyDescent="0.25">
      <c r="K43" s="205">
        <f>IF(COUNTIF( $L$41:L43,L43)=1, K42+1,K42)</f>
        <v>1</v>
      </c>
      <c r="L43" s="25" t="str">
        <f t="shared" si="10"/>
        <v>zzz</v>
      </c>
      <c r="M43" s="25" t="str">
        <f t="shared" si="11"/>
        <v>zzz</v>
      </c>
      <c r="N43" s="25">
        <f t="shared" si="12"/>
        <v>30</v>
      </c>
      <c r="O43" s="25" t="str">
        <f>IFERROR(INDEX($M$41:$M$70,MATCH(ROWS($N$41:N43),$N$41:$N$70,0)),"")</f>
        <v/>
      </c>
    </row>
    <row r="44" spans="1:29" x14ac:dyDescent="0.25">
      <c r="K44" s="205">
        <f>IF(COUNTIF( $L$41:L44,L44)=1, K43+1,K43)</f>
        <v>1</v>
      </c>
      <c r="L44" s="25" t="str">
        <f t="shared" si="10"/>
        <v>zzz</v>
      </c>
      <c r="M44" s="25" t="str">
        <f t="shared" si="11"/>
        <v>zzz</v>
      </c>
      <c r="N44" s="25">
        <f t="shared" si="12"/>
        <v>30</v>
      </c>
      <c r="O44" s="25" t="str">
        <f>IFERROR(INDEX($M$41:$M$70,MATCH(ROWS($N$41:N44),$N$41:$N$70,0)),"")</f>
        <v/>
      </c>
    </row>
    <row r="45" spans="1:29" x14ac:dyDescent="0.25">
      <c r="K45" s="205">
        <f>IF(COUNTIF( $L$41:L45,L45)=1, K44+1,K44)</f>
        <v>1</v>
      </c>
      <c r="L45" s="25" t="str">
        <f t="shared" si="10"/>
        <v>zzz</v>
      </c>
      <c r="M45" s="25" t="str">
        <f t="shared" si="11"/>
        <v>zzz</v>
      </c>
      <c r="N45" s="25">
        <f t="shared" si="12"/>
        <v>30</v>
      </c>
      <c r="O45" s="25" t="str">
        <f>IFERROR(INDEX($M$41:$M$70,MATCH(ROWS($N$41:N45),$N$41:$N$70,0)),"")</f>
        <v/>
      </c>
    </row>
    <row r="46" spans="1:29" x14ac:dyDescent="0.25">
      <c r="K46" s="205">
        <f>IF(COUNTIF( $L$41:L46,L46)=1, K45+1,K45)</f>
        <v>1</v>
      </c>
      <c r="L46" s="25" t="str">
        <f t="shared" si="10"/>
        <v>zzz</v>
      </c>
      <c r="M46" s="25" t="str">
        <f t="shared" si="11"/>
        <v>zzz</v>
      </c>
      <c r="N46" s="25">
        <f t="shared" si="12"/>
        <v>30</v>
      </c>
      <c r="O46" s="25" t="str">
        <f>IFERROR(INDEX($M$41:$M$70,MATCH(ROWS($N$41:N46),$N$41:$N$70,0)),"")</f>
        <v/>
      </c>
    </row>
    <row r="47" spans="1:29" x14ac:dyDescent="0.25">
      <c r="K47" s="205">
        <f>IF(COUNTIF( $L$41:L47,L47)=1, K46+1,K46)</f>
        <v>1</v>
      </c>
      <c r="L47" s="25" t="str">
        <f>TEXT(P12,"")</f>
        <v>zzz</v>
      </c>
      <c r="M47" s="25" t="str">
        <f t="shared" si="11"/>
        <v>zzz</v>
      </c>
      <c r="N47" s="25">
        <f t="shared" si="12"/>
        <v>30</v>
      </c>
      <c r="O47" s="25" t="str">
        <f>IFERROR(INDEX($M$41:$M$70,MATCH(ROWS($N$41:N47),$N$41:$N$70,0)),"")</f>
        <v/>
      </c>
    </row>
    <row r="48" spans="1:29" x14ac:dyDescent="0.25">
      <c r="K48" s="205">
        <f>IF(COUNTIF( $L$41:L48,L48)=1, K47+1,K47)</f>
        <v>1</v>
      </c>
      <c r="L48" s="25" t="str">
        <f t="shared" si="10"/>
        <v>zzz</v>
      </c>
      <c r="M48" s="25" t="str">
        <f t="shared" si="11"/>
        <v>zzz</v>
      </c>
      <c r="N48" s="25">
        <f t="shared" si="12"/>
        <v>30</v>
      </c>
      <c r="O48" s="25" t="str">
        <f>IFERROR(INDEX($M$41:$M$70,MATCH(ROWS($N$41:N48),$N$41:$N$70,0)),"")</f>
        <v/>
      </c>
    </row>
    <row r="49" spans="11:15" x14ac:dyDescent="0.25">
      <c r="K49" s="205">
        <f>IF(COUNTIF( $L$41:L49,L49)=1, K48+1,K48)</f>
        <v>1</v>
      </c>
      <c r="L49" s="25" t="str">
        <f t="shared" si="10"/>
        <v>zzz</v>
      </c>
      <c r="M49" s="25" t="str">
        <f t="shared" si="11"/>
        <v>zzz</v>
      </c>
      <c r="N49" s="25">
        <f t="shared" si="12"/>
        <v>30</v>
      </c>
      <c r="O49" s="25" t="str">
        <f>IFERROR(INDEX($M$41:$M$70,MATCH(ROWS($N$41:N49),$N$41:$N$70,0)),"")</f>
        <v/>
      </c>
    </row>
    <row r="50" spans="11:15" x14ac:dyDescent="0.25">
      <c r="K50" s="205">
        <f>IF(COUNTIF( $L$41:L50,L50)=1, K49+1,K49)</f>
        <v>1</v>
      </c>
      <c r="L50" s="25" t="str">
        <f t="shared" si="10"/>
        <v>zzz</v>
      </c>
      <c r="M50" s="25" t="str">
        <f t="shared" si="11"/>
        <v>zzz</v>
      </c>
      <c r="N50" s="25">
        <f t="shared" si="12"/>
        <v>30</v>
      </c>
      <c r="O50" s="25" t="str">
        <f>IFERROR(INDEX($M$41:$M$70,MATCH(ROWS($N$41:N50),$N$41:$N$70,0)),"")</f>
        <v/>
      </c>
    </row>
    <row r="51" spans="11:15" x14ac:dyDescent="0.25">
      <c r="K51" s="205">
        <f>IF(COUNTIF( $L$41:L51,L51)=1, K50+1,K50)</f>
        <v>1</v>
      </c>
      <c r="L51" s="25" t="str">
        <f t="shared" si="10"/>
        <v>zzz</v>
      </c>
      <c r="M51" s="25" t="str">
        <f t="shared" si="11"/>
        <v>zzz</v>
      </c>
      <c r="N51" s="25">
        <f t="shared" si="12"/>
        <v>30</v>
      </c>
      <c r="O51" s="25" t="str">
        <f>IFERROR(INDEX($M$41:$M$70,MATCH(ROWS($N$41:N51),$N$41:$N$70,0)),"")</f>
        <v/>
      </c>
    </row>
    <row r="52" spans="11:15" x14ac:dyDescent="0.25">
      <c r="K52" s="205">
        <f>IF(COUNTIF( $L$41:L52,L52)=1, K51+1,K51)</f>
        <v>1</v>
      </c>
      <c r="L52" s="25" t="str">
        <f t="shared" si="10"/>
        <v>zzz</v>
      </c>
      <c r="M52" s="25" t="str">
        <f t="shared" si="11"/>
        <v>zzz</v>
      </c>
      <c r="N52" s="25">
        <f t="shared" si="12"/>
        <v>30</v>
      </c>
      <c r="O52" s="25" t="str">
        <f>IFERROR(INDEX($M$41:$M$70,MATCH(ROWS($N$41:N52),$N$41:$N$70,0)),"")</f>
        <v/>
      </c>
    </row>
    <row r="53" spans="11:15" x14ac:dyDescent="0.25">
      <c r="K53" s="205">
        <f>IF(COUNTIF( $L$41:L53,L53)=1, K52+1,K52)</f>
        <v>1</v>
      </c>
      <c r="L53" s="25" t="str">
        <f t="shared" si="10"/>
        <v>zzz</v>
      </c>
      <c r="M53" s="25" t="str">
        <f t="shared" si="11"/>
        <v>zzz</v>
      </c>
      <c r="N53" s="25">
        <f t="shared" si="12"/>
        <v>30</v>
      </c>
      <c r="O53" s="25" t="str">
        <f>IFERROR(INDEX($M$41:$M$70,MATCH(ROWS($N$41:N53),$N$41:$N$70,0)),"")</f>
        <v/>
      </c>
    </row>
    <row r="54" spans="11:15" x14ac:dyDescent="0.25">
      <c r="K54" s="205">
        <f>IF(COUNTIF( $L$41:L54,L54)=1, K53+1,K53)</f>
        <v>1</v>
      </c>
      <c r="L54" s="25" t="str">
        <f t="shared" si="10"/>
        <v>zzz</v>
      </c>
      <c r="M54" s="25" t="str">
        <f t="shared" si="11"/>
        <v>zzz</v>
      </c>
      <c r="N54" s="25">
        <f t="shared" si="12"/>
        <v>30</v>
      </c>
      <c r="O54" s="25" t="str">
        <f>IFERROR(INDEX($M$41:$M$70,MATCH(ROWS($N$41:N54),$N$41:$N$70,0)),"")</f>
        <v/>
      </c>
    </row>
    <row r="55" spans="11:15" x14ac:dyDescent="0.25">
      <c r="K55" s="205">
        <f>IF(COUNTIF( $L$41:L55,L55)=1, K54+1,K54)</f>
        <v>1</v>
      </c>
      <c r="L55" s="25" t="str">
        <f t="shared" si="10"/>
        <v>zzz</v>
      </c>
      <c r="M55" s="25" t="str">
        <f t="shared" si="11"/>
        <v>zzz</v>
      </c>
      <c r="N55" s="25">
        <f t="shared" si="12"/>
        <v>30</v>
      </c>
      <c r="O55" s="25" t="str">
        <f>IFERROR(INDEX($M$41:$M$70,MATCH(ROWS($N$41:N55),$N$41:$N$70,0)),"")</f>
        <v/>
      </c>
    </row>
    <row r="56" spans="11:15" x14ac:dyDescent="0.25">
      <c r="K56" s="205">
        <f>IF(COUNTIF( $L$41:L56,L56)=1, K55+1,K55)</f>
        <v>1</v>
      </c>
      <c r="L56" s="25" t="str">
        <f t="shared" si="10"/>
        <v>zzz</v>
      </c>
      <c r="M56" s="25" t="str">
        <f t="shared" si="11"/>
        <v>zzz</v>
      </c>
      <c r="N56" s="25">
        <f t="shared" si="12"/>
        <v>30</v>
      </c>
      <c r="O56" s="25" t="str">
        <f>IFERROR(INDEX($M$41:$M$70,MATCH(ROWS($N$41:N56),$N$41:$N$70,0)),"")</f>
        <v/>
      </c>
    </row>
    <row r="57" spans="11:15" x14ac:dyDescent="0.25">
      <c r="K57" s="205">
        <f>IF(COUNTIF( $L$41:L57,L57)=1, K56+1,K56)</f>
        <v>1</v>
      </c>
      <c r="L57" s="25" t="str">
        <f t="shared" si="10"/>
        <v>zzz</v>
      </c>
      <c r="M57" s="25" t="str">
        <f t="shared" si="11"/>
        <v>zzz</v>
      </c>
      <c r="N57" s="25">
        <f t="shared" si="12"/>
        <v>30</v>
      </c>
      <c r="O57" s="25" t="str">
        <f>IFERROR(INDEX($M$41:$M$70,MATCH(ROWS($N$41:N57),$N$41:$N$70,0)),"")</f>
        <v/>
      </c>
    </row>
    <row r="58" spans="11:15" x14ac:dyDescent="0.25">
      <c r="K58" s="205">
        <f>IF(COUNTIF( $L$41:L58,L58)=1, K57+1,K57)</f>
        <v>1</v>
      </c>
      <c r="L58" s="25" t="str">
        <f t="shared" si="10"/>
        <v>zzz</v>
      </c>
      <c r="M58" s="25" t="str">
        <f t="shared" si="11"/>
        <v>zzz</v>
      </c>
      <c r="N58" s="25">
        <f t="shared" si="12"/>
        <v>30</v>
      </c>
      <c r="O58" s="25" t="str">
        <f>IFERROR(INDEX($M$41:$M$70,MATCH(ROWS($N$41:N58),$N$41:$N$70,0)),"")</f>
        <v/>
      </c>
    </row>
    <row r="59" spans="11:15" x14ac:dyDescent="0.25">
      <c r="K59" s="205">
        <f>IF(COUNTIF( $L$41:L59,L59)=1, K58+1,K58)</f>
        <v>1</v>
      </c>
      <c r="L59" s="25" t="str">
        <f t="shared" si="10"/>
        <v>zzz</v>
      </c>
      <c r="M59" s="25" t="str">
        <f t="shared" si="11"/>
        <v>zzz</v>
      </c>
      <c r="N59" s="25">
        <f t="shared" si="12"/>
        <v>30</v>
      </c>
      <c r="O59" s="25" t="str">
        <f>IFERROR(INDEX($M$41:$M$70,MATCH(ROWS($N$41:N59),$N$41:$N$70,0)),"")</f>
        <v/>
      </c>
    </row>
    <row r="60" spans="11:15" x14ac:dyDescent="0.25">
      <c r="K60" s="205">
        <f>IF(COUNTIF( $L$41:L60,L60)=1, K59+1,K59)</f>
        <v>1</v>
      </c>
      <c r="L60" s="25" t="str">
        <f t="shared" si="10"/>
        <v>zzz</v>
      </c>
      <c r="M60" s="25" t="str">
        <f t="shared" si="11"/>
        <v>zzz</v>
      </c>
      <c r="N60" s="25">
        <f t="shared" si="12"/>
        <v>30</v>
      </c>
      <c r="O60" s="25" t="str">
        <f>IFERROR(INDEX($M$41:$M$70,MATCH(ROWS($N$41:N60),$N$41:$N$70,0)),"")</f>
        <v/>
      </c>
    </row>
    <row r="61" spans="11:15" x14ac:dyDescent="0.25">
      <c r="K61" s="205">
        <f>IF(COUNTIF( $L$41:L61,L61)=1, K60+1,K60)</f>
        <v>1</v>
      </c>
      <c r="L61" s="25" t="str">
        <f t="shared" si="10"/>
        <v>zzz</v>
      </c>
      <c r="M61" s="25" t="str">
        <f t="shared" si="11"/>
        <v>zzz</v>
      </c>
      <c r="N61" s="25">
        <f t="shared" si="12"/>
        <v>30</v>
      </c>
      <c r="O61" s="25" t="str">
        <f>IFERROR(INDEX($M$41:$M$70,MATCH(ROWS($N$41:N61),$N$41:$N$70,0)),"")</f>
        <v/>
      </c>
    </row>
    <row r="62" spans="11:15" x14ac:dyDescent="0.25">
      <c r="K62" s="205">
        <f>IF(COUNTIF( $L$41:L62,L62)=1, K61+1,K61)</f>
        <v>1</v>
      </c>
      <c r="L62" s="25" t="str">
        <f t="shared" si="10"/>
        <v>zzz</v>
      </c>
      <c r="M62" s="25" t="str">
        <f t="shared" si="11"/>
        <v>zzz</v>
      </c>
      <c r="N62" s="25">
        <f t="shared" si="12"/>
        <v>30</v>
      </c>
      <c r="O62" s="25" t="str">
        <f>IFERROR(INDEX($M$41:$M$70,MATCH(ROWS($N$41:N62),$N$41:$N$70,0)),"")</f>
        <v/>
      </c>
    </row>
    <row r="63" spans="11:15" x14ac:dyDescent="0.25">
      <c r="K63" s="205">
        <f>IF(COUNTIF( $L$41:L63,L63)=1, K62+1,K62)</f>
        <v>1</v>
      </c>
      <c r="L63" s="25" t="str">
        <f t="shared" si="10"/>
        <v>zzz</v>
      </c>
      <c r="M63" s="25" t="str">
        <f t="shared" si="11"/>
        <v>zzz</v>
      </c>
      <c r="N63" s="25">
        <f t="shared" si="12"/>
        <v>30</v>
      </c>
      <c r="O63" s="25" t="str">
        <f>IFERROR(INDEX($M$41:$M$70,MATCH(ROWS($N$41:N63),$N$41:$N$70,0)),"")</f>
        <v/>
      </c>
    </row>
    <row r="64" spans="11:15" x14ac:dyDescent="0.25">
      <c r="K64" s="205">
        <f>IF(COUNTIF( $L$41:L64,L64)=1, K63+1,K63)</f>
        <v>1</v>
      </c>
      <c r="L64" s="25" t="str">
        <f t="shared" si="10"/>
        <v>zzz</v>
      </c>
      <c r="M64" s="25" t="str">
        <f t="shared" si="11"/>
        <v>zzz</v>
      </c>
      <c r="N64" s="25">
        <f t="shared" si="12"/>
        <v>30</v>
      </c>
      <c r="O64" s="25" t="str">
        <f>IFERROR(INDEX($M$41:$M$70,MATCH(ROWS($N$41:N64),$N$41:$N$70,0)),"")</f>
        <v/>
      </c>
    </row>
    <row r="65" spans="11:15" x14ac:dyDescent="0.25">
      <c r="K65" s="205">
        <f>IF(COUNTIF( $L$41:L65,L65)=1, K64+1,K64)</f>
        <v>1</v>
      </c>
      <c r="L65" s="25" t="str">
        <f t="shared" si="10"/>
        <v>zzz</v>
      </c>
      <c r="M65" s="25" t="str">
        <f t="shared" si="11"/>
        <v>zzz</v>
      </c>
      <c r="N65" s="25">
        <f t="shared" si="12"/>
        <v>30</v>
      </c>
      <c r="O65" s="25" t="str">
        <f>IFERROR(INDEX($M$41:$M$70,MATCH(ROWS($N$41:N65),$N$41:$N$70,0)),"")</f>
        <v/>
      </c>
    </row>
    <row r="66" spans="11:15" x14ac:dyDescent="0.25">
      <c r="K66" s="205">
        <f>IF(COUNTIF( $L$41:L66,L66)=1, K65+1,K65)</f>
        <v>1</v>
      </c>
      <c r="L66" s="25" t="str">
        <f t="shared" si="10"/>
        <v>zzz</v>
      </c>
      <c r="M66" s="25" t="str">
        <f t="shared" si="11"/>
        <v>zzz</v>
      </c>
      <c r="N66" s="25">
        <f t="shared" si="12"/>
        <v>30</v>
      </c>
      <c r="O66" s="25" t="str">
        <f>IFERROR(INDEX($M$41:$M$70,MATCH(ROWS($N$41:N66),$N$41:$N$70,0)),"")</f>
        <v/>
      </c>
    </row>
    <row r="67" spans="11:15" x14ac:dyDescent="0.25">
      <c r="K67" s="205">
        <f>IF(COUNTIF( $L$41:L67,L67)=1, K66+1,K66)</f>
        <v>1</v>
      </c>
      <c r="L67" s="25" t="str">
        <f t="shared" si="10"/>
        <v>zzz</v>
      </c>
      <c r="M67" s="25" t="str">
        <f t="shared" si="11"/>
        <v>zzz</v>
      </c>
      <c r="N67" s="25">
        <f t="shared" si="12"/>
        <v>30</v>
      </c>
      <c r="O67" s="25" t="str">
        <f>IFERROR(INDEX($M$41:$M$70,MATCH(ROWS($N$41:N67),$N$41:$N$70,0)),"")</f>
        <v/>
      </c>
    </row>
    <row r="68" spans="11:15" x14ac:dyDescent="0.25">
      <c r="K68" s="205">
        <f>IF(COUNTIF( $L$41:L68,L68)=1, K67+1,K67)</f>
        <v>1</v>
      </c>
      <c r="L68" s="25" t="str">
        <f t="shared" si="10"/>
        <v>zzz</v>
      </c>
      <c r="M68" s="25" t="str">
        <f t="shared" si="11"/>
        <v>zzz</v>
      </c>
      <c r="N68" s="25">
        <f t="shared" si="12"/>
        <v>30</v>
      </c>
      <c r="O68" s="25" t="str">
        <f>IFERROR(INDEX($M$41:$M$70,MATCH(ROWS($N$41:N68),$N$41:$N$70,0)),"")</f>
        <v/>
      </c>
    </row>
    <row r="69" spans="11:15" x14ac:dyDescent="0.25">
      <c r="K69" s="205">
        <f>IF(COUNTIF( $L$41:L69,L69)=1, K68+1,K68)</f>
        <v>1</v>
      </c>
      <c r="L69" s="25" t="str">
        <f t="shared" si="10"/>
        <v>zzz</v>
      </c>
      <c r="M69" s="25" t="str">
        <f t="shared" si="11"/>
        <v>zzz</v>
      </c>
      <c r="N69" s="25">
        <f t="shared" si="12"/>
        <v>30</v>
      </c>
      <c r="O69" s="25" t="str">
        <f>IFERROR(INDEX($M$41:$M$70,MATCH(ROWS($N$41:N69),$N$41:$N$70,0)),"")</f>
        <v/>
      </c>
    </row>
    <row r="70" spans="11:15" x14ac:dyDescent="0.25">
      <c r="K70" s="205">
        <f>IF(COUNTIF( $L$41:L70,L70)=1, K69+1,K69)</f>
        <v>1</v>
      </c>
      <c r="L70" s="25" t="str">
        <f t="shared" si="10"/>
        <v>zzz</v>
      </c>
      <c r="M70" s="25" t="str">
        <f t="shared" si="11"/>
        <v>zzz</v>
      </c>
      <c r="N70" s="25">
        <f t="shared" si="12"/>
        <v>30</v>
      </c>
      <c r="O70" s="25" t="str">
        <f>IFERROR(INDEX($M$41:$M$70,MATCH(ROWS($N$41:N70),$N$41:$N$70,0)),"")</f>
        <v>zzz</v>
      </c>
    </row>
  </sheetData>
  <sheetProtection selectLockedCells="1" selectUnlockedCells="1"/>
  <mergeCells count="55">
    <mergeCell ref="A1:I1"/>
    <mergeCell ref="F4:G4"/>
    <mergeCell ref="H4:I4"/>
    <mergeCell ref="H34:I35"/>
    <mergeCell ref="H36:H37"/>
    <mergeCell ref="I36:I37"/>
    <mergeCell ref="H28:H29"/>
    <mergeCell ref="I28:I29"/>
    <mergeCell ref="H30:I31"/>
    <mergeCell ref="H32:H33"/>
    <mergeCell ref="I32:I33"/>
    <mergeCell ref="I20:I21"/>
    <mergeCell ref="H22:I23"/>
    <mergeCell ref="H24:H25"/>
    <mergeCell ref="I24:I25"/>
    <mergeCell ref="H26:I27"/>
    <mergeCell ref="H5:I5"/>
    <mergeCell ref="H6:I7"/>
    <mergeCell ref="H8:H9"/>
    <mergeCell ref="I8:I9"/>
    <mergeCell ref="H10:I11"/>
    <mergeCell ref="H12:H13"/>
    <mergeCell ref="I12:I13"/>
    <mergeCell ref="H14:I15"/>
    <mergeCell ref="H16:H17"/>
    <mergeCell ref="I16:I17"/>
    <mergeCell ref="H18:I19"/>
    <mergeCell ref="H20:H21"/>
    <mergeCell ref="A38:I38"/>
    <mergeCell ref="F8:F9"/>
    <mergeCell ref="G8:G9"/>
    <mergeCell ref="F10:G11"/>
    <mergeCell ref="F12:F13"/>
    <mergeCell ref="G12:G13"/>
    <mergeCell ref="F14:G15"/>
    <mergeCell ref="F16:F17"/>
    <mergeCell ref="G16:G17"/>
    <mergeCell ref="F20:F21"/>
    <mergeCell ref="G20:G21"/>
    <mergeCell ref="F22:G23"/>
    <mergeCell ref="F24:F25"/>
    <mergeCell ref="G24:G25"/>
    <mergeCell ref="F34:G35"/>
    <mergeCell ref="F36:F37"/>
    <mergeCell ref="G36:G37"/>
    <mergeCell ref="F18:G19"/>
    <mergeCell ref="A4:D4"/>
    <mergeCell ref="F5:G5"/>
    <mergeCell ref="F6:G7"/>
    <mergeCell ref="F30:G31"/>
    <mergeCell ref="F26:G27"/>
    <mergeCell ref="F28:F29"/>
    <mergeCell ref="G28:G29"/>
    <mergeCell ref="F32:F33"/>
    <mergeCell ref="G32:G33"/>
  </mergeCells>
  <conditionalFormatting sqref="A6:D37">
    <cfRule type="expression" dxfId="11" priority="1">
      <formula>MOD(ROW(),2)=1</formula>
    </cfRule>
  </conditionalFormatting>
  <printOptions horizontalCentered="1" verticalCentered="1"/>
  <pageMargins left="0.25" right="0.25" top="0.25" bottom="0.25" header="0" footer="0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D69B-F8A5-431D-A77C-E61E978B8F54}">
  <sheetPr codeName="Sheet4"/>
  <dimension ref="A1:BM54"/>
  <sheetViews>
    <sheetView zoomScaleNormal="100" workbookViewId="0">
      <selection activeCell="K17" sqref="K17:O17"/>
    </sheetView>
  </sheetViews>
  <sheetFormatPr defaultColWidth="9.33203125" defaultRowHeight="13.2" x14ac:dyDescent="0.25"/>
  <cols>
    <col min="1" max="23" width="4.44140625" style="171" customWidth="1"/>
    <col min="24" max="24" width="9.33203125" style="170"/>
    <col min="25" max="34" width="9.33203125" style="24"/>
    <col min="35" max="39" width="9.33203125" style="25"/>
    <col min="40" max="41" width="9.33203125" style="203"/>
    <col min="42" max="49" width="9.33203125" style="166"/>
    <col min="50" max="55" width="9.33203125" style="170"/>
    <col min="56" max="16384" width="9.33203125" style="171"/>
  </cols>
  <sheetData>
    <row r="1" spans="1:65" s="169" customFormat="1" ht="26.4" customHeight="1" x14ac:dyDescent="0.25">
      <c r="A1" s="349" t="s">
        <v>321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166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5"/>
      <c r="AJ1" s="25"/>
      <c r="AK1" s="25"/>
      <c r="AL1" s="25"/>
      <c r="AM1" s="25"/>
      <c r="AN1" s="203"/>
      <c r="AO1" s="203"/>
      <c r="AP1" s="166"/>
      <c r="AQ1" s="166"/>
      <c r="AR1" s="166"/>
      <c r="AS1" s="166"/>
      <c r="AT1" s="166"/>
      <c r="AU1" s="166"/>
      <c r="AV1" s="166"/>
      <c r="AW1" s="166"/>
      <c r="AX1" s="167"/>
      <c r="AY1" s="167"/>
      <c r="AZ1" s="167"/>
      <c r="BA1" s="167"/>
      <c r="BB1" s="167"/>
      <c r="BC1" s="167"/>
      <c r="BD1" s="168"/>
      <c r="BE1" s="168"/>
      <c r="BF1" s="168"/>
      <c r="BG1" s="168"/>
      <c r="BH1" s="168"/>
      <c r="BI1" s="168"/>
      <c r="BJ1" s="168"/>
      <c r="BK1" s="168"/>
      <c r="BL1" s="168"/>
      <c r="BM1" s="168"/>
    </row>
    <row r="2" spans="1:65" s="169" customFormat="1" ht="15" customHeight="1" thickBot="1" x14ac:dyDescent="0.3">
      <c r="X2" s="166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5"/>
      <c r="AJ2" s="25"/>
      <c r="AK2" s="25"/>
      <c r="AL2" s="25"/>
      <c r="AM2" s="25"/>
      <c r="AN2" s="203"/>
      <c r="AO2" s="203"/>
      <c r="AP2" s="166"/>
      <c r="AQ2" s="166"/>
      <c r="AR2" s="166"/>
      <c r="AS2" s="166"/>
      <c r="AT2" s="166"/>
      <c r="AU2" s="166"/>
      <c r="AV2" s="166"/>
      <c r="AW2" s="166"/>
      <c r="AX2" s="170"/>
      <c r="AY2" s="170"/>
      <c r="AZ2" s="170"/>
      <c r="BA2" s="170"/>
      <c r="BB2" s="170"/>
      <c r="BC2" s="170"/>
      <c r="BD2" s="171"/>
      <c r="BE2" s="171"/>
      <c r="BF2" s="171"/>
      <c r="BG2" s="171"/>
      <c r="BH2" s="171"/>
      <c r="BI2" s="171"/>
      <c r="BJ2" s="171"/>
      <c r="BK2" s="171"/>
      <c r="BL2" s="171"/>
      <c r="BM2" s="171"/>
    </row>
    <row r="3" spans="1:65" s="169" customFormat="1" ht="15" customHeight="1" thickBot="1" x14ac:dyDescent="0.3">
      <c r="A3" s="305" t="str">
        <f>IF(DATA!R47&gt;0,CONCATENATE(DATA!R47," ",DATA!R59," ",DATA!R61))</f>
        <v xml:space="preserve"> 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7"/>
      <c r="X3" s="166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  <c r="AJ3" s="25"/>
      <c r="AK3" s="25"/>
      <c r="AL3" s="25"/>
      <c r="AM3" s="25"/>
      <c r="AN3" s="203"/>
      <c r="AO3" s="203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65" s="169" customFormat="1" ht="15" customHeight="1" thickBot="1" x14ac:dyDescent="0.3">
      <c r="E4" s="172"/>
      <c r="F4" s="172"/>
      <c r="G4" s="172"/>
      <c r="X4" s="166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5"/>
      <c r="AL4" s="25"/>
      <c r="AM4" s="25"/>
      <c r="AN4" s="203"/>
      <c r="AO4" s="203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</row>
    <row r="5" spans="1:65" ht="15" customHeight="1" thickBot="1" x14ac:dyDescent="0.3">
      <c r="A5" s="375" t="s">
        <v>167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7"/>
    </row>
    <row r="6" spans="1:65" ht="15" customHeight="1" thickBot="1" x14ac:dyDescent="0.3">
      <c r="A6" s="356" t="s">
        <v>27</v>
      </c>
      <c r="B6" s="357"/>
      <c r="C6" s="357"/>
      <c r="D6" s="357"/>
      <c r="E6" s="358"/>
      <c r="F6" s="359" t="s">
        <v>28</v>
      </c>
      <c r="G6" s="357"/>
      <c r="H6" s="357"/>
      <c r="I6" s="358"/>
      <c r="J6" s="163" t="s">
        <v>70</v>
      </c>
      <c r="K6" s="359" t="s">
        <v>33</v>
      </c>
      <c r="L6" s="357"/>
      <c r="M6" s="357"/>
      <c r="N6" s="357"/>
      <c r="O6" s="358"/>
      <c r="P6" s="164" t="s">
        <v>255</v>
      </c>
      <c r="Q6" s="359" t="s">
        <v>248</v>
      </c>
      <c r="R6" s="358"/>
      <c r="S6" s="164" t="s">
        <v>254</v>
      </c>
      <c r="T6" s="164" t="s">
        <v>57</v>
      </c>
      <c r="U6" s="164" t="s">
        <v>185</v>
      </c>
      <c r="V6" s="359" t="s">
        <v>22</v>
      </c>
      <c r="W6" s="378"/>
      <c r="X6" s="166"/>
      <c r="AW6" s="170"/>
    </row>
    <row r="7" spans="1:65" ht="15" customHeight="1" x14ac:dyDescent="0.25">
      <c r="A7" s="362" t="str">
        <f>IF(DATA!B39="","",DATA!B39)</f>
        <v/>
      </c>
      <c r="B7" s="363"/>
      <c r="C7" s="363"/>
      <c r="D7" s="363"/>
      <c r="E7" s="364"/>
      <c r="F7" s="374" t="str">
        <f>IF(DATA!C39="","",DATA!C39)</f>
        <v/>
      </c>
      <c r="G7" s="363"/>
      <c r="H7" s="363"/>
      <c r="I7" s="364"/>
      <c r="J7" s="173" t="str">
        <f>IF(DATA!I39="","",DATA!I39)</f>
        <v/>
      </c>
      <c r="K7" s="374" t="str">
        <f>IF(DATA!E39="","",DATA!E39)</f>
        <v/>
      </c>
      <c r="L7" s="363"/>
      <c r="M7" s="363"/>
      <c r="N7" s="363"/>
      <c r="O7" s="364"/>
      <c r="P7" s="174" t="str">
        <f>IF(DATA!L39="","",DATA!L39)</f>
        <v/>
      </c>
      <c r="Q7" s="360" t="str">
        <f>IF(DATA!M39="","",DATA!M39)</f>
        <v/>
      </c>
      <c r="R7" s="361"/>
      <c r="S7" s="174" t="str">
        <f>IF(DATA!O39="","",DATA!O39)</f>
        <v/>
      </c>
      <c r="T7" s="174" t="str">
        <f>IF(DATA!P39="","",DATA!P39)</f>
        <v/>
      </c>
      <c r="U7" s="174" t="str">
        <f>IF(DATA!Q39="","",DATA!Q39)</f>
        <v/>
      </c>
      <c r="V7" s="360" t="str">
        <f>IF(DATA!A39="","",DATA!A39)</f>
        <v/>
      </c>
      <c r="W7" s="379"/>
      <c r="X7" s="175"/>
      <c r="Y7" s="24" t="e">
        <f t="shared" ref="Y7:Y44" si="0">RANK(AB7,AB$7:AB$51,1)</f>
        <v>#VALUE!</v>
      </c>
      <c r="Z7" s="25" t="str">
        <f>IF(DATA!G8="N",DATA!C8,"")</f>
        <v/>
      </c>
      <c r="AA7" s="25" t="str">
        <f>IF(DATA!G8="N",DATA!B8,"")</f>
        <v/>
      </c>
      <c r="AB7" s="25" t="str">
        <f>IF(DATA!G8="N",DATA!I8,"")</f>
        <v/>
      </c>
      <c r="AC7" s="25" t="str">
        <f>IF(DATA!G8="N",DATA!E8,"")</f>
        <v/>
      </c>
      <c r="AD7" s="25" t="str">
        <f>IF(DATA!G8="N",DATA!L8,"")</f>
        <v/>
      </c>
      <c r="AE7" s="25" t="str">
        <f>IF(DATA!G8="N",DATA!M8,"")</f>
        <v/>
      </c>
      <c r="AF7" s="25" t="str">
        <f>IF(DATA!G8="N",DATA!G8,"")</f>
        <v/>
      </c>
      <c r="AH7" s="204">
        <v>1</v>
      </c>
      <c r="AI7" s="25" t="str">
        <f t="shared" ref="AI7:AI51" si="1">IFERROR(VLOOKUP($AH7,$Y$7:$AF$51,2,FALSE),"")</f>
        <v/>
      </c>
      <c r="AJ7" s="25" t="str">
        <f t="shared" ref="AJ7:AJ51" si="2">IFERROR(VLOOKUP($AH7,$Y$7:$AF$51,3,FALSE),"")</f>
        <v/>
      </c>
      <c r="AK7" s="25" t="str">
        <f t="shared" ref="AK7:AK51" si="3">IFERROR(VLOOKUP($AH7,$Y$7:$AF$51,4,FALSE),"")</f>
        <v/>
      </c>
      <c r="AL7" s="25" t="str">
        <f t="shared" ref="AL7:AL51" si="4">IFERROR(VLOOKUP($AH7,$Y$7:$AF$51,5,FALSE),"")</f>
        <v/>
      </c>
      <c r="AM7" s="25" t="str">
        <f t="shared" ref="AM7:AM51" si="5">IFERROR(VLOOKUP($AH7,$Y$7:$AF$51,6,FALSE),"")</f>
        <v/>
      </c>
      <c r="AN7" s="25" t="str">
        <f>IFERROR(VLOOKUP($AH7,$Y$7:$AF$51,7,FALSE),"")</f>
        <v/>
      </c>
      <c r="AO7" s="25" t="str">
        <f>IFERROR(VLOOKUP($AH7,$Y$7:$AF$51,8,FALSE),"")</f>
        <v/>
      </c>
      <c r="AX7" s="166"/>
    </row>
    <row r="8" spans="1:65" ht="15" customHeight="1" x14ac:dyDescent="0.25">
      <c r="A8" s="350" t="str">
        <f>IF(DATA!B40="","",DATA!B40)</f>
        <v/>
      </c>
      <c r="B8" s="351"/>
      <c r="C8" s="351"/>
      <c r="D8" s="351"/>
      <c r="E8" s="352"/>
      <c r="F8" s="353" t="str">
        <f>IF(DATA!C40="","",DATA!C40)</f>
        <v/>
      </c>
      <c r="G8" s="351"/>
      <c r="H8" s="351"/>
      <c r="I8" s="352"/>
      <c r="J8" s="177" t="str">
        <f>IF(DATA!I40="","",DATA!I40)</f>
        <v/>
      </c>
      <c r="K8" s="353" t="str">
        <f>IF(DATA!E40="","",DATA!E40)</f>
        <v/>
      </c>
      <c r="L8" s="351"/>
      <c r="M8" s="351"/>
      <c r="N8" s="351"/>
      <c r="O8" s="352"/>
      <c r="P8" s="176" t="str">
        <f>IF(DATA!L40="","",DATA!L40)</f>
        <v/>
      </c>
      <c r="Q8" s="354" t="str">
        <f>IF(DATA!M40="","",DATA!M40)</f>
        <v/>
      </c>
      <c r="R8" s="355"/>
      <c r="S8" s="176" t="str">
        <f>IF(DATA!O40="","",DATA!O40)</f>
        <v/>
      </c>
      <c r="T8" s="176" t="str">
        <f>IF(DATA!P40="","",DATA!P40)</f>
        <v/>
      </c>
      <c r="U8" s="176" t="str">
        <f>IF(DATA!Q40="","",DATA!Q40)</f>
        <v/>
      </c>
      <c r="V8" s="354" t="str">
        <f>IF(DATA!A40="","",DATA!A40)</f>
        <v/>
      </c>
      <c r="W8" s="380"/>
      <c r="X8" s="175"/>
      <c r="Y8" s="24" t="e">
        <f t="shared" si="0"/>
        <v>#VALUE!</v>
      </c>
      <c r="Z8" s="25" t="str">
        <f>IF(DATA!G9="N",DATA!C9,"")</f>
        <v/>
      </c>
      <c r="AA8" s="25" t="str">
        <f>IF(DATA!G9="N",DATA!B9,"")</f>
        <v/>
      </c>
      <c r="AB8" s="25" t="str">
        <f>IF(DATA!G9="N",DATA!I9,"")</f>
        <v/>
      </c>
      <c r="AC8" s="25" t="str">
        <f>IF(DATA!G9="N",DATA!E9,"")</f>
        <v/>
      </c>
      <c r="AD8" s="25" t="str">
        <f>IF(DATA!G9="N",DATA!L9,"")</f>
        <v/>
      </c>
      <c r="AE8" s="25" t="str">
        <f>IF(DATA!G9="N",DATA!M9,"")</f>
        <v/>
      </c>
      <c r="AF8" s="25" t="str">
        <f>IF(DATA!G9="N",DATA!G9,"")</f>
        <v/>
      </c>
      <c r="AH8" s="204">
        <v>2</v>
      </c>
      <c r="AI8" s="25" t="str">
        <f t="shared" si="1"/>
        <v/>
      </c>
      <c r="AJ8" s="25" t="str">
        <f t="shared" si="2"/>
        <v/>
      </c>
      <c r="AK8" s="25" t="str">
        <f t="shared" si="3"/>
        <v/>
      </c>
      <c r="AL8" s="25" t="str">
        <f t="shared" si="4"/>
        <v/>
      </c>
      <c r="AM8" s="25" t="str">
        <f t="shared" si="5"/>
        <v/>
      </c>
      <c r="AN8" s="25" t="str">
        <f t="shared" ref="AN8:AN51" si="6">IFERROR(VLOOKUP($AH8,$Y$7:$AF$51,7,FALSE),"")</f>
        <v/>
      </c>
      <c r="AO8" s="25" t="str">
        <f t="shared" ref="AO8:AO51" si="7">IFERROR(VLOOKUP($AH8,$Y$7:$AF$51,8,FALSE),"")</f>
        <v/>
      </c>
      <c r="AX8" s="166"/>
    </row>
    <row r="9" spans="1:65" ht="15" customHeight="1" x14ac:dyDescent="0.25">
      <c r="A9" s="350" t="str">
        <f>IF(DATA!B41="","",DATA!B41)</f>
        <v/>
      </c>
      <c r="B9" s="351"/>
      <c r="C9" s="351"/>
      <c r="D9" s="351"/>
      <c r="E9" s="352"/>
      <c r="F9" s="353" t="str">
        <f>IF(DATA!C41="","",DATA!C41)</f>
        <v/>
      </c>
      <c r="G9" s="351"/>
      <c r="H9" s="351"/>
      <c r="I9" s="352"/>
      <c r="J9" s="177" t="str">
        <f>IF(DATA!I41="","",DATA!I41)</f>
        <v/>
      </c>
      <c r="K9" s="353" t="str">
        <f>IF(DATA!E41="","",DATA!E41)</f>
        <v/>
      </c>
      <c r="L9" s="351"/>
      <c r="M9" s="351"/>
      <c r="N9" s="351"/>
      <c r="O9" s="352"/>
      <c r="P9" s="176" t="str">
        <f>IF(DATA!L41="","",DATA!L41)</f>
        <v/>
      </c>
      <c r="Q9" s="354" t="str">
        <f>IF(DATA!M41="","",DATA!M41)</f>
        <v/>
      </c>
      <c r="R9" s="355"/>
      <c r="S9" s="176" t="str">
        <f>IF(DATA!O41="","",DATA!O41)</f>
        <v/>
      </c>
      <c r="T9" s="176" t="str">
        <f>IF(DATA!P41="","",DATA!P41)</f>
        <v/>
      </c>
      <c r="U9" s="176" t="str">
        <f>IF(DATA!Q41="","",DATA!Q41)</f>
        <v/>
      </c>
      <c r="V9" s="354" t="str">
        <f>IF(DATA!A41="","",DATA!A41)</f>
        <v/>
      </c>
      <c r="W9" s="380"/>
      <c r="X9" s="175"/>
      <c r="Y9" s="24" t="e">
        <f t="shared" si="0"/>
        <v>#VALUE!</v>
      </c>
      <c r="Z9" s="25" t="str">
        <f>IF(DATA!G10="N",DATA!C10,"")</f>
        <v/>
      </c>
      <c r="AA9" s="25" t="str">
        <f>IF(DATA!G10="N",DATA!B10,"")</f>
        <v/>
      </c>
      <c r="AB9" s="25" t="str">
        <f>IF(DATA!G10="N",DATA!I10,"")</f>
        <v/>
      </c>
      <c r="AC9" s="25" t="str">
        <f>IF(DATA!G10="N",DATA!E10,"")</f>
        <v/>
      </c>
      <c r="AD9" s="25" t="str">
        <f>IF(DATA!G10="N",DATA!L10,"")</f>
        <v/>
      </c>
      <c r="AE9" s="25" t="str">
        <f>IF(DATA!G10="N",DATA!M10,"")</f>
        <v/>
      </c>
      <c r="AF9" s="25" t="str">
        <f>IF(DATA!G10="N",DATA!G10,"")</f>
        <v/>
      </c>
      <c r="AH9" s="204">
        <v>3</v>
      </c>
      <c r="AI9" s="25" t="str">
        <f t="shared" si="1"/>
        <v/>
      </c>
      <c r="AJ9" s="25" t="str">
        <f t="shared" si="2"/>
        <v/>
      </c>
      <c r="AK9" s="25" t="str">
        <f t="shared" si="3"/>
        <v/>
      </c>
      <c r="AL9" s="25" t="str">
        <f t="shared" si="4"/>
        <v/>
      </c>
      <c r="AM9" s="25" t="str">
        <f t="shared" si="5"/>
        <v/>
      </c>
      <c r="AN9" s="25" t="str">
        <f t="shared" si="6"/>
        <v/>
      </c>
      <c r="AO9" s="25" t="str">
        <f t="shared" si="7"/>
        <v/>
      </c>
      <c r="AX9" s="166"/>
    </row>
    <row r="10" spans="1:65" ht="15" customHeight="1" x14ac:dyDescent="0.25">
      <c r="A10" s="350" t="str">
        <f>IF(DATA!B42="","",DATA!B42)</f>
        <v/>
      </c>
      <c r="B10" s="351"/>
      <c r="C10" s="351"/>
      <c r="D10" s="351"/>
      <c r="E10" s="352"/>
      <c r="F10" s="353" t="str">
        <f>IF(DATA!C42="","",DATA!C42)</f>
        <v/>
      </c>
      <c r="G10" s="351"/>
      <c r="H10" s="351"/>
      <c r="I10" s="352"/>
      <c r="J10" s="177" t="str">
        <f>IF(DATA!I42="","",DATA!I42)</f>
        <v/>
      </c>
      <c r="K10" s="353" t="str">
        <f>IF(DATA!E42="","",DATA!E42)</f>
        <v/>
      </c>
      <c r="L10" s="351"/>
      <c r="M10" s="351"/>
      <c r="N10" s="351"/>
      <c r="O10" s="352"/>
      <c r="P10" s="176" t="str">
        <f>IF(DATA!L42="","",DATA!L42)</f>
        <v/>
      </c>
      <c r="Q10" s="354" t="str">
        <f>IF(DATA!M42="","",DATA!M42)</f>
        <v/>
      </c>
      <c r="R10" s="355"/>
      <c r="S10" s="176" t="str">
        <f>IF(DATA!O42="","",DATA!O42)</f>
        <v/>
      </c>
      <c r="T10" s="176" t="str">
        <f>IF(DATA!P42="","",DATA!P42)</f>
        <v/>
      </c>
      <c r="U10" s="176" t="str">
        <f>IF(DATA!Q42="","",DATA!Q42)</f>
        <v/>
      </c>
      <c r="V10" s="354" t="str">
        <f>IF(DATA!A42="","",DATA!A42)</f>
        <v/>
      </c>
      <c r="W10" s="380"/>
      <c r="X10" s="175"/>
      <c r="Y10" s="24" t="e">
        <f t="shared" si="0"/>
        <v>#VALUE!</v>
      </c>
      <c r="Z10" s="25" t="str">
        <f>IF(DATA!G11="N",DATA!C11,"")</f>
        <v/>
      </c>
      <c r="AA10" s="25" t="str">
        <f>IF(DATA!G11="N",DATA!B11,"")</f>
        <v/>
      </c>
      <c r="AB10" s="25" t="str">
        <f>IF(DATA!G11="N",DATA!I11,"")</f>
        <v/>
      </c>
      <c r="AC10" s="25" t="str">
        <f>IF(DATA!G11="N",DATA!E11,"")</f>
        <v/>
      </c>
      <c r="AD10" s="25" t="str">
        <f>IF(DATA!G11="N",DATA!L11,"")</f>
        <v/>
      </c>
      <c r="AE10" s="25" t="str">
        <f>IF(DATA!G11="N",DATA!M11,"")</f>
        <v/>
      </c>
      <c r="AF10" s="25" t="str">
        <f>IF(DATA!G11="N",DATA!G11,"")</f>
        <v/>
      </c>
      <c r="AH10" s="204">
        <v>4</v>
      </c>
      <c r="AI10" s="25" t="str">
        <f t="shared" si="1"/>
        <v/>
      </c>
      <c r="AJ10" s="25" t="str">
        <f t="shared" si="2"/>
        <v/>
      </c>
      <c r="AK10" s="25" t="str">
        <f t="shared" si="3"/>
        <v/>
      </c>
      <c r="AL10" s="25" t="str">
        <f t="shared" si="4"/>
        <v/>
      </c>
      <c r="AM10" s="25" t="str">
        <f t="shared" si="5"/>
        <v/>
      </c>
      <c r="AN10" s="25" t="str">
        <f t="shared" si="6"/>
        <v/>
      </c>
      <c r="AO10" s="25" t="str">
        <f t="shared" si="7"/>
        <v/>
      </c>
      <c r="AX10" s="166"/>
    </row>
    <row r="11" spans="1:65" ht="15" customHeight="1" x14ac:dyDescent="0.25">
      <c r="A11" s="350" t="str">
        <f>IF(DATA!B43="","",DATA!B43)</f>
        <v/>
      </c>
      <c r="B11" s="351"/>
      <c r="C11" s="351"/>
      <c r="D11" s="351"/>
      <c r="E11" s="352"/>
      <c r="F11" s="353" t="str">
        <f>IF(DATA!C43="","",DATA!C43)</f>
        <v/>
      </c>
      <c r="G11" s="351"/>
      <c r="H11" s="351"/>
      <c r="I11" s="352"/>
      <c r="J11" s="177" t="str">
        <f>IF(DATA!I43="","",DATA!I43)</f>
        <v/>
      </c>
      <c r="K11" s="353" t="str">
        <f>IF(DATA!E43="","",DATA!E43)</f>
        <v/>
      </c>
      <c r="L11" s="351"/>
      <c r="M11" s="351"/>
      <c r="N11" s="351"/>
      <c r="O11" s="352"/>
      <c r="P11" s="176" t="str">
        <f>IF(DATA!L43="","",DATA!L43)</f>
        <v/>
      </c>
      <c r="Q11" s="354" t="str">
        <f>IF(DATA!M43="","",DATA!M43)</f>
        <v/>
      </c>
      <c r="R11" s="355"/>
      <c r="S11" s="176" t="str">
        <f>IF(DATA!O43="","",DATA!O43)</f>
        <v/>
      </c>
      <c r="T11" s="176" t="str">
        <f>IF(DATA!P43="","",DATA!P43)</f>
        <v/>
      </c>
      <c r="U11" s="176" t="str">
        <f>IF(DATA!Q43="","",DATA!Q43)</f>
        <v/>
      </c>
      <c r="V11" s="354" t="str">
        <f>IF(DATA!A43="","",DATA!A43)</f>
        <v/>
      </c>
      <c r="W11" s="380"/>
      <c r="X11" s="175"/>
      <c r="Y11" s="24" t="e">
        <f t="shared" si="0"/>
        <v>#VALUE!</v>
      </c>
      <c r="Z11" s="25" t="str">
        <f>IF(DATA!G12="N",DATA!C12,"")</f>
        <v/>
      </c>
      <c r="AA11" s="25" t="str">
        <f>IF(DATA!G12="N",DATA!B12,"")</f>
        <v/>
      </c>
      <c r="AB11" s="25" t="str">
        <f>IF(DATA!G12="N",DATA!I12,"")</f>
        <v/>
      </c>
      <c r="AC11" s="25" t="str">
        <f>IF(DATA!G12="N",DATA!E12,"")</f>
        <v/>
      </c>
      <c r="AD11" s="25" t="str">
        <f>IF(DATA!G12="N",DATA!L12,"")</f>
        <v/>
      </c>
      <c r="AE11" s="25" t="str">
        <f>IF(DATA!G12="N",DATA!M12,"")</f>
        <v/>
      </c>
      <c r="AF11" s="25" t="str">
        <f>IF(DATA!G12="N",DATA!G12,"")</f>
        <v/>
      </c>
      <c r="AH11" s="204">
        <v>5</v>
      </c>
      <c r="AI11" s="25" t="str">
        <f t="shared" si="1"/>
        <v/>
      </c>
      <c r="AJ11" s="25" t="str">
        <f t="shared" si="2"/>
        <v/>
      </c>
      <c r="AK11" s="25" t="str">
        <f t="shared" si="3"/>
        <v/>
      </c>
      <c r="AL11" s="25" t="str">
        <f t="shared" si="4"/>
        <v/>
      </c>
      <c r="AM11" s="25" t="str">
        <f t="shared" si="5"/>
        <v/>
      </c>
      <c r="AN11" s="25" t="str">
        <f t="shared" si="6"/>
        <v/>
      </c>
      <c r="AO11" s="25" t="str">
        <f t="shared" si="7"/>
        <v/>
      </c>
      <c r="AX11" s="166"/>
    </row>
    <row r="12" spans="1:65" ht="15" customHeight="1" x14ac:dyDescent="0.25">
      <c r="A12" s="350" t="str">
        <f>IF(DATA!B44="","",DATA!B44)</f>
        <v/>
      </c>
      <c r="B12" s="351"/>
      <c r="C12" s="351"/>
      <c r="D12" s="351"/>
      <c r="E12" s="352"/>
      <c r="F12" s="353" t="str">
        <f>IF(DATA!C44="","",DATA!C44)</f>
        <v/>
      </c>
      <c r="G12" s="351"/>
      <c r="H12" s="351"/>
      <c r="I12" s="352"/>
      <c r="J12" s="177" t="str">
        <f>IF(DATA!I44="","",DATA!I44)</f>
        <v/>
      </c>
      <c r="K12" s="353" t="str">
        <f>IF(DATA!E44="","",DATA!E44)</f>
        <v/>
      </c>
      <c r="L12" s="351"/>
      <c r="M12" s="351"/>
      <c r="N12" s="351"/>
      <c r="O12" s="352"/>
      <c r="P12" s="176" t="str">
        <f>IF(DATA!L44="","",DATA!L44)</f>
        <v/>
      </c>
      <c r="Q12" s="354" t="str">
        <f>IF(DATA!M44="","",DATA!M44)</f>
        <v/>
      </c>
      <c r="R12" s="355"/>
      <c r="S12" s="176" t="str">
        <f>IF(DATA!O44="","",DATA!O44)</f>
        <v/>
      </c>
      <c r="T12" s="176" t="str">
        <f>IF(DATA!P44="","",DATA!P44)</f>
        <v/>
      </c>
      <c r="U12" s="176" t="str">
        <f>IF(DATA!Q44="","",DATA!Q44)</f>
        <v/>
      </c>
      <c r="V12" s="354" t="str">
        <f>IF(DATA!A44="","",DATA!A44)</f>
        <v/>
      </c>
      <c r="W12" s="380"/>
      <c r="X12" s="175"/>
      <c r="Y12" s="24" t="e">
        <f t="shared" si="0"/>
        <v>#VALUE!</v>
      </c>
      <c r="Z12" s="25" t="str">
        <f>IF(DATA!G13="N",DATA!C13,"")</f>
        <v/>
      </c>
      <c r="AA12" s="25" t="str">
        <f>IF(DATA!G13="N",DATA!B13,"")</f>
        <v/>
      </c>
      <c r="AB12" s="25" t="str">
        <f>IF(DATA!G13="N",DATA!I13,"")</f>
        <v/>
      </c>
      <c r="AC12" s="25" t="str">
        <f>IF(DATA!G13="N",DATA!E13,"")</f>
        <v/>
      </c>
      <c r="AD12" s="25" t="str">
        <f>IF(DATA!G13="N",DATA!L13,"")</f>
        <v/>
      </c>
      <c r="AE12" s="25" t="str">
        <f>IF(DATA!G13="N",DATA!M13,"")</f>
        <v/>
      </c>
      <c r="AF12" s="25" t="str">
        <f>IF(DATA!G13="N",DATA!G13,"")</f>
        <v/>
      </c>
      <c r="AH12" s="204">
        <v>6</v>
      </c>
      <c r="AI12" s="25" t="str">
        <f t="shared" si="1"/>
        <v/>
      </c>
      <c r="AJ12" s="25" t="str">
        <f t="shared" si="2"/>
        <v/>
      </c>
      <c r="AK12" s="25" t="str">
        <f t="shared" si="3"/>
        <v/>
      </c>
      <c r="AL12" s="25" t="str">
        <f t="shared" si="4"/>
        <v/>
      </c>
      <c r="AM12" s="25" t="str">
        <f t="shared" si="5"/>
        <v/>
      </c>
      <c r="AN12" s="25" t="str">
        <f t="shared" si="6"/>
        <v/>
      </c>
      <c r="AO12" s="25" t="str">
        <f t="shared" si="7"/>
        <v/>
      </c>
      <c r="AX12" s="166"/>
    </row>
    <row r="13" spans="1:65" ht="15" customHeight="1" thickBot="1" x14ac:dyDescent="0.3">
      <c r="A13" s="370" t="str">
        <f>IF(DATA!B45="","",DATA!B45)</f>
        <v/>
      </c>
      <c r="B13" s="368"/>
      <c r="C13" s="368"/>
      <c r="D13" s="368"/>
      <c r="E13" s="369"/>
      <c r="F13" s="367" t="str">
        <f>IF(DATA!C45="","",DATA!C45)</f>
        <v/>
      </c>
      <c r="G13" s="368"/>
      <c r="H13" s="368"/>
      <c r="I13" s="369"/>
      <c r="J13" s="179" t="str">
        <f>IF(DATA!I45="","",DATA!I45)</f>
        <v/>
      </c>
      <c r="K13" s="367" t="str">
        <f>IF(DATA!E45="","",DATA!E45)</f>
        <v/>
      </c>
      <c r="L13" s="368"/>
      <c r="M13" s="368"/>
      <c r="N13" s="368"/>
      <c r="O13" s="369"/>
      <c r="P13" s="178" t="str">
        <f>IF(DATA!L45="","",DATA!L45)</f>
        <v/>
      </c>
      <c r="Q13" s="365" t="str">
        <f>IF(DATA!M45="","",DATA!M45)</f>
        <v/>
      </c>
      <c r="R13" s="366"/>
      <c r="S13" s="178" t="str">
        <f>IF(DATA!O45="","",DATA!O45)</f>
        <v/>
      </c>
      <c r="T13" s="178" t="str">
        <f>IF(DATA!P45="","",DATA!P45)</f>
        <v/>
      </c>
      <c r="U13" s="178" t="str">
        <f>IF(DATA!Q45="","",DATA!Q45)</f>
        <v/>
      </c>
      <c r="V13" s="365" t="str">
        <f>IF(DATA!A45="","",DATA!A45)</f>
        <v/>
      </c>
      <c r="W13" s="381"/>
      <c r="X13" s="175"/>
      <c r="Y13" s="24" t="e">
        <f t="shared" si="0"/>
        <v>#VALUE!</v>
      </c>
      <c r="Z13" s="25" t="str">
        <f>IF(DATA!G14="N",DATA!C14,"")</f>
        <v/>
      </c>
      <c r="AA13" s="25" t="str">
        <f>IF(DATA!G14="N",DATA!B14,"")</f>
        <v/>
      </c>
      <c r="AB13" s="25" t="str">
        <f>IF(DATA!G14="N",DATA!I14,"")</f>
        <v/>
      </c>
      <c r="AC13" s="25" t="str">
        <f>IF(DATA!G14="N",DATA!E14,"")</f>
        <v/>
      </c>
      <c r="AD13" s="25" t="str">
        <f>IF(DATA!G14="N",DATA!L14,"")</f>
        <v/>
      </c>
      <c r="AE13" s="25" t="str">
        <f>IF(DATA!G14="N",DATA!M14,"")</f>
        <v/>
      </c>
      <c r="AF13" s="25" t="str">
        <f>IF(DATA!G14="N",DATA!G14,"")</f>
        <v/>
      </c>
      <c r="AH13" s="204">
        <v>7</v>
      </c>
      <c r="AI13" s="25" t="str">
        <f t="shared" si="1"/>
        <v/>
      </c>
      <c r="AJ13" s="25" t="str">
        <f t="shared" si="2"/>
        <v/>
      </c>
      <c r="AK13" s="25" t="str">
        <f t="shared" si="3"/>
        <v/>
      </c>
      <c r="AL13" s="25" t="str">
        <f t="shared" si="4"/>
        <v/>
      </c>
      <c r="AM13" s="25" t="str">
        <f t="shared" si="5"/>
        <v/>
      </c>
      <c r="AN13" s="25" t="str">
        <f t="shared" si="6"/>
        <v/>
      </c>
      <c r="AO13" s="25" t="str">
        <f t="shared" si="7"/>
        <v/>
      </c>
      <c r="AX13" s="166"/>
    </row>
    <row r="14" spans="1:65" ht="15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Y14" s="24" t="e">
        <f t="shared" si="0"/>
        <v>#VALUE!</v>
      </c>
      <c r="Z14" s="25" t="str">
        <f>IF(DATA!G15="N",DATA!C15,"")</f>
        <v/>
      </c>
      <c r="AA14" s="25" t="str">
        <f>IF(DATA!G15="N",DATA!B15,"")</f>
        <v/>
      </c>
      <c r="AB14" s="25" t="str">
        <f>IF(DATA!G15="N",DATA!I15,"")</f>
        <v/>
      </c>
      <c r="AC14" s="25" t="str">
        <f>IF(DATA!G15="N",DATA!E15,"")</f>
        <v/>
      </c>
      <c r="AD14" s="25" t="str">
        <f>IF(DATA!G15="N",DATA!L15,"")</f>
        <v/>
      </c>
      <c r="AE14" s="25" t="str">
        <f>IF(DATA!G15="N",DATA!M15,"")</f>
        <v/>
      </c>
      <c r="AF14" s="25" t="str">
        <f>IF(DATA!G15="N",DATA!G15,"")</f>
        <v/>
      </c>
      <c r="AH14" s="204">
        <v>8</v>
      </c>
      <c r="AI14" s="25" t="str">
        <f t="shared" si="1"/>
        <v/>
      </c>
      <c r="AJ14" s="25" t="str">
        <f t="shared" si="2"/>
        <v/>
      </c>
      <c r="AK14" s="25" t="str">
        <f t="shared" si="3"/>
        <v/>
      </c>
      <c r="AL14" s="25" t="str">
        <f t="shared" si="4"/>
        <v/>
      </c>
      <c r="AM14" s="25" t="str">
        <f t="shared" si="5"/>
        <v/>
      </c>
      <c r="AN14" s="25" t="str">
        <f t="shared" si="6"/>
        <v/>
      </c>
      <c r="AO14" s="25" t="str">
        <f t="shared" si="7"/>
        <v/>
      </c>
    </row>
    <row r="15" spans="1:65" ht="15" customHeight="1" thickBo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Y15" s="24" t="e">
        <f t="shared" si="0"/>
        <v>#VALUE!</v>
      </c>
      <c r="Z15" s="25" t="str">
        <f>IF(DATA!G16="N",DATA!C16,"")</f>
        <v/>
      </c>
      <c r="AA15" s="25" t="str">
        <f>IF(DATA!G16="N",DATA!B16,"")</f>
        <v/>
      </c>
      <c r="AB15" s="25" t="str">
        <f>IF(DATA!G16="N",DATA!I16,"")</f>
        <v/>
      </c>
      <c r="AC15" s="25" t="str">
        <f>IF(DATA!G16="N",DATA!E16,"")</f>
        <v/>
      </c>
      <c r="AD15" s="25" t="str">
        <f>IF(DATA!G16="N",DATA!L16,"")</f>
        <v/>
      </c>
      <c r="AE15" s="25" t="str">
        <f>IF(DATA!G16="N",DATA!M16,"")</f>
        <v/>
      </c>
      <c r="AF15" s="25" t="str">
        <f>IF(DATA!G16="N",DATA!G16,"")</f>
        <v/>
      </c>
      <c r="AH15" s="204">
        <v>9</v>
      </c>
      <c r="AI15" s="25" t="str">
        <f t="shared" si="1"/>
        <v/>
      </c>
      <c r="AJ15" s="25" t="str">
        <f t="shared" si="2"/>
        <v/>
      </c>
      <c r="AK15" s="25" t="str">
        <f t="shared" si="3"/>
        <v/>
      </c>
      <c r="AL15" s="25" t="str">
        <f t="shared" si="4"/>
        <v/>
      </c>
      <c r="AM15" s="25" t="str">
        <f t="shared" si="5"/>
        <v/>
      </c>
      <c r="AN15" s="25" t="str">
        <f t="shared" si="6"/>
        <v/>
      </c>
      <c r="AO15" s="25" t="str">
        <f t="shared" si="7"/>
        <v/>
      </c>
    </row>
    <row r="16" spans="1:65" ht="15" customHeight="1" thickBot="1" x14ac:dyDescent="0.3">
      <c r="A16" s="371" t="s">
        <v>249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3"/>
      <c r="W16" s="166"/>
      <c r="X16" s="166"/>
      <c r="Y16" s="24" t="e">
        <f t="shared" si="0"/>
        <v>#VALUE!</v>
      </c>
      <c r="Z16" s="25" t="str">
        <f>IF(DATA!G17="N",DATA!C17,"")</f>
        <v/>
      </c>
      <c r="AA16" s="25" t="str">
        <f>IF(DATA!G17="N",DATA!B17,"")</f>
        <v/>
      </c>
      <c r="AB16" s="25" t="str">
        <f>IF(DATA!G17="N",DATA!I17,"")</f>
        <v/>
      </c>
      <c r="AC16" s="25" t="str">
        <f>IF(DATA!G17="N",DATA!E17,"")</f>
        <v/>
      </c>
      <c r="AD16" s="25" t="str">
        <f>IF(DATA!G17="N",DATA!L17,"")</f>
        <v/>
      </c>
      <c r="AE16" s="25" t="str">
        <f>IF(DATA!G17="N",DATA!M17,"")</f>
        <v/>
      </c>
      <c r="AF16" s="25" t="str">
        <f>IF(DATA!G17="N",DATA!G17,"")</f>
        <v/>
      </c>
      <c r="AH16" s="204">
        <v>10</v>
      </c>
      <c r="AI16" s="25" t="str">
        <f t="shared" si="1"/>
        <v/>
      </c>
      <c r="AJ16" s="25" t="str">
        <f t="shared" si="2"/>
        <v/>
      </c>
      <c r="AK16" s="25" t="str">
        <f t="shared" si="3"/>
        <v/>
      </c>
      <c r="AL16" s="25" t="str">
        <f t="shared" si="4"/>
        <v/>
      </c>
      <c r="AM16" s="25" t="str">
        <f t="shared" si="5"/>
        <v/>
      </c>
      <c r="AN16" s="25" t="str">
        <f t="shared" si="6"/>
        <v/>
      </c>
      <c r="AO16" s="25" t="str">
        <f t="shared" si="7"/>
        <v/>
      </c>
      <c r="AR16" s="170"/>
      <c r="AS16" s="170"/>
      <c r="AT16" s="170"/>
      <c r="AU16" s="170"/>
      <c r="AV16" s="170"/>
      <c r="AW16" s="170"/>
      <c r="AX16" s="171"/>
      <c r="AY16" s="171"/>
      <c r="AZ16" s="171"/>
      <c r="BA16" s="171"/>
      <c r="BB16" s="171"/>
      <c r="BC16" s="171"/>
    </row>
    <row r="17" spans="1:55" ht="15" customHeight="1" thickBot="1" x14ac:dyDescent="0.3">
      <c r="A17" s="356" t="s">
        <v>27</v>
      </c>
      <c r="B17" s="357"/>
      <c r="C17" s="357"/>
      <c r="D17" s="357"/>
      <c r="E17" s="358"/>
      <c r="F17" s="359" t="s">
        <v>28</v>
      </c>
      <c r="G17" s="357"/>
      <c r="H17" s="357"/>
      <c r="I17" s="358"/>
      <c r="J17" s="163" t="s">
        <v>70</v>
      </c>
      <c r="K17" s="359" t="s">
        <v>33</v>
      </c>
      <c r="L17" s="357"/>
      <c r="M17" s="357"/>
      <c r="N17" s="357"/>
      <c r="O17" s="358"/>
      <c r="P17" s="164" t="s">
        <v>255</v>
      </c>
      <c r="Q17" s="359" t="s">
        <v>248</v>
      </c>
      <c r="R17" s="358"/>
      <c r="S17" s="359" t="s">
        <v>59</v>
      </c>
      <c r="T17" s="357"/>
      <c r="U17" s="359" t="s">
        <v>22</v>
      </c>
      <c r="V17" s="378"/>
      <c r="W17" s="166"/>
      <c r="X17" s="166"/>
      <c r="Y17" s="24" t="e">
        <f t="shared" si="0"/>
        <v>#VALUE!</v>
      </c>
      <c r="Z17" s="25" t="str">
        <f>IF(DATA!G18="N",DATA!C18,"")</f>
        <v/>
      </c>
      <c r="AA17" s="25" t="str">
        <f>IF(DATA!G18="N",DATA!B18,"")</f>
        <v/>
      </c>
      <c r="AB17" s="25" t="str">
        <f>IF(DATA!G18="N",DATA!I18,"")</f>
        <v/>
      </c>
      <c r="AC17" s="25" t="str">
        <f>IF(DATA!G18="N",DATA!E18,"")</f>
        <v/>
      </c>
      <c r="AD17" s="25" t="str">
        <f>IF(DATA!G18="N",DATA!L18,"")</f>
        <v/>
      </c>
      <c r="AE17" s="25" t="str">
        <f>IF(DATA!G18="N",DATA!M18,"")</f>
        <v/>
      </c>
      <c r="AF17" s="25" t="str">
        <f>IF(DATA!G18="N",DATA!G18,"")</f>
        <v/>
      </c>
      <c r="AH17" s="204">
        <v>11</v>
      </c>
      <c r="AI17" s="25" t="str">
        <f t="shared" si="1"/>
        <v/>
      </c>
      <c r="AJ17" s="25" t="str">
        <f t="shared" si="2"/>
        <v/>
      </c>
      <c r="AK17" s="25" t="str">
        <f t="shared" si="3"/>
        <v/>
      </c>
      <c r="AL17" s="25" t="str">
        <f t="shared" si="4"/>
        <v/>
      </c>
      <c r="AM17" s="25" t="str">
        <f t="shared" si="5"/>
        <v/>
      </c>
      <c r="AN17" s="25" t="str">
        <f t="shared" si="6"/>
        <v/>
      </c>
      <c r="AO17" s="25" t="str">
        <f t="shared" si="7"/>
        <v/>
      </c>
      <c r="AR17" s="170"/>
      <c r="AS17" s="170"/>
      <c r="AT17" s="170"/>
      <c r="AU17" s="170"/>
      <c r="AV17" s="170"/>
      <c r="AW17" s="170"/>
      <c r="AX17" s="171"/>
      <c r="AY17" s="171"/>
      <c r="AZ17" s="171"/>
      <c r="BA17" s="171"/>
      <c r="BB17" s="171"/>
      <c r="BC17" s="171"/>
    </row>
    <row r="18" spans="1:55" ht="15" customHeight="1" x14ac:dyDescent="0.25">
      <c r="A18" s="362" t="str">
        <f>AI7</f>
        <v/>
      </c>
      <c r="B18" s="363"/>
      <c r="C18" s="363"/>
      <c r="D18" s="363"/>
      <c r="E18" s="364"/>
      <c r="F18" s="374" t="str">
        <f>AJ7</f>
        <v/>
      </c>
      <c r="G18" s="363"/>
      <c r="H18" s="363"/>
      <c r="I18" s="364"/>
      <c r="J18" s="173" t="str">
        <f>AK7</f>
        <v/>
      </c>
      <c r="K18" s="374" t="str">
        <f>AL7</f>
        <v/>
      </c>
      <c r="L18" s="363"/>
      <c r="M18" s="363"/>
      <c r="N18" s="363"/>
      <c r="O18" s="364"/>
      <c r="P18" s="174" t="str">
        <f>AM7</f>
        <v/>
      </c>
      <c r="Q18" s="360" t="str">
        <f>AN7</f>
        <v/>
      </c>
      <c r="R18" s="361"/>
      <c r="S18" s="374" t="str">
        <f>AO7</f>
        <v/>
      </c>
      <c r="T18" s="363"/>
      <c r="U18" s="360" t="str">
        <f t="shared" ref="U18" ca="1" si="8">IF(A18="","",IF(U18="",NOW(),U18))</f>
        <v/>
      </c>
      <c r="V18" s="379"/>
      <c r="W18" s="166"/>
      <c r="X18" s="166"/>
      <c r="Y18" s="24" t="e">
        <f t="shared" si="0"/>
        <v>#VALUE!</v>
      </c>
      <c r="Z18" s="25" t="str">
        <f>IF(DATA!G19="N",DATA!C19,"")</f>
        <v/>
      </c>
      <c r="AA18" s="25" t="str">
        <f>IF(DATA!G19="N",DATA!B19,"")</f>
        <v/>
      </c>
      <c r="AB18" s="25" t="str">
        <f>IF(DATA!G19="N",DATA!I19,"")</f>
        <v/>
      </c>
      <c r="AC18" s="25" t="str">
        <f>IF(DATA!G19="N",DATA!E19,"")</f>
        <v/>
      </c>
      <c r="AD18" s="25" t="str">
        <f>IF(DATA!G19="N",DATA!L19,"")</f>
        <v/>
      </c>
      <c r="AE18" s="25" t="str">
        <f>IF(DATA!G19="N",DATA!M19,"")</f>
        <v/>
      </c>
      <c r="AF18" s="25" t="str">
        <f>IF(DATA!G19="N",DATA!G19,"")</f>
        <v/>
      </c>
      <c r="AH18" s="204">
        <v>12</v>
      </c>
      <c r="AI18" s="25" t="str">
        <f t="shared" si="1"/>
        <v/>
      </c>
      <c r="AJ18" s="25" t="str">
        <f t="shared" si="2"/>
        <v/>
      </c>
      <c r="AK18" s="25" t="str">
        <f t="shared" si="3"/>
        <v/>
      </c>
      <c r="AL18" s="25" t="str">
        <f t="shared" si="4"/>
        <v/>
      </c>
      <c r="AM18" s="25" t="str">
        <f t="shared" si="5"/>
        <v/>
      </c>
      <c r="AN18" s="25" t="str">
        <f t="shared" si="6"/>
        <v/>
      </c>
      <c r="AO18" s="25" t="str">
        <f t="shared" si="7"/>
        <v/>
      </c>
      <c r="AQ18" s="170"/>
      <c r="AS18" s="170"/>
      <c r="AT18" s="170"/>
      <c r="AU18" s="170"/>
      <c r="AV18" s="170"/>
      <c r="AW18" s="170"/>
      <c r="AX18" s="171"/>
      <c r="AY18" s="171"/>
      <c r="AZ18" s="171"/>
      <c r="BA18" s="171"/>
      <c r="BB18" s="171"/>
      <c r="BC18" s="171"/>
    </row>
    <row r="19" spans="1:55" ht="15" customHeight="1" x14ac:dyDescent="0.25">
      <c r="A19" s="350" t="str">
        <f t="shared" ref="A19:A24" si="9">AI8</f>
        <v/>
      </c>
      <c r="B19" s="351"/>
      <c r="C19" s="351"/>
      <c r="D19" s="351"/>
      <c r="E19" s="352"/>
      <c r="F19" s="353" t="str">
        <f t="shared" ref="F19:F24" si="10">AJ8</f>
        <v/>
      </c>
      <c r="G19" s="351"/>
      <c r="H19" s="351"/>
      <c r="I19" s="352"/>
      <c r="J19" s="177" t="str">
        <f t="shared" ref="J19:J24" si="11">AK8</f>
        <v/>
      </c>
      <c r="K19" s="353" t="str">
        <f t="shared" ref="K19:K24" si="12">AL8</f>
        <v/>
      </c>
      <c r="L19" s="351"/>
      <c r="M19" s="351"/>
      <c r="N19" s="351"/>
      <c r="O19" s="352"/>
      <c r="P19" s="176" t="str">
        <f t="shared" ref="P19:P24" si="13">AM8</f>
        <v/>
      </c>
      <c r="Q19" s="354" t="str">
        <f t="shared" ref="Q19:Q24" si="14">AN8</f>
        <v/>
      </c>
      <c r="R19" s="355"/>
      <c r="S19" s="353" t="str">
        <f t="shared" ref="S19:S24" si="15">AO8</f>
        <v/>
      </c>
      <c r="T19" s="351"/>
      <c r="U19" s="354" t="str">
        <f ca="1">IF(A19="","",IF(U19="",NOW(),U19))</f>
        <v/>
      </c>
      <c r="V19" s="380"/>
      <c r="W19" s="166"/>
      <c r="X19" s="180"/>
      <c r="Y19" s="24" t="e">
        <f t="shared" si="0"/>
        <v>#VALUE!</v>
      </c>
      <c r="Z19" s="25" t="str">
        <f>IF(DATA!G20="N",DATA!C20,"")</f>
        <v/>
      </c>
      <c r="AA19" s="25" t="str">
        <f>IF(DATA!G20="N",DATA!B20,"")</f>
        <v/>
      </c>
      <c r="AB19" s="25" t="str">
        <f>IF(DATA!G20="N",DATA!I20,"")</f>
        <v/>
      </c>
      <c r="AC19" s="25" t="str">
        <f>IF(DATA!G20="N",DATA!E20,"")</f>
        <v/>
      </c>
      <c r="AD19" s="25" t="str">
        <f>IF(DATA!G20="N",DATA!L20,"")</f>
        <v/>
      </c>
      <c r="AE19" s="25" t="str">
        <f>IF(DATA!G20="N",DATA!M20,"")</f>
        <v/>
      </c>
      <c r="AF19" s="25" t="str">
        <f>IF(DATA!G20="N",DATA!G20,"")</f>
        <v/>
      </c>
      <c r="AH19" s="204">
        <v>13</v>
      </c>
      <c r="AI19" s="25" t="str">
        <f t="shared" si="1"/>
        <v/>
      </c>
      <c r="AJ19" s="25" t="str">
        <f t="shared" si="2"/>
        <v/>
      </c>
      <c r="AK19" s="25" t="str">
        <f t="shared" si="3"/>
        <v/>
      </c>
      <c r="AL19" s="25" t="str">
        <f t="shared" si="4"/>
        <v/>
      </c>
      <c r="AM19" s="25" t="str">
        <f t="shared" si="5"/>
        <v/>
      </c>
      <c r="AN19" s="25" t="str">
        <f t="shared" si="6"/>
        <v/>
      </c>
      <c r="AO19" s="25" t="str">
        <f t="shared" si="7"/>
        <v/>
      </c>
      <c r="AS19" s="170"/>
      <c r="AT19" s="170"/>
      <c r="AU19" s="170"/>
      <c r="AV19" s="170"/>
      <c r="AW19" s="170"/>
      <c r="AX19" s="171"/>
      <c r="AY19" s="171"/>
      <c r="AZ19" s="171"/>
      <c r="BA19" s="171"/>
      <c r="BB19" s="171"/>
      <c r="BC19" s="171"/>
    </row>
    <row r="20" spans="1:55" ht="15" customHeight="1" x14ac:dyDescent="0.25">
      <c r="A20" s="350" t="str">
        <f t="shared" si="9"/>
        <v/>
      </c>
      <c r="B20" s="351"/>
      <c r="C20" s="351"/>
      <c r="D20" s="351"/>
      <c r="E20" s="352"/>
      <c r="F20" s="353" t="str">
        <f t="shared" si="10"/>
        <v/>
      </c>
      <c r="G20" s="351"/>
      <c r="H20" s="351"/>
      <c r="I20" s="352"/>
      <c r="J20" s="177" t="str">
        <f t="shared" si="11"/>
        <v/>
      </c>
      <c r="K20" s="353" t="str">
        <f t="shared" si="12"/>
        <v/>
      </c>
      <c r="L20" s="351"/>
      <c r="M20" s="351"/>
      <c r="N20" s="351"/>
      <c r="O20" s="352"/>
      <c r="P20" s="176" t="str">
        <f t="shared" si="13"/>
        <v/>
      </c>
      <c r="Q20" s="354" t="str">
        <f t="shared" si="14"/>
        <v/>
      </c>
      <c r="R20" s="355"/>
      <c r="S20" s="353" t="str">
        <f t="shared" si="15"/>
        <v/>
      </c>
      <c r="T20" s="351"/>
      <c r="U20" s="354" t="str">
        <f t="shared" ref="U20:U24" ca="1" si="16">IF(A20="","",IF(U20="",NOW(),U20))</f>
        <v/>
      </c>
      <c r="V20" s="380"/>
      <c r="W20" s="166"/>
      <c r="X20" s="166"/>
      <c r="Y20" s="24" t="e">
        <f t="shared" si="0"/>
        <v>#VALUE!</v>
      </c>
      <c r="Z20" s="25" t="str">
        <f>IF(DATA!G21="N",DATA!C21,"")</f>
        <v/>
      </c>
      <c r="AA20" s="25" t="str">
        <f>IF(DATA!G21="N",DATA!B21,"")</f>
        <v/>
      </c>
      <c r="AB20" s="25" t="str">
        <f>IF(DATA!G21="N",DATA!I21,"")</f>
        <v/>
      </c>
      <c r="AC20" s="25" t="str">
        <f>IF(DATA!G21="N",DATA!E21,"")</f>
        <v/>
      </c>
      <c r="AD20" s="25" t="str">
        <f>IF(DATA!G21="N",DATA!L21,"")</f>
        <v/>
      </c>
      <c r="AE20" s="25" t="str">
        <f>IF(DATA!G21="N",DATA!M21,"")</f>
        <v/>
      </c>
      <c r="AF20" s="25" t="str">
        <f>IF(DATA!G21="N",DATA!G21,"")</f>
        <v/>
      </c>
      <c r="AH20" s="204">
        <v>14</v>
      </c>
      <c r="AI20" s="25" t="str">
        <f t="shared" si="1"/>
        <v/>
      </c>
      <c r="AJ20" s="25" t="str">
        <f t="shared" si="2"/>
        <v/>
      </c>
      <c r="AK20" s="25" t="str">
        <f t="shared" si="3"/>
        <v/>
      </c>
      <c r="AL20" s="25" t="str">
        <f t="shared" si="4"/>
        <v/>
      </c>
      <c r="AM20" s="25" t="str">
        <f t="shared" si="5"/>
        <v/>
      </c>
      <c r="AN20" s="25" t="str">
        <f t="shared" si="6"/>
        <v/>
      </c>
      <c r="AO20" s="25" t="str">
        <f t="shared" si="7"/>
        <v/>
      </c>
      <c r="AS20" s="170"/>
      <c r="AT20" s="170"/>
      <c r="AU20" s="170"/>
      <c r="AV20" s="170"/>
      <c r="AW20" s="170"/>
      <c r="AX20" s="171"/>
      <c r="AY20" s="171"/>
      <c r="AZ20" s="171"/>
      <c r="BA20" s="171"/>
      <c r="BB20" s="171"/>
      <c r="BC20" s="171"/>
    </row>
    <row r="21" spans="1:55" ht="15" customHeight="1" x14ac:dyDescent="0.25">
      <c r="A21" s="350" t="str">
        <f t="shared" si="9"/>
        <v/>
      </c>
      <c r="B21" s="351"/>
      <c r="C21" s="351"/>
      <c r="D21" s="351"/>
      <c r="E21" s="352"/>
      <c r="F21" s="353" t="str">
        <f t="shared" si="10"/>
        <v/>
      </c>
      <c r="G21" s="351"/>
      <c r="H21" s="351"/>
      <c r="I21" s="352"/>
      <c r="J21" s="177" t="str">
        <f t="shared" si="11"/>
        <v/>
      </c>
      <c r="K21" s="353" t="str">
        <f t="shared" si="12"/>
        <v/>
      </c>
      <c r="L21" s="351"/>
      <c r="M21" s="351"/>
      <c r="N21" s="351"/>
      <c r="O21" s="352"/>
      <c r="P21" s="176" t="str">
        <f t="shared" si="13"/>
        <v/>
      </c>
      <c r="Q21" s="354" t="str">
        <f t="shared" si="14"/>
        <v/>
      </c>
      <c r="R21" s="355"/>
      <c r="S21" s="353" t="str">
        <f t="shared" si="15"/>
        <v/>
      </c>
      <c r="T21" s="351"/>
      <c r="U21" s="354" t="str">
        <f t="shared" ca="1" si="16"/>
        <v/>
      </c>
      <c r="V21" s="380"/>
      <c r="W21" s="166"/>
      <c r="X21" s="166"/>
      <c r="Y21" s="24" t="e">
        <f t="shared" si="0"/>
        <v>#VALUE!</v>
      </c>
      <c r="Z21" s="25" t="str">
        <f>IF(DATA!G22="N",DATA!C22,"")</f>
        <v/>
      </c>
      <c r="AA21" s="25" t="str">
        <f>IF(DATA!G22="N",DATA!B22,"")</f>
        <v/>
      </c>
      <c r="AB21" s="25" t="str">
        <f>IF(DATA!G22="N",DATA!I22,"")</f>
        <v/>
      </c>
      <c r="AC21" s="25" t="str">
        <f>IF(DATA!G22="N",DATA!E22,"")</f>
        <v/>
      </c>
      <c r="AD21" s="25" t="str">
        <f>IF(DATA!G22="N",DATA!L22,"")</f>
        <v/>
      </c>
      <c r="AE21" s="25" t="str">
        <f>IF(DATA!G22="N",DATA!M22,"")</f>
        <v/>
      </c>
      <c r="AF21" s="25" t="str">
        <f>IF(DATA!G22="N",DATA!G22,"")</f>
        <v/>
      </c>
      <c r="AH21" s="204">
        <v>15</v>
      </c>
      <c r="AI21" s="25" t="str">
        <f t="shared" si="1"/>
        <v/>
      </c>
      <c r="AJ21" s="25" t="str">
        <f t="shared" si="2"/>
        <v/>
      </c>
      <c r="AK21" s="25" t="str">
        <f t="shared" si="3"/>
        <v/>
      </c>
      <c r="AL21" s="25" t="str">
        <f t="shared" si="4"/>
        <v/>
      </c>
      <c r="AM21" s="25" t="str">
        <f t="shared" si="5"/>
        <v/>
      </c>
      <c r="AN21" s="25" t="str">
        <f t="shared" si="6"/>
        <v/>
      </c>
      <c r="AO21" s="25" t="str">
        <f t="shared" si="7"/>
        <v/>
      </c>
      <c r="AS21" s="170"/>
      <c r="AT21" s="170"/>
      <c r="AU21" s="170"/>
      <c r="AV21" s="170"/>
      <c r="AW21" s="170"/>
      <c r="AX21" s="171"/>
      <c r="AY21" s="171"/>
      <c r="AZ21" s="171"/>
      <c r="BA21" s="171"/>
      <c r="BB21" s="171"/>
      <c r="BC21" s="171"/>
    </row>
    <row r="22" spans="1:55" ht="15" customHeight="1" x14ac:dyDescent="0.25">
      <c r="A22" s="350" t="str">
        <f t="shared" si="9"/>
        <v/>
      </c>
      <c r="B22" s="351"/>
      <c r="C22" s="351"/>
      <c r="D22" s="351"/>
      <c r="E22" s="352"/>
      <c r="F22" s="353" t="str">
        <f t="shared" si="10"/>
        <v/>
      </c>
      <c r="G22" s="351"/>
      <c r="H22" s="351"/>
      <c r="I22" s="352"/>
      <c r="J22" s="177" t="str">
        <f t="shared" si="11"/>
        <v/>
      </c>
      <c r="K22" s="353" t="str">
        <f t="shared" si="12"/>
        <v/>
      </c>
      <c r="L22" s="351"/>
      <c r="M22" s="351"/>
      <c r="N22" s="351"/>
      <c r="O22" s="352"/>
      <c r="P22" s="176" t="str">
        <f t="shared" si="13"/>
        <v/>
      </c>
      <c r="Q22" s="354" t="str">
        <f t="shared" si="14"/>
        <v/>
      </c>
      <c r="R22" s="355"/>
      <c r="S22" s="353" t="str">
        <f t="shared" si="15"/>
        <v/>
      </c>
      <c r="T22" s="351"/>
      <c r="U22" s="354" t="str">
        <f t="shared" ca="1" si="16"/>
        <v/>
      </c>
      <c r="V22" s="380"/>
      <c r="W22" s="166"/>
      <c r="X22" s="166"/>
      <c r="Y22" s="24" t="e">
        <f t="shared" si="0"/>
        <v>#VALUE!</v>
      </c>
      <c r="Z22" s="25" t="str">
        <f>IF(DATA!G23="N",DATA!C23,"")</f>
        <v/>
      </c>
      <c r="AA22" s="25" t="str">
        <f>IF(DATA!G23="N",DATA!B23,"")</f>
        <v/>
      </c>
      <c r="AB22" s="25" t="str">
        <f>IF(DATA!G23="N",DATA!I23,"")</f>
        <v/>
      </c>
      <c r="AC22" s="25" t="str">
        <f>IF(DATA!G23="N",DATA!E23,"")</f>
        <v/>
      </c>
      <c r="AD22" s="25" t="str">
        <f>IF(DATA!G23="N",DATA!L23,"")</f>
        <v/>
      </c>
      <c r="AE22" s="25" t="str">
        <f>IF(DATA!G23="N",DATA!M23,"")</f>
        <v/>
      </c>
      <c r="AF22" s="25" t="str">
        <f>IF(DATA!G23="N",DATA!G23,"")</f>
        <v/>
      </c>
      <c r="AH22" s="204">
        <v>16</v>
      </c>
      <c r="AI22" s="25" t="str">
        <f t="shared" si="1"/>
        <v/>
      </c>
      <c r="AJ22" s="25" t="str">
        <f t="shared" si="2"/>
        <v/>
      </c>
      <c r="AK22" s="25" t="str">
        <f t="shared" si="3"/>
        <v/>
      </c>
      <c r="AL22" s="25" t="str">
        <f t="shared" si="4"/>
        <v/>
      </c>
      <c r="AM22" s="25" t="str">
        <f t="shared" si="5"/>
        <v/>
      </c>
      <c r="AN22" s="25" t="str">
        <f t="shared" si="6"/>
        <v/>
      </c>
      <c r="AO22" s="25" t="str">
        <f t="shared" si="7"/>
        <v/>
      </c>
      <c r="AS22" s="170"/>
      <c r="AT22" s="170"/>
      <c r="AU22" s="170"/>
      <c r="AV22" s="170"/>
      <c r="AW22" s="170"/>
      <c r="AX22" s="171"/>
      <c r="AY22" s="171"/>
      <c r="AZ22" s="171"/>
      <c r="BA22" s="171"/>
      <c r="BB22" s="171"/>
      <c r="BC22" s="171"/>
    </row>
    <row r="23" spans="1:55" ht="15" customHeight="1" x14ac:dyDescent="0.25">
      <c r="A23" s="350" t="str">
        <f t="shared" si="9"/>
        <v/>
      </c>
      <c r="B23" s="351"/>
      <c r="C23" s="351"/>
      <c r="D23" s="351"/>
      <c r="E23" s="352"/>
      <c r="F23" s="353" t="str">
        <f t="shared" si="10"/>
        <v/>
      </c>
      <c r="G23" s="351"/>
      <c r="H23" s="351"/>
      <c r="I23" s="352"/>
      <c r="J23" s="177" t="str">
        <f t="shared" si="11"/>
        <v/>
      </c>
      <c r="K23" s="353" t="str">
        <f t="shared" si="12"/>
        <v/>
      </c>
      <c r="L23" s="351"/>
      <c r="M23" s="351"/>
      <c r="N23" s="351"/>
      <c r="O23" s="352"/>
      <c r="P23" s="176" t="str">
        <f t="shared" si="13"/>
        <v/>
      </c>
      <c r="Q23" s="354" t="str">
        <f t="shared" si="14"/>
        <v/>
      </c>
      <c r="R23" s="355"/>
      <c r="S23" s="353" t="str">
        <f t="shared" si="15"/>
        <v/>
      </c>
      <c r="T23" s="351"/>
      <c r="U23" s="354" t="str">
        <f t="shared" ca="1" si="16"/>
        <v/>
      </c>
      <c r="V23" s="380"/>
      <c r="W23" s="166"/>
      <c r="X23" s="166"/>
      <c r="Y23" s="24" t="e">
        <f t="shared" si="0"/>
        <v>#VALUE!</v>
      </c>
      <c r="Z23" s="25" t="str">
        <f>IF(DATA!G24="N",DATA!C24,"")</f>
        <v/>
      </c>
      <c r="AA23" s="25" t="str">
        <f>IF(DATA!G24="N",DATA!B24,"")</f>
        <v/>
      </c>
      <c r="AB23" s="25" t="str">
        <f>IF(DATA!G24="N",DATA!I24,"")</f>
        <v/>
      </c>
      <c r="AC23" s="25" t="str">
        <f>IF(DATA!G24="N",DATA!E24,"")</f>
        <v/>
      </c>
      <c r="AD23" s="25" t="str">
        <f>IF(DATA!G24="N",DATA!L24,"")</f>
        <v/>
      </c>
      <c r="AE23" s="25" t="str">
        <f>IF(DATA!G24="N",DATA!M24,"")</f>
        <v/>
      </c>
      <c r="AF23" s="25" t="str">
        <f>IF(DATA!G24="N",DATA!G24,"")</f>
        <v/>
      </c>
      <c r="AH23" s="204">
        <v>17</v>
      </c>
      <c r="AI23" s="25" t="str">
        <f t="shared" si="1"/>
        <v/>
      </c>
      <c r="AJ23" s="25" t="str">
        <f t="shared" si="2"/>
        <v/>
      </c>
      <c r="AK23" s="25" t="str">
        <f t="shared" si="3"/>
        <v/>
      </c>
      <c r="AL23" s="25" t="str">
        <f t="shared" si="4"/>
        <v/>
      </c>
      <c r="AM23" s="25" t="str">
        <f t="shared" si="5"/>
        <v/>
      </c>
      <c r="AN23" s="25" t="str">
        <f t="shared" si="6"/>
        <v/>
      </c>
      <c r="AO23" s="25" t="str">
        <f t="shared" si="7"/>
        <v/>
      </c>
      <c r="AS23" s="170"/>
      <c r="AT23" s="170"/>
      <c r="AU23" s="170"/>
      <c r="AV23" s="170"/>
      <c r="AW23" s="170"/>
      <c r="AX23" s="171"/>
      <c r="AY23" s="171"/>
      <c r="AZ23" s="171"/>
      <c r="BA23" s="171"/>
      <c r="BB23" s="171"/>
      <c r="BC23" s="171"/>
    </row>
    <row r="24" spans="1:55" ht="15" customHeight="1" thickBot="1" x14ac:dyDescent="0.3">
      <c r="A24" s="370" t="str">
        <f t="shared" si="9"/>
        <v/>
      </c>
      <c r="B24" s="368"/>
      <c r="C24" s="368"/>
      <c r="D24" s="368"/>
      <c r="E24" s="369"/>
      <c r="F24" s="367" t="str">
        <f t="shared" si="10"/>
        <v/>
      </c>
      <c r="G24" s="368"/>
      <c r="H24" s="368"/>
      <c r="I24" s="369"/>
      <c r="J24" s="179" t="str">
        <f t="shared" si="11"/>
        <v/>
      </c>
      <c r="K24" s="367" t="str">
        <f t="shared" si="12"/>
        <v/>
      </c>
      <c r="L24" s="368"/>
      <c r="M24" s="368"/>
      <c r="N24" s="368"/>
      <c r="O24" s="369"/>
      <c r="P24" s="178" t="str">
        <f t="shared" si="13"/>
        <v/>
      </c>
      <c r="Q24" s="365" t="str">
        <f t="shared" si="14"/>
        <v/>
      </c>
      <c r="R24" s="366"/>
      <c r="S24" s="367" t="str">
        <f t="shared" si="15"/>
        <v/>
      </c>
      <c r="T24" s="368"/>
      <c r="U24" s="365" t="str">
        <f t="shared" ca="1" si="16"/>
        <v/>
      </c>
      <c r="V24" s="381"/>
      <c r="W24" s="166"/>
      <c r="X24" s="166"/>
      <c r="Y24" s="24" t="e">
        <f t="shared" si="0"/>
        <v>#VALUE!</v>
      </c>
      <c r="Z24" s="25" t="str">
        <f>IF(DATA!G25="N",DATA!C25,"")</f>
        <v/>
      </c>
      <c r="AA24" s="25" t="str">
        <f>IF(DATA!G25="N",DATA!B25,"")</f>
        <v/>
      </c>
      <c r="AB24" s="25" t="str">
        <f>IF(DATA!G25="N",DATA!I25,"")</f>
        <v/>
      </c>
      <c r="AC24" s="25" t="str">
        <f>IF(DATA!G25="N",DATA!E25,"")</f>
        <v/>
      </c>
      <c r="AD24" s="25" t="str">
        <f>IF(DATA!G25="N",DATA!L25,"")</f>
        <v/>
      </c>
      <c r="AE24" s="25" t="str">
        <f>IF(DATA!G25="N",DATA!M25,"")</f>
        <v/>
      </c>
      <c r="AF24" s="25" t="str">
        <f>IF(DATA!G25="N",DATA!G25,"")</f>
        <v/>
      </c>
      <c r="AH24" s="204">
        <v>18</v>
      </c>
      <c r="AI24" s="25" t="str">
        <f t="shared" si="1"/>
        <v/>
      </c>
      <c r="AJ24" s="25" t="str">
        <f t="shared" si="2"/>
        <v/>
      </c>
      <c r="AK24" s="25" t="str">
        <f t="shared" si="3"/>
        <v/>
      </c>
      <c r="AL24" s="25" t="str">
        <f t="shared" si="4"/>
        <v/>
      </c>
      <c r="AM24" s="25" t="str">
        <f t="shared" si="5"/>
        <v/>
      </c>
      <c r="AN24" s="25" t="str">
        <f t="shared" si="6"/>
        <v/>
      </c>
      <c r="AO24" s="25" t="str">
        <f t="shared" si="7"/>
        <v/>
      </c>
      <c r="AS24" s="170"/>
      <c r="AT24" s="170"/>
      <c r="AU24" s="170"/>
      <c r="AV24" s="170"/>
      <c r="AW24" s="170"/>
      <c r="AX24" s="171"/>
      <c r="AY24" s="171"/>
      <c r="AZ24" s="171"/>
      <c r="BA24" s="171"/>
      <c r="BB24" s="171"/>
      <c r="BC24" s="171"/>
    </row>
    <row r="25" spans="1:55" ht="1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Y25" s="24" t="e">
        <f t="shared" si="0"/>
        <v>#VALUE!</v>
      </c>
      <c r="Z25" s="25" t="str">
        <f>IF(DATA!G26="N",DATA!C26,"")</f>
        <v/>
      </c>
      <c r="AA25" s="25" t="str">
        <f>IF(DATA!G26="N",DATA!B26,"")</f>
        <v/>
      </c>
      <c r="AB25" s="25" t="str">
        <f>IF(DATA!G26="N",DATA!I26,"")</f>
        <v/>
      </c>
      <c r="AC25" s="25" t="str">
        <f>IF(DATA!G26="N",DATA!E26,"")</f>
        <v/>
      </c>
      <c r="AD25" s="25" t="str">
        <f>IF(DATA!G26="N",DATA!L26,"")</f>
        <v/>
      </c>
      <c r="AE25" s="25" t="str">
        <f>IF(DATA!G26="N",DATA!M26,"")</f>
        <v/>
      </c>
      <c r="AF25" s="25" t="str">
        <f>IF(DATA!G26="N",DATA!G26,"")</f>
        <v/>
      </c>
      <c r="AH25" s="204">
        <v>19</v>
      </c>
      <c r="AI25" s="25" t="str">
        <f t="shared" si="1"/>
        <v/>
      </c>
      <c r="AJ25" s="25" t="str">
        <f t="shared" si="2"/>
        <v/>
      </c>
      <c r="AK25" s="25" t="str">
        <f t="shared" si="3"/>
        <v/>
      </c>
      <c r="AL25" s="25" t="str">
        <f t="shared" si="4"/>
        <v/>
      </c>
      <c r="AM25" s="25" t="str">
        <f t="shared" si="5"/>
        <v/>
      </c>
      <c r="AN25" s="25" t="str">
        <f t="shared" si="6"/>
        <v/>
      </c>
      <c r="AO25" s="25" t="str">
        <f t="shared" si="7"/>
        <v/>
      </c>
    </row>
    <row r="26" spans="1:55" ht="15" customHeight="1" x14ac:dyDescent="0.25">
      <c r="A26" s="183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3"/>
      <c r="N26" s="183"/>
      <c r="O26" s="183"/>
      <c r="P26" s="183"/>
      <c r="Q26" s="183"/>
      <c r="R26" s="183"/>
      <c r="S26" s="170"/>
      <c r="T26" s="183"/>
      <c r="U26" s="183"/>
      <c r="V26" s="183"/>
      <c r="W26" s="183"/>
      <c r="Y26" s="24" t="e">
        <f t="shared" si="0"/>
        <v>#VALUE!</v>
      </c>
      <c r="Z26" s="25" t="str">
        <f>IF(DATA!G27="N",DATA!C27,"")</f>
        <v/>
      </c>
      <c r="AA26" s="25" t="str">
        <f>IF(DATA!G27="N",DATA!B27,"")</f>
        <v/>
      </c>
      <c r="AB26" s="25" t="str">
        <f>IF(DATA!G27="N",DATA!I27,"")</f>
        <v/>
      </c>
      <c r="AC26" s="25" t="str">
        <f>IF(DATA!G27="N",DATA!E27,"")</f>
        <v/>
      </c>
      <c r="AD26" s="25" t="str">
        <f>IF(DATA!G27="N",DATA!L27,"")</f>
        <v/>
      </c>
      <c r="AE26" s="25" t="str">
        <f>IF(DATA!G27="N",DATA!M27,"")</f>
        <v/>
      </c>
      <c r="AF26" s="25" t="str">
        <f>IF(DATA!G27="N",DATA!G27,"")</f>
        <v/>
      </c>
      <c r="AH26" s="204">
        <v>20</v>
      </c>
      <c r="AI26" s="25" t="str">
        <f t="shared" si="1"/>
        <v/>
      </c>
      <c r="AJ26" s="25" t="str">
        <f t="shared" si="2"/>
        <v/>
      </c>
      <c r="AK26" s="25" t="str">
        <f t="shared" si="3"/>
        <v/>
      </c>
      <c r="AL26" s="25" t="str">
        <f t="shared" si="4"/>
        <v/>
      </c>
      <c r="AM26" s="25" t="str">
        <f t="shared" si="5"/>
        <v/>
      </c>
      <c r="AN26" s="25" t="str">
        <f t="shared" si="6"/>
        <v/>
      </c>
      <c r="AO26" s="25" t="str">
        <f t="shared" si="7"/>
        <v/>
      </c>
    </row>
    <row r="27" spans="1:55" ht="15" customHeight="1" x14ac:dyDescent="0.25">
      <c r="Y27" s="24" t="e">
        <f t="shared" si="0"/>
        <v>#VALUE!</v>
      </c>
      <c r="Z27" s="25" t="str">
        <f>IF(DATA!G28="N",DATA!C28,"")</f>
        <v/>
      </c>
      <c r="AA27" s="25" t="str">
        <f>IF(DATA!G28="N",DATA!B28,"")</f>
        <v/>
      </c>
      <c r="AB27" s="25" t="str">
        <f>IF(DATA!G28="N",DATA!I28,"")</f>
        <v/>
      </c>
      <c r="AC27" s="25" t="str">
        <f>IF(DATA!G28="N",DATA!E28,"")</f>
        <v/>
      </c>
      <c r="AD27" s="25" t="str">
        <f>IF(DATA!G28="N",DATA!L28,"")</f>
        <v/>
      </c>
      <c r="AE27" s="25" t="str">
        <f>IF(DATA!G28="N",DATA!M28,"")</f>
        <v/>
      </c>
      <c r="AF27" s="25" t="str">
        <f>IF(DATA!G28="N",DATA!G28,"")</f>
        <v/>
      </c>
      <c r="AH27" s="204">
        <v>21</v>
      </c>
      <c r="AI27" s="25" t="str">
        <f t="shared" si="1"/>
        <v/>
      </c>
      <c r="AJ27" s="25" t="str">
        <f t="shared" si="2"/>
        <v/>
      </c>
      <c r="AK27" s="25" t="str">
        <f t="shared" si="3"/>
        <v/>
      </c>
      <c r="AL27" s="25" t="str">
        <f t="shared" si="4"/>
        <v/>
      </c>
      <c r="AM27" s="25" t="str">
        <f t="shared" si="5"/>
        <v/>
      </c>
      <c r="AN27" s="25" t="str">
        <f t="shared" si="6"/>
        <v/>
      </c>
      <c r="AO27" s="25" t="str">
        <f t="shared" si="7"/>
        <v/>
      </c>
    </row>
    <row r="28" spans="1:55" ht="12.75" customHeight="1" x14ac:dyDescent="0.25">
      <c r="Y28" s="24" t="e">
        <f t="shared" si="0"/>
        <v>#VALUE!</v>
      </c>
      <c r="Z28" s="25" t="str">
        <f>IF(DATA!G29="N",DATA!C29,"")</f>
        <v/>
      </c>
      <c r="AA28" s="25" t="str">
        <f>IF(DATA!G29="N",DATA!B29,"")</f>
        <v/>
      </c>
      <c r="AB28" s="25" t="str">
        <f>IF(DATA!G29="N",DATA!I29,"")</f>
        <v/>
      </c>
      <c r="AC28" s="25" t="str">
        <f>IF(DATA!G29="N",DATA!E29,"")</f>
        <v/>
      </c>
      <c r="AD28" s="25" t="str">
        <f>IF(DATA!G29="N",DATA!L29,"")</f>
        <v/>
      </c>
      <c r="AE28" s="25" t="str">
        <f>IF(DATA!G29="N",DATA!M29,"")</f>
        <v/>
      </c>
      <c r="AF28" s="25" t="str">
        <f>IF(DATA!G29="N",DATA!G29,"")</f>
        <v/>
      </c>
      <c r="AH28" s="204">
        <v>22</v>
      </c>
      <c r="AI28" s="25" t="str">
        <f t="shared" si="1"/>
        <v/>
      </c>
      <c r="AJ28" s="25" t="str">
        <f t="shared" si="2"/>
        <v/>
      </c>
      <c r="AK28" s="25" t="str">
        <f t="shared" si="3"/>
        <v/>
      </c>
      <c r="AL28" s="25" t="str">
        <f t="shared" si="4"/>
        <v/>
      </c>
      <c r="AM28" s="25" t="str">
        <f t="shared" si="5"/>
        <v/>
      </c>
      <c r="AN28" s="25" t="str">
        <f t="shared" si="6"/>
        <v/>
      </c>
      <c r="AO28" s="25" t="str">
        <f t="shared" si="7"/>
        <v/>
      </c>
    </row>
    <row r="29" spans="1:55" x14ac:dyDescent="0.25">
      <c r="Y29" s="24" t="e">
        <f t="shared" si="0"/>
        <v>#VALUE!</v>
      </c>
      <c r="Z29" s="25" t="str">
        <f>IF(DATA!G30="N",DATA!C30,"")</f>
        <v/>
      </c>
      <c r="AA29" s="25" t="str">
        <f>IF(DATA!G30="N",DATA!B30,"")</f>
        <v/>
      </c>
      <c r="AB29" s="25" t="str">
        <f>IF(DATA!G30="N",DATA!I30,"")</f>
        <v/>
      </c>
      <c r="AC29" s="25" t="str">
        <f>IF(DATA!G30="N",DATA!E30,"")</f>
        <v/>
      </c>
      <c r="AD29" s="25" t="str">
        <f>IF(DATA!G30="N",DATA!L30,"")</f>
        <v/>
      </c>
      <c r="AE29" s="25" t="str">
        <f>IF(DATA!G30="N",DATA!M30,"")</f>
        <v/>
      </c>
      <c r="AF29" s="25" t="str">
        <f>IF(DATA!G30="N",DATA!G30,"")</f>
        <v/>
      </c>
      <c r="AH29" s="204">
        <v>23</v>
      </c>
      <c r="AI29" s="25" t="str">
        <f t="shared" si="1"/>
        <v/>
      </c>
      <c r="AJ29" s="25" t="str">
        <f t="shared" si="2"/>
        <v/>
      </c>
      <c r="AK29" s="25" t="str">
        <f t="shared" si="3"/>
        <v/>
      </c>
      <c r="AL29" s="25" t="str">
        <f t="shared" si="4"/>
        <v/>
      </c>
      <c r="AM29" s="25" t="str">
        <f t="shared" si="5"/>
        <v/>
      </c>
      <c r="AN29" s="25" t="str">
        <f t="shared" si="6"/>
        <v/>
      </c>
      <c r="AO29" s="25" t="str">
        <f t="shared" si="7"/>
        <v/>
      </c>
    </row>
    <row r="30" spans="1:55" x14ac:dyDescent="0.25">
      <c r="Y30" s="24" t="e">
        <f t="shared" si="0"/>
        <v>#VALUE!</v>
      </c>
      <c r="Z30" s="25" t="str">
        <f>IF(DATA!G31="N",DATA!C31,"")</f>
        <v/>
      </c>
      <c r="AA30" s="25" t="str">
        <f>IF(DATA!G31="N",DATA!B31,"")</f>
        <v/>
      </c>
      <c r="AB30" s="25" t="str">
        <f>IF(DATA!G31="N",DATA!I31,"")</f>
        <v/>
      </c>
      <c r="AC30" s="25" t="str">
        <f>IF(DATA!G31="N",DATA!E31,"")</f>
        <v/>
      </c>
      <c r="AD30" s="25" t="str">
        <f>IF(DATA!G31="N",DATA!L31,"")</f>
        <v/>
      </c>
      <c r="AE30" s="25" t="str">
        <f>IF(DATA!G31="N",DATA!M31,"")</f>
        <v/>
      </c>
      <c r="AF30" s="25" t="str">
        <f>IF(DATA!G31="N",DATA!G31,"")</f>
        <v/>
      </c>
      <c r="AH30" s="204">
        <v>24</v>
      </c>
      <c r="AI30" s="25" t="str">
        <f t="shared" si="1"/>
        <v/>
      </c>
      <c r="AJ30" s="25" t="str">
        <f t="shared" si="2"/>
        <v/>
      </c>
      <c r="AK30" s="25" t="str">
        <f t="shared" si="3"/>
        <v/>
      </c>
      <c r="AL30" s="25" t="str">
        <f t="shared" si="4"/>
        <v/>
      </c>
      <c r="AM30" s="25" t="str">
        <f t="shared" si="5"/>
        <v/>
      </c>
      <c r="AN30" s="25" t="str">
        <f t="shared" si="6"/>
        <v/>
      </c>
      <c r="AO30" s="25" t="str">
        <f t="shared" si="7"/>
        <v/>
      </c>
    </row>
    <row r="31" spans="1:55" x14ac:dyDescent="0.25">
      <c r="Y31" s="24" t="e">
        <f t="shared" si="0"/>
        <v>#VALUE!</v>
      </c>
      <c r="Z31" s="25" t="str">
        <f>IF(DATA!G32="N",DATA!C32,"")</f>
        <v/>
      </c>
      <c r="AA31" s="25" t="str">
        <f>IF(DATA!G32="N",DATA!B32,"")</f>
        <v/>
      </c>
      <c r="AB31" s="25" t="str">
        <f>IF(DATA!G32="N",DATA!I32,"")</f>
        <v/>
      </c>
      <c r="AC31" s="25" t="str">
        <f>IF(DATA!G32="N",DATA!E32,"")</f>
        <v/>
      </c>
      <c r="AD31" s="25" t="str">
        <f>IF(DATA!G32="N",DATA!L32,"")</f>
        <v/>
      </c>
      <c r="AE31" s="25" t="str">
        <f>IF(DATA!G32="N",DATA!M32,"")</f>
        <v/>
      </c>
      <c r="AF31" s="25" t="str">
        <f>IF(DATA!G32="N",DATA!G32,"")</f>
        <v/>
      </c>
      <c r="AH31" s="204">
        <v>25</v>
      </c>
      <c r="AI31" s="25" t="str">
        <f t="shared" si="1"/>
        <v/>
      </c>
      <c r="AJ31" s="25" t="str">
        <f t="shared" si="2"/>
        <v/>
      </c>
      <c r="AK31" s="25" t="str">
        <f t="shared" si="3"/>
        <v/>
      </c>
      <c r="AL31" s="25" t="str">
        <f t="shared" si="4"/>
        <v/>
      </c>
      <c r="AM31" s="25" t="str">
        <f t="shared" si="5"/>
        <v/>
      </c>
      <c r="AN31" s="25" t="str">
        <f t="shared" si="6"/>
        <v/>
      </c>
      <c r="AO31" s="25" t="str">
        <f t="shared" si="7"/>
        <v/>
      </c>
    </row>
    <row r="32" spans="1:55" x14ac:dyDescent="0.25">
      <c r="Y32" s="24" t="e">
        <f t="shared" si="0"/>
        <v>#VALUE!</v>
      </c>
      <c r="Z32" s="25" t="str">
        <f>IF(DATA!G33="N",DATA!C33,"")</f>
        <v/>
      </c>
      <c r="AA32" s="25" t="str">
        <f>IF(DATA!G33="N",DATA!B33,"")</f>
        <v/>
      </c>
      <c r="AB32" s="25" t="str">
        <f>IF(DATA!G33="N",DATA!I33,"")</f>
        <v/>
      </c>
      <c r="AC32" s="25" t="str">
        <f>IF(DATA!G33="N",DATA!E33,"")</f>
        <v/>
      </c>
      <c r="AD32" s="25" t="str">
        <f>IF(DATA!G33="N",DATA!L33,"")</f>
        <v/>
      </c>
      <c r="AE32" s="25" t="str">
        <f>IF(DATA!G33="N",DATA!M33,"")</f>
        <v/>
      </c>
      <c r="AF32" s="25" t="str">
        <f>IF(DATA!G33="N",DATA!G33,"")</f>
        <v/>
      </c>
      <c r="AH32" s="204">
        <v>26</v>
      </c>
      <c r="AI32" s="25" t="str">
        <f t="shared" si="1"/>
        <v/>
      </c>
      <c r="AJ32" s="25" t="str">
        <f t="shared" si="2"/>
        <v/>
      </c>
      <c r="AK32" s="25" t="str">
        <f t="shared" si="3"/>
        <v/>
      </c>
      <c r="AL32" s="25" t="str">
        <f t="shared" si="4"/>
        <v/>
      </c>
      <c r="AM32" s="25" t="str">
        <f t="shared" si="5"/>
        <v/>
      </c>
      <c r="AN32" s="25" t="str">
        <f t="shared" si="6"/>
        <v/>
      </c>
      <c r="AO32" s="25" t="str">
        <f t="shared" si="7"/>
        <v/>
      </c>
    </row>
    <row r="33" spans="2:41" x14ac:dyDescent="0.25">
      <c r="Y33" s="24" t="e">
        <f t="shared" si="0"/>
        <v>#VALUE!</v>
      </c>
      <c r="Z33" s="25" t="str">
        <f>IF(DATA!G34="N",DATA!C34,"")</f>
        <v/>
      </c>
      <c r="AA33" s="25" t="str">
        <f>IF(DATA!G34="N",DATA!B34,"")</f>
        <v/>
      </c>
      <c r="AB33" s="25" t="str">
        <f>IF(DATA!G34="N",DATA!I34,"")</f>
        <v/>
      </c>
      <c r="AC33" s="25" t="str">
        <f>IF(DATA!G34="N",DATA!E34,"")</f>
        <v/>
      </c>
      <c r="AD33" s="25" t="str">
        <f>IF(DATA!G34="N",DATA!L34,"")</f>
        <v/>
      </c>
      <c r="AE33" s="25" t="str">
        <f>IF(DATA!G34="N",DATA!M34,"")</f>
        <v/>
      </c>
      <c r="AF33" s="25" t="str">
        <f>IF(DATA!G34="N",DATA!G34,"")</f>
        <v/>
      </c>
      <c r="AH33" s="204">
        <v>27</v>
      </c>
      <c r="AI33" s="25" t="str">
        <f t="shared" si="1"/>
        <v/>
      </c>
      <c r="AJ33" s="25" t="str">
        <f t="shared" si="2"/>
        <v/>
      </c>
      <c r="AK33" s="25" t="str">
        <f t="shared" si="3"/>
        <v/>
      </c>
      <c r="AL33" s="25" t="str">
        <f t="shared" si="4"/>
        <v/>
      </c>
      <c r="AM33" s="25" t="str">
        <f t="shared" si="5"/>
        <v/>
      </c>
      <c r="AN33" s="25" t="str">
        <f t="shared" si="6"/>
        <v/>
      </c>
      <c r="AO33" s="25" t="str">
        <f t="shared" si="7"/>
        <v/>
      </c>
    </row>
    <row r="34" spans="2:41" x14ac:dyDescent="0.25">
      <c r="Y34" s="24" t="e">
        <f t="shared" si="0"/>
        <v>#VALUE!</v>
      </c>
      <c r="Z34" s="25" t="str">
        <f>IF(DATA!G35="N",DATA!C35,"")</f>
        <v/>
      </c>
      <c r="AA34" s="25" t="str">
        <f>IF(DATA!G35="N",DATA!B35,"")</f>
        <v/>
      </c>
      <c r="AB34" s="25" t="str">
        <f>IF(DATA!G35="N",DATA!I35,"")</f>
        <v/>
      </c>
      <c r="AC34" s="25" t="str">
        <f>IF(DATA!G35="N",DATA!E35,"")</f>
        <v/>
      </c>
      <c r="AD34" s="25" t="str">
        <f>IF(DATA!G35="N",DATA!L35,"")</f>
        <v/>
      </c>
      <c r="AE34" s="25" t="str">
        <f>IF(DATA!G35="N",DATA!M35,"")</f>
        <v/>
      </c>
      <c r="AF34" s="25" t="str">
        <f>IF(DATA!G35="N",DATA!G35,"")</f>
        <v/>
      </c>
      <c r="AH34" s="204">
        <v>28</v>
      </c>
      <c r="AI34" s="25" t="str">
        <f t="shared" si="1"/>
        <v/>
      </c>
      <c r="AJ34" s="25" t="str">
        <f t="shared" si="2"/>
        <v/>
      </c>
      <c r="AK34" s="25" t="str">
        <f t="shared" si="3"/>
        <v/>
      </c>
      <c r="AL34" s="25" t="str">
        <f t="shared" si="4"/>
        <v/>
      </c>
      <c r="AM34" s="25" t="str">
        <f t="shared" si="5"/>
        <v/>
      </c>
      <c r="AN34" s="25" t="str">
        <f t="shared" si="6"/>
        <v/>
      </c>
      <c r="AO34" s="25" t="str">
        <f t="shared" si="7"/>
        <v/>
      </c>
    </row>
    <row r="35" spans="2:41" x14ac:dyDescent="0.25">
      <c r="Y35" s="24" t="e">
        <f t="shared" si="0"/>
        <v>#VALUE!</v>
      </c>
      <c r="Z35" s="25" t="str">
        <f>IF(DATA!G36="N",DATA!C36,"")</f>
        <v/>
      </c>
      <c r="AA35" s="25" t="str">
        <f>IF(DATA!G36="N",DATA!B36,"")</f>
        <v/>
      </c>
      <c r="AB35" s="25" t="str">
        <f>IF(DATA!G36="N",DATA!I36,"")</f>
        <v/>
      </c>
      <c r="AC35" s="25" t="str">
        <f>IF(DATA!G36="N",DATA!E36,"")</f>
        <v/>
      </c>
      <c r="AD35" s="25" t="str">
        <f>IF(DATA!G36="N",DATA!L36,"")</f>
        <v/>
      </c>
      <c r="AE35" s="25" t="str">
        <f>IF(DATA!G36="N",DATA!M36,"")</f>
        <v/>
      </c>
      <c r="AF35" s="25" t="str">
        <f>IF(DATA!G36="N",DATA!G36,"")</f>
        <v/>
      </c>
      <c r="AH35" s="204">
        <v>29</v>
      </c>
      <c r="AI35" s="25" t="str">
        <f t="shared" si="1"/>
        <v/>
      </c>
      <c r="AJ35" s="25" t="str">
        <f t="shared" si="2"/>
        <v/>
      </c>
      <c r="AK35" s="25" t="str">
        <f t="shared" si="3"/>
        <v/>
      </c>
      <c r="AL35" s="25" t="str">
        <f t="shared" si="4"/>
        <v/>
      </c>
      <c r="AM35" s="25" t="str">
        <f t="shared" si="5"/>
        <v/>
      </c>
      <c r="AN35" s="25" t="str">
        <f t="shared" si="6"/>
        <v/>
      </c>
      <c r="AO35" s="25" t="str">
        <f t="shared" si="7"/>
        <v/>
      </c>
    </row>
    <row r="36" spans="2:41" x14ac:dyDescent="0.25">
      <c r="Y36" s="24" t="e">
        <f t="shared" si="0"/>
        <v>#VALUE!</v>
      </c>
      <c r="Z36" s="25" t="str">
        <f>IF(DATA!G37="N",DATA!C37,"")</f>
        <v/>
      </c>
      <c r="AA36" s="25" t="str">
        <f>IF(DATA!G37="N",DATA!B37,"")</f>
        <v/>
      </c>
      <c r="AB36" s="25" t="str">
        <f>IF(DATA!G37="N",DATA!I37,"")</f>
        <v/>
      </c>
      <c r="AC36" s="25" t="str">
        <f>IF(DATA!G37="N",DATA!E37,"")</f>
        <v/>
      </c>
      <c r="AD36" s="25" t="str">
        <f>IF(DATA!G37="N",DATA!L37,"")</f>
        <v/>
      </c>
      <c r="AE36" s="25" t="str">
        <f>IF(DATA!G37="N",DATA!M37,"")</f>
        <v/>
      </c>
      <c r="AF36" s="25" t="str">
        <f>IF(DATA!G37="N",DATA!G37,"")</f>
        <v/>
      </c>
      <c r="AH36" s="204">
        <v>30</v>
      </c>
      <c r="AI36" s="25" t="str">
        <f t="shared" si="1"/>
        <v/>
      </c>
      <c r="AJ36" s="25" t="str">
        <f t="shared" si="2"/>
        <v/>
      </c>
      <c r="AK36" s="25" t="str">
        <f t="shared" si="3"/>
        <v/>
      </c>
      <c r="AL36" s="25" t="str">
        <f t="shared" si="4"/>
        <v/>
      </c>
      <c r="AM36" s="25" t="str">
        <f t="shared" si="5"/>
        <v/>
      </c>
      <c r="AN36" s="25" t="str">
        <f t="shared" si="6"/>
        <v/>
      </c>
      <c r="AO36" s="25" t="str">
        <f t="shared" si="7"/>
        <v/>
      </c>
    </row>
    <row r="37" spans="2:41" x14ac:dyDescent="0.25">
      <c r="B37" s="181"/>
      <c r="C37" s="181"/>
      <c r="Y37" s="24" t="e">
        <f t="shared" si="0"/>
        <v>#VALUE!</v>
      </c>
      <c r="Z37" s="25" t="str">
        <f>IF(DATA!G38="N",DATA!C38,"")</f>
        <v/>
      </c>
      <c r="AA37" s="25" t="str">
        <f>IF(DATA!G38="N",DATA!B38,"")</f>
        <v/>
      </c>
      <c r="AB37" s="25" t="str">
        <f>IF(DATA!G38="N",DATA!I38,"")</f>
        <v/>
      </c>
      <c r="AC37" s="25" t="str">
        <f>IF(DATA!G38="N",DATA!E38,"")</f>
        <v/>
      </c>
      <c r="AD37" s="25" t="str">
        <f>IF(DATA!G38="N",DATA!L38,"")</f>
        <v/>
      </c>
      <c r="AE37" s="25" t="str">
        <f>IF(DATA!G38="N",DATA!M38,"")</f>
        <v/>
      </c>
      <c r="AF37" s="25" t="str">
        <f>IF(DATA!G38="N",DATA!G38,"")</f>
        <v/>
      </c>
      <c r="AH37" s="204">
        <v>31</v>
      </c>
      <c r="AI37" s="25" t="str">
        <f t="shared" si="1"/>
        <v/>
      </c>
      <c r="AJ37" s="25" t="str">
        <f t="shared" si="2"/>
        <v/>
      </c>
      <c r="AK37" s="25" t="str">
        <f t="shared" si="3"/>
        <v/>
      </c>
      <c r="AL37" s="25" t="str">
        <f t="shared" si="4"/>
        <v/>
      </c>
      <c r="AM37" s="25" t="str">
        <f t="shared" si="5"/>
        <v/>
      </c>
      <c r="AN37" s="25" t="str">
        <f t="shared" si="6"/>
        <v/>
      </c>
      <c r="AO37" s="25" t="str">
        <f t="shared" si="7"/>
        <v/>
      </c>
    </row>
    <row r="38" spans="2:41" x14ac:dyDescent="0.25">
      <c r="Y38" s="24" t="e">
        <f t="shared" si="0"/>
        <v>#VALUE!</v>
      </c>
      <c r="Z38" s="25" t="str">
        <f>IF(DATA!G39="N",DATA!C39,"")</f>
        <v/>
      </c>
      <c r="AA38" s="25" t="str">
        <f>IF(DATA!G39="N",DATA!B39,"")</f>
        <v/>
      </c>
      <c r="AB38" s="25" t="str">
        <f>IF(DATA!G39="N",DATA!I39,"")</f>
        <v/>
      </c>
      <c r="AC38" s="25" t="str">
        <f>IF(DATA!G39="N",DATA!E39,"")</f>
        <v/>
      </c>
      <c r="AD38" s="25" t="str">
        <f>IF(DATA!G39="N",DATA!L39,"")</f>
        <v/>
      </c>
      <c r="AE38" s="25" t="str">
        <f>IF(DATA!G39="N",DATA!M39,"")</f>
        <v/>
      </c>
      <c r="AF38" s="25" t="str">
        <f>IF(DATA!G39="N",DATA!G39,"")</f>
        <v/>
      </c>
      <c r="AH38" s="204">
        <v>32</v>
      </c>
      <c r="AI38" s="25" t="str">
        <f t="shared" si="1"/>
        <v/>
      </c>
      <c r="AJ38" s="25" t="str">
        <f t="shared" si="2"/>
        <v/>
      </c>
      <c r="AK38" s="25" t="str">
        <f t="shared" si="3"/>
        <v/>
      </c>
      <c r="AL38" s="25" t="str">
        <f t="shared" si="4"/>
        <v/>
      </c>
      <c r="AM38" s="25" t="str">
        <f t="shared" si="5"/>
        <v/>
      </c>
      <c r="AN38" s="25" t="str">
        <f t="shared" si="6"/>
        <v/>
      </c>
      <c r="AO38" s="25" t="str">
        <f t="shared" si="7"/>
        <v/>
      </c>
    </row>
    <row r="39" spans="2:41" x14ac:dyDescent="0.25">
      <c r="Y39" s="24" t="e">
        <f t="shared" si="0"/>
        <v>#VALUE!</v>
      </c>
      <c r="Z39" s="25" t="str">
        <f>IF(DATA!G40="N",DATA!C40,"")</f>
        <v/>
      </c>
      <c r="AA39" s="25" t="str">
        <f>IF(DATA!G40="N",DATA!B40,"")</f>
        <v/>
      </c>
      <c r="AB39" s="25" t="str">
        <f>IF(DATA!G40="N",DATA!I40,"")</f>
        <v/>
      </c>
      <c r="AC39" s="25" t="str">
        <f>IF(DATA!G40="N",DATA!E40,"")</f>
        <v/>
      </c>
      <c r="AD39" s="25" t="str">
        <f>IF(DATA!G40="N",DATA!L40,"")</f>
        <v/>
      </c>
      <c r="AE39" s="25" t="str">
        <f>IF(DATA!G40="N",DATA!M40,"")</f>
        <v/>
      </c>
      <c r="AF39" s="25" t="str">
        <f>IF(DATA!G40="N",DATA!G40,"")</f>
        <v/>
      </c>
      <c r="AH39" s="204">
        <v>33</v>
      </c>
      <c r="AI39" s="25" t="str">
        <f t="shared" si="1"/>
        <v/>
      </c>
      <c r="AJ39" s="25" t="str">
        <f t="shared" si="2"/>
        <v/>
      </c>
      <c r="AK39" s="25" t="str">
        <f t="shared" si="3"/>
        <v/>
      </c>
      <c r="AL39" s="25" t="str">
        <f t="shared" si="4"/>
        <v/>
      </c>
      <c r="AM39" s="25" t="str">
        <f t="shared" si="5"/>
        <v/>
      </c>
      <c r="AN39" s="25" t="str">
        <f t="shared" si="6"/>
        <v/>
      </c>
      <c r="AO39" s="25" t="str">
        <f t="shared" si="7"/>
        <v/>
      </c>
    </row>
    <row r="40" spans="2:41" x14ac:dyDescent="0.25">
      <c r="Y40" s="24" t="e">
        <f t="shared" si="0"/>
        <v>#VALUE!</v>
      </c>
      <c r="Z40" s="25" t="str">
        <f>IF(DATA!G41="N",DATA!C41,"")</f>
        <v/>
      </c>
      <c r="AA40" s="25" t="str">
        <f>IF(DATA!G41="N",DATA!B41,"")</f>
        <v/>
      </c>
      <c r="AB40" s="25" t="str">
        <f>IF(DATA!G41="N",DATA!I41,"")</f>
        <v/>
      </c>
      <c r="AC40" s="25" t="str">
        <f>IF(DATA!G41="N",DATA!E41,"")</f>
        <v/>
      </c>
      <c r="AD40" s="25" t="str">
        <f>IF(DATA!G41="N",DATA!L41,"")</f>
        <v/>
      </c>
      <c r="AE40" s="25" t="str">
        <f>IF(DATA!G41="N",DATA!M41,"")</f>
        <v/>
      </c>
      <c r="AF40" s="25" t="str">
        <f>IF(DATA!G41="N",DATA!G41,"")</f>
        <v/>
      </c>
      <c r="AH40" s="204">
        <v>34</v>
      </c>
      <c r="AI40" s="25" t="str">
        <f t="shared" si="1"/>
        <v/>
      </c>
      <c r="AJ40" s="25" t="str">
        <f t="shared" si="2"/>
        <v/>
      </c>
      <c r="AK40" s="25" t="str">
        <f t="shared" si="3"/>
        <v/>
      </c>
      <c r="AL40" s="25" t="str">
        <f t="shared" si="4"/>
        <v/>
      </c>
      <c r="AM40" s="25" t="str">
        <f t="shared" si="5"/>
        <v/>
      </c>
      <c r="AN40" s="25" t="str">
        <f t="shared" si="6"/>
        <v/>
      </c>
      <c r="AO40" s="25" t="str">
        <f t="shared" si="7"/>
        <v/>
      </c>
    </row>
    <row r="41" spans="2:41" x14ac:dyDescent="0.25">
      <c r="Y41" s="24" t="e">
        <f t="shared" si="0"/>
        <v>#VALUE!</v>
      </c>
      <c r="Z41" s="25" t="str">
        <f>IF(DATA!G42="N",DATA!C42,"")</f>
        <v/>
      </c>
      <c r="AA41" s="25" t="str">
        <f>IF(DATA!G42="N",DATA!B42,"")</f>
        <v/>
      </c>
      <c r="AB41" s="25" t="str">
        <f>IF(DATA!G42="N",DATA!I42,"")</f>
        <v/>
      </c>
      <c r="AC41" s="25" t="str">
        <f>IF(DATA!G42="N",DATA!E42,"")</f>
        <v/>
      </c>
      <c r="AD41" s="25" t="str">
        <f>IF(DATA!G42="N",DATA!L42,"")</f>
        <v/>
      </c>
      <c r="AE41" s="25" t="str">
        <f>IF(DATA!G42="N",DATA!M42,"")</f>
        <v/>
      </c>
      <c r="AF41" s="25" t="str">
        <f>IF(DATA!G42="N",DATA!G42,"")</f>
        <v/>
      </c>
      <c r="AH41" s="204">
        <v>35</v>
      </c>
      <c r="AI41" s="25" t="str">
        <f t="shared" si="1"/>
        <v/>
      </c>
      <c r="AJ41" s="25" t="str">
        <f t="shared" si="2"/>
        <v/>
      </c>
      <c r="AK41" s="25" t="str">
        <f t="shared" si="3"/>
        <v/>
      </c>
      <c r="AL41" s="25" t="str">
        <f t="shared" si="4"/>
        <v/>
      </c>
      <c r="AM41" s="25" t="str">
        <f t="shared" si="5"/>
        <v/>
      </c>
      <c r="AN41" s="25" t="str">
        <f t="shared" si="6"/>
        <v/>
      </c>
      <c r="AO41" s="25" t="str">
        <f t="shared" si="7"/>
        <v/>
      </c>
    </row>
    <row r="42" spans="2:41" x14ac:dyDescent="0.25">
      <c r="Y42" s="24" t="e">
        <f t="shared" si="0"/>
        <v>#VALUE!</v>
      </c>
      <c r="Z42" s="25" t="str">
        <f>IF(DATA!G43="N",DATA!C43,"")</f>
        <v/>
      </c>
      <c r="AA42" s="25" t="str">
        <f>IF(DATA!G43="N",DATA!B43,"")</f>
        <v/>
      </c>
      <c r="AB42" s="25" t="str">
        <f>IF(DATA!G43="N",DATA!I43,"")</f>
        <v/>
      </c>
      <c r="AC42" s="25" t="str">
        <f>IF(DATA!G43="N",DATA!E43,"")</f>
        <v/>
      </c>
      <c r="AD42" s="25" t="str">
        <f>IF(DATA!G43="N",DATA!L43,"")</f>
        <v/>
      </c>
      <c r="AE42" s="25" t="str">
        <f>IF(DATA!G43="N",DATA!M43,"")</f>
        <v/>
      </c>
      <c r="AF42" s="25" t="str">
        <f>IF(DATA!G43="N",DATA!G43,"")</f>
        <v/>
      </c>
      <c r="AH42" s="204">
        <v>36</v>
      </c>
      <c r="AI42" s="25" t="str">
        <f t="shared" si="1"/>
        <v/>
      </c>
      <c r="AJ42" s="25" t="str">
        <f t="shared" si="2"/>
        <v/>
      </c>
      <c r="AK42" s="25" t="str">
        <f t="shared" si="3"/>
        <v/>
      </c>
      <c r="AL42" s="25" t="str">
        <f t="shared" si="4"/>
        <v/>
      </c>
      <c r="AM42" s="25" t="str">
        <f t="shared" si="5"/>
        <v/>
      </c>
      <c r="AN42" s="25" t="str">
        <f t="shared" si="6"/>
        <v/>
      </c>
      <c r="AO42" s="25" t="str">
        <f t="shared" si="7"/>
        <v/>
      </c>
    </row>
    <row r="43" spans="2:41" x14ac:dyDescent="0.25">
      <c r="Y43" s="24" t="e">
        <f t="shared" si="0"/>
        <v>#VALUE!</v>
      </c>
      <c r="Z43" s="25" t="str">
        <f>IF(DATA!G44="N",DATA!C44,"")</f>
        <v/>
      </c>
      <c r="AA43" s="25" t="str">
        <f>IF(DATA!G44="N",DATA!B44,"")</f>
        <v/>
      </c>
      <c r="AB43" s="25" t="str">
        <f>IF(DATA!G44="N",DATA!I44,"")</f>
        <v/>
      </c>
      <c r="AC43" s="25" t="str">
        <f>IF(DATA!G44="N",DATA!E44,"")</f>
        <v/>
      </c>
      <c r="AD43" s="25" t="str">
        <f>IF(DATA!G44="N",DATA!L44,"")</f>
        <v/>
      </c>
      <c r="AE43" s="25" t="str">
        <f>IF(DATA!G44="N",DATA!M44,"")</f>
        <v/>
      </c>
      <c r="AF43" s="25" t="str">
        <f>IF(DATA!G44="N",DATA!G44,"")</f>
        <v/>
      </c>
      <c r="AH43" s="204">
        <v>37</v>
      </c>
      <c r="AI43" s="25" t="str">
        <f t="shared" si="1"/>
        <v/>
      </c>
      <c r="AJ43" s="25" t="str">
        <f t="shared" si="2"/>
        <v/>
      </c>
      <c r="AK43" s="25" t="str">
        <f t="shared" si="3"/>
        <v/>
      </c>
      <c r="AL43" s="25" t="str">
        <f t="shared" si="4"/>
        <v/>
      </c>
      <c r="AM43" s="25" t="str">
        <f t="shared" si="5"/>
        <v/>
      </c>
      <c r="AN43" s="25" t="str">
        <f t="shared" si="6"/>
        <v/>
      </c>
      <c r="AO43" s="25" t="str">
        <f t="shared" si="7"/>
        <v/>
      </c>
    </row>
    <row r="44" spans="2:41" x14ac:dyDescent="0.25">
      <c r="Y44" s="24" t="e">
        <f t="shared" si="0"/>
        <v>#VALUE!</v>
      </c>
      <c r="Z44" s="25" t="str">
        <f>IF(DATA!G45="N",DATA!C45,"")</f>
        <v/>
      </c>
      <c r="AA44" s="25" t="str">
        <f>IF(DATA!G45="N",DATA!B45,"")</f>
        <v/>
      </c>
      <c r="AB44" s="25" t="str">
        <f>IF(DATA!G45="N",DATA!I45,"")</f>
        <v/>
      </c>
      <c r="AC44" s="25" t="str">
        <f>IF(DATA!G45="N",DATA!E45,"")</f>
        <v/>
      </c>
      <c r="AD44" s="25" t="str">
        <f>IF(DATA!G45="N",DATA!L45,"")</f>
        <v/>
      </c>
      <c r="AE44" s="25" t="str">
        <f>IF(DATA!G45="N",DATA!M45,"")</f>
        <v/>
      </c>
      <c r="AF44" s="25" t="str">
        <f>IF(DATA!G45="N",DATA!G45,"")</f>
        <v/>
      </c>
      <c r="AH44" s="204">
        <v>38</v>
      </c>
      <c r="AI44" s="25" t="str">
        <f t="shared" si="1"/>
        <v/>
      </c>
      <c r="AJ44" s="25" t="str">
        <f t="shared" si="2"/>
        <v/>
      </c>
      <c r="AK44" s="25" t="str">
        <f t="shared" si="3"/>
        <v/>
      </c>
      <c r="AL44" s="25" t="str">
        <f t="shared" si="4"/>
        <v/>
      </c>
      <c r="AM44" s="25" t="str">
        <f t="shared" si="5"/>
        <v/>
      </c>
      <c r="AN44" s="25" t="str">
        <f t="shared" si="6"/>
        <v/>
      </c>
      <c r="AO44" s="25" t="str">
        <f t="shared" si="7"/>
        <v/>
      </c>
    </row>
    <row r="45" spans="2:41" x14ac:dyDescent="0.25">
      <c r="Z45" s="25"/>
      <c r="AA45" s="25"/>
      <c r="AB45" s="25"/>
      <c r="AC45" s="25"/>
      <c r="AD45" s="25"/>
      <c r="AE45" s="25"/>
      <c r="AF45" s="25"/>
      <c r="AH45" s="204">
        <v>39</v>
      </c>
      <c r="AI45" s="25" t="str">
        <f t="shared" si="1"/>
        <v/>
      </c>
      <c r="AJ45" s="25" t="str">
        <f t="shared" si="2"/>
        <v/>
      </c>
      <c r="AK45" s="25" t="str">
        <f t="shared" si="3"/>
        <v/>
      </c>
      <c r="AL45" s="25" t="str">
        <f t="shared" si="4"/>
        <v/>
      </c>
      <c r="AM45" s="25" t="str">
        <f t="shared" si="5"/>
        <v/>
      </c>
      <c r="AN45" s="25" t="str">
        <f t="shared" si="6"/>
        <v/>
      </c>
      <c r="AO45" s="25" t="str">
        <f t="shared" si="7"/>
        <v/>
      </c>
    </row>
    <row r="46" spans="2:41" x14ac:dyDescent="0.25">
      <c r="Z46" s="25"/>
      <c r="AA46" s="25"/>
      <c r="AB46" s="25"/>
      <c r="AC46" s="25"/>
      <c r="AD46" s="25"/>
      <c r="AE46" s="25"/>
      <c r="AF46" s="25"/>
      <c r="AH46" s="204"/>
      <c r="AI46" s="25" t="str">
        <f t="shared" si="1"/>
        <v/>
      </c>
      <c r="AJ46" s="25" t="str">
        <f t="shared" si="2"/>
        <v/>
      </c>
      <c r="AK46" s="25" t="str">
        <f t="shared" si="3"/>
        <v/>
      </c>
      <c r="AL46" s="25" t="str">
        <f t="shared" si="4"/>
        <v/>
      </c>
      <c r="AM46" s="25" t="str">
        <f t="shared" si="5"/>
        <v/>
      </c>
      <c r="AN46" s="25" t="str">
        <f t="shared" si="6"/>
        <v/>
      </c>
      <c r="AO46" s="25" t="str">
        <f t="shared" si="7"/>
        <v/>
      </c>
    </row>
    <row r="47" spans="2:41" x14ac:dyDescent="0.25">
      <c r="Z47" s="25"/>
      <c r="AA47" s="25"/>
      <c r="AB47" s="25"/>
      <c r="AC47" s="25"/>
      <c r="AD47" s="25"/>
      <c r="AE47" s="25"/>
      <c r="AF47" s="25"/>
      <c r="AH47" s="204">
        <v>40</v>
      </c>
      <c r="AI47" s="25" t="str">
        <f t="shared" si="1"/>
        <v/>
      </c>
      <c r="AJ47" s="25" t="str">
        <f t="shared" si="2"/>
        <v/>
      </c>
      <c r="AK47" s="25" t="str">
        <f t="shared" si="3"/>
        <v/>
      </c>
      <c r="AL47" s="25" t="str">
        <f t="shared" si="4"/>
        <v/>
      </c>
      <c r="AM47" s="25" t="str">
        <f t="shared" si="5"/>
        <v/>
      </c>
      <c r="AN47" s="25" t="str">
        <f t="shared" si="6"/>
        <v/>
      </c>
      <c r="AO47" s="25" t="str">
        <f t="shared" si="7"/>
        <v/>
      </c>
    </row>
    <row r="48" spans="2:41" x14ac:dyDescent="0.25">
      <c r="Z48" s="25"/>
      <c r="AA48" s="25"/>
      <c r="AB48" s="25"/>
      <c r="AC48" s="25"/>
      <c r="AD48" s="25"/>
      <c r="AE48" s="25"/>
      <c r="AF48" s="25"/>
      <c r="AH48" s="204">
        <v>41</v>
      </c>
      <c r="AI48" s="25" t="str">
        <f t="shared" si="1"/>
        <v/>
      </c>
      <c r="AJ48" s="25" t="str">
        <f t="shared" si="2"/>
        <v/>
      </c>
      <c r="AK48" s="25" t="str">
        <f t="shared" si="3"/>
        <v/>
      </c>
      <c r="AL48" s="25" t="str">
        <f t="shared" si="4"/>
        <v/>
      </c>
      <c r="AM48" s="25" t="str">
        <f t="shared" si="5"/>
        <v/>
      </c>
      <c r="AN48" s="25" t="str">
        <f t="shared" si="6"/>
        <v/>
      </c>
      <c r="AO48" s="25" t="str">
        <f t="shared" si="7"/>
        <v/>
      </c>
    </row>
    <row r="49" spans="26:41" x14ac:dyDescent="0.25">
      <c r="Z49" s="25"/>
      <c r="AA49" s="25"/>
      <c r="AB49" s="25"/>
      <c r="AC49" s="25"/>
      <c r="AD49" s="25"/>
      <c r="AE49" s="25"/>
      <c r="AF49" s="25"/>
      <c r="AH49" s="204">
        <v>42</v>
      </c>
      <c r="AI49" s="25" t="str">
        <f t="shared" si="1"/>
        <v/>
      </c>
      <c r="AJ49" s="25" t="str">
        <f t="shared" si="2"/>
        <v/>
      </c>
      <c r="AK49" s="25" t="str">
        <f t="shared" si="3"/>
        <v/>
      </c>
      <c r="AL49" s="25" t="str">
        <f t="shared" si="4"/>
        <v/>
      </c>
      <c r="AM49" s="25" t="str">
        <f t="shared" si="5"/>
        <v/>
      </c>
      <c r="AN49" s="25" t="str">
        <f t="shared" si="6"/>
        <v/>
      </c>
      <c r="AO49" s="25" t="str">
        <f t="shared" si="7"/>
        <v/>
      </c>
    </row>
    <row r="50" spans="26:41" x14ac:dyDescent="0.25">
      <c r="Z50" s="25"/>
      <c r="AA50" s="25"/>
      <c r="AB50" s="25"/>
      <c r="AC50" s="25"/>
      <c r="AD50" s="25"/>
      <c r="AE50" s="25"/>
      <c r="AF50" s="25"/>
      <c r="AH50" s="204">
        <v>43</v>
      </c>
      <c r="AI50" s="25" t="str">
        <f t="shared" si="1"/>
        <v/>
      </c>
      <c r="AJ50" s="25" t="str">
        <f t="shared" si="2"/>
        <v/>
      </c>
      <c r="AK50" s="25" t="str">
        <f t="shared" si="3"/>
        <v/>
      </c>
      <c r="AL50" s="25" t="str">
        <f t="shared" si="4"/>
        <v/>
      </c>
      <c r="AM50" s="25" t="str">
        <f t="shared" si="5"/>
        <v/>
      </c>
      <c r="AN50" s="25" t="str">
        <f t="shared" si="6"/>
        <v/>
      </c>
      <c r="AO50" s="25" t="str">
        <f t="shared" si="7"/>
        <v/>
      </c>
    </row>
    <row r="51" spans="26:41" x14ac:dyDescent="0.25">
      <c r="Z51" s="25"/>
      <c r="AA51" s="25"/>
      <c r="AB51" s="25"/>
      <c r="AC51" s="25"/>
      <c r="AD51" s="25"/>
      <c r="AE51" s="25"/>
      <c r="AF51" s="25"/>
      <c r="AH51" s="204">
        <v>44</v>
      </c>
      <c r="AI51" s="25" t="str">
        <f t="shared" si="1"/>
        <v/>
      </c>
      <c r="AJ51" s="25" t="str">
        <f t="shared" si="2"/>
        <v/>
      </c>
      <c r="AK51" s="25" t="str">
        <f t="shared" si="3"/>
        <v/>
      </c>
      <c r="AL51" s="25" t="str">
        <f t="shared" si="4"/>
        <v/>
      </c>
      <c r="AM51" s="25" t="str">
        <f t="shared" si="5"/>
        <v/>
      </c>
      <c r="AN51" s="25" t="str">
        <f t="shared" si="6"/>
        <v/>
      </c>
      <c r="AO51" s="25" t="str">
        <f t="shared" si="7"/>
        <v/>
      </c>
    </row>
    <row r="52" spans="26:41" x14ac:dyDescent="0.25">
      <c r="Z52" s="25"/>
      <c r="AA52" s="25"/>
      <c r="AB52" s="25"/>
      <c r="AC52" s="25"/>
      <c r="AD52" s="25"/>
      <c r="AE52" s="25"/>
      <c r="AF52" s="25"/>
      <c r="AH52" s="204"/>
    </row>
    <row r="53" spans="26:41" x14ac:dyDescent="0.25">
      <c r="Z53" s="25"/>
      <c r="AA53" s="25"/>
      <c r="AB53" s="25"/>
      <c r="AC53" s="25"/>
      <c r="AD53" s="25"/>
      <c r="AE53" s="25"/>
      <c r="AF53" s="25"/>
    </row>
    <row r="54" spans="26:41" x14ac:dyDescent="0.25">
      <c r="Z54" s="25"/>
      <c r="AA54" s="25"/>
      <c r="AB54" s="25"/>
      <c r="AC54" s="25"/>
      <c r="AD54" s="25"/>
      <c r="AE54" s="25"/>
      <c r="AF54" s="25"/>
    </row>
  </sheetData>
  <sheetProtection selectLockedCells="1" selectUnlockedCells="1"/>
  <mergeCells count="92">
    <mergeCell ref="Q24:R24"/>
    <mergeCell ref="U17:V17"/>
    <mergeCell ref="U18:V18"/>
    <mergeCell ref="U19:V19"/>
    <mergeCell ref="U20:V20"/>
    <mergeCell ref="U21:V21"/>
    <mergeCell ref="U22:V22"/>
    <mergeCell ref="U23:V23"/>
    <mergeCell ref="U24:V24"/>
    <mergeCell ref="S24:T24"/>
    <mergeCell ref="S23:T23"/>
    <mergeCell ref="S21:T21"/>
    <mergeCell ref="S18:T18"/>
    <mergeCell ref="S19:T19"/>
    <mergeCell ref="V6:W6"/>
    <mergeCell ref="F6:I6"/>
    <mergeCell ref="F7:I7"/>
    <mergeCell ref="F8:I8"/>
    <mergeCell ref="Q23:R23"/>
    <mergeCell ref="F13:I13"/>
    <mergeCell ref="F9:I9"/>
    <mergeCell ref="F10:I10"/>
    <mergeCell ref="V7:W7"/>
    <mergeCell ref="V8:W8"/>
    <mergeCell ref="V9:W9"/>
    <mergeCell ref="V10:W10"/>
    <mergeCell ref="V11:W11"/>
    <mergeCell ref="V13:W13"/>
    <mergeCell ref="V12:W12"/>
    <mergeCell ref="Q12:R12"/>
    <mergeCell ref="K24:O24"/>
    <mergeCell ref="A23:E23"/>
    <mergeCell ref="F23:I23"/>
    <mergeCell ref="K23:O23"/>
    <mergeCell ref="A1:W1"/>
    <mergeCell ref="A3:W3"/>
    <mergeCell ref="Q6:R6"/>
    <mergeCell ref="Q7:R7"/>
    <mergeCell ref="Q8:R8"/>
    <mergeCell ref="A6:E6"/>
    <mergeCell ref="K6:O6"/>
    <mergeCell ref="A8:E8"/>
    <mergeCell ref="K8:O8"/>
    <mergeCell ref="A7:E7"/>
    <mergeCell ref="K7:O7"/>
    <mergeCell ref="A5:W5"/>
    <mergeCell ref="A24:E24"/>
    <mergeCell ref="F24:I24"/>
    <mergeCell ref="A9:E9"/>
    <mergeCell ref="K9:O9"/>
    <mergeCell ref="A12:E12"/>
    <mergeCell ref="K12:O12"/>
    <mergeCell ref="A11:E11"/>
    <mergeCell ref="K11:O11"/>
    <mergeCell ref="A10:E10"/>
    <mergeCell ref="K10:O10"/>
    <mergeCell ref="F11:I11"/>
    <mergeCell ref="F12:I12"/>
    <mergeCell ref="A13:E13"/>
    <mergeCell ref="A16:V16"/>
    <mergeCell ref="F18:I18"/>
    <mergeCell ref="K18:O18"/>
    <mergeCell ref="Q13:R13"/>
    <mergeCell ref="K13:O13"/>
    <mergeCell ref="Q9:R9"/>
    <mergeCell ref="Q10:R10"/>
    <mergeCell ref="Q11:R11"/>
    <mergeCell ref="A19:E19"/>
    <mergeCell ref="F19:I19"/>
    <mergeCell ref="K19:O19"/>
    <mergeCell ref="Q18:R18"/>
    <mergeCell ref="Q19:R19"/>
    <mergeCell ref="A18:E18"/>
    <mergeCell ref="A17:E17"/>
    <mergeCell ref="F17:I17"/>
    <mergeCell ref="K17:O17"/>
    <mergeCell ref="S17:T17"/>
    <mergeCell ref="Q17:R17"/>
    <mergeCell ref="A20:E20"/>
    <mergeCell ref="F20:I20"/>
    <mergeCell ref="K20:O20"/>
    <mergeCell ref="S20:T20"/>
    <mergeCell ref="Q20:R20"/>
    <mergeCell ref="A22:E22"/>
    <mergeCell ref="F22:I22"/>
    <mergeCell ref="K22:O22"/>
    <mergeCell ref="S22:T22"/>
    <mergeCell ref="A21:E21"/>
    <mergeCell ref="F21:I21"/>
    <mergeCell ref="K21:O21"/>
    <mergeCell ref="Q21:R21"/>
    <mergeCell ref="Q22:R22"/>
  </mergeCells>
  <conditionalFormatting sqref="A7:F13 J7:K13 S7:V13">
    <cfRule type="expression" dxfId="10" priority="10">
      <formula>MOD(ROW(),2)=1</formula>
    </cfRule>
  </conditionalFormatting>
  <conditionalFormatting sqref="A18:F24 J18:K24 S18:S24">
    <cfRule type="expression" dxfId="9" priority="6">
      <formula>MOD(ROW(),2)=1</formula>
    </cfRule>
  </conditionalFormatting>
  <conditionalFormatting sqref="P7:Q13">
    <cfRule type="expression" dxfId="8" priority="4">
      <formula>MOD(ROW(),2)=1</formula>
    </cfRule>
  </conditionalFormatting>
  <conditionalFormatting sqref="P18:Q24">
    <cfRule type="expression" dxfId="7" priority="2">
      <formula>MOD(ROW(),2)=1</formula>
    </cfRule>
  </conditionalFormatting>
  <conditionalFormatting sqref="U18:U24">
    <cfRule type="expression" dxfId="6" priority="1">
      <formula>MOD(ROW(),2)=1</formula>
    </cfRule>
  </conditionalFormatting>
  <printOptions horizontalCentered="1"/>
  <pageMargins left="0.25" right="0.25" top="0.25" bottom="0.25" header="0" footer="0"/>
  <pageSetup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BA88-6BB8-479D-ABA6-7BFB4DFE3980}">
  <sheetPr codeName="Sheet5"/>
  <dimension ref="A1:AX43"/>
  <sheetViews>
    <sheetView zoomScaleNormal="100" workbookViewId="0">
      <selection activeCell="I4" sqref="I4"/>
    </sheetView>
  </sheetViews>
  <sheetFormatPr defaultColWidth="9.33203125" defaultRowHeight="13.2" x14ac:dyDescent="0.25"/>
  <cols>
    <col min="1" max="23" width="4.44140625" style="171" customWidth="1"/>
    <col min="24" max="32" width="9.33203125" style="169"/>
    <col min="33" max="16384" width="9.33203125" style="171"/>
  </cols>
  <sheetData>
    <row r="1" spans="1:50" s="169" customFormat="1" ht="26.4" customHeight="1" x14ac:dyDescent="0.25">
      <c r="A1" s="349" t="s">
        <v>322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</row>
    <row r="2" spans="1:50" s="169" customFormat="1" ht="15" customHeight="1" thickBot="1" x14ac:dyDescent="0.3"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</row>
    <row r="3" spans="1:50" s="169" customFormat="1" ht="15" customHeight="1" thickBot="1" x14ac:dyDescent="0.3">
      <c r="A3" s="305" t="str">
        <f>IF(DATA!R47&gt;0,CONCATENATE(DATA!R47," ",DATA!R59," ",DATA!R61))</f>
        <v xml:space="preserve"> 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7"/>
    </row>
    <row r="4" spans="1:50" s="169" customFormat="1" ht="15" customHeight="1" thickBot="1" x14ac:dyDescent="0.3">
      <c r="E4" s="172"/>
      <c r="F4" s="172"/>
      <c r="G4" s="172"/>
    </row>
    <row r="5" spans="1:50" s="169" customFormat="1" ht="15" customHeight="1" thickBot="1" x14ac:dyDescent="0.3">
      <c r="A5" s="371" t="s">
        <v>251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3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</row>
    <row r="6" spans="1:50" s="169" customFormat="1" ht="15" customHeight="1" x14ac:dyDescent="0.25">
      <c r="A6" s="451" t="s">
        <v>27</v>
      </c>
      <c r="B6" s="452"/>
      <c r="C6" s="452"/>
      <c r="D6" s="452"/>
      <c r="E6" s="452"/>
      <c r="F6" s="417" t="s">
        <v>28</v>
      </c>
      <c r="G6" s="413"/>
      <c r="H6" s="414"/>
      <c r="I6" s="455" t="s">
        <v>70</v>
      </c>
      <c r="J6" s="412" t="s">
        <v>172</v>
      </c>
      <c r="K6" s="413"/>
      <c r="L6" s="413"/>
      <c r="M6" s="418"/>
      <c r="N6" s="412" t="s">
        <v>173</v>
      </c>
      <c r="O6" s="413"/>
      <c r="P6" s="413"/>
      <c r="Q6" s="418"/>
      <c r="R6" s="412" t="s">
        <v>235</v>
      </c>
      <c r="S6" s="413"/>
      <c r="T6" s="413"/>
      <c r="U6" s="418"/>
      <c r="V6" s="412" t="s">
        <v>29</v>
      </c>
      <c r="W6" s="418"/>
      <c r="AI6" s="171"/>
      <c r="AJ6" s="171"/>
      <c r="AK6" s="171"/>
      <c r="AL6" s="171"/>
      <c r="AM6" s="181"/>
      <c r="AN6" s="181"/>
      <c r="AO6" s="181"/>
      <c r="AP6" s="181"/>
      <c r="AQ6" s="181"/>
      <c r="AR6" s="171"/>
      <c r="AS6" s="171"/>
      <c r="AT6" s="171"/>
      <c r="AU6" s="171"/>
      <c r="AV6" s="171"/>
      <c r="AW6" s="171"/>
      <c r="AX6" s="171"/>
    </row>
    <row r="7" spans="1:50" s="169" customFormat="1" ht="15" customHeight="1" thickBot="1" x14ac:dyDescent="0.3">
      <c r="A7" s="453"/>
      <c r="B7" s="454"/>
      <c r="C7" s="454"/>
      <c r="D7" s="454"/>
      <c r="E7" s="454"/>
      <c r="F7" s="419"/>
      <c r="G7" s="415"/>
      <c r="H7" s="416"/>
      <c r="I7" s="456"/>
      <c r="J7" s="448" t="s">
        <v>31</v>
      </c>
      <c r="K7" s="446"/>
      <c r="L7" s="446" t="s">
        <v>30</v>
      </c>
      <c r="M7" s="447"/>
      <c r="N7" s="448" t="s">
        <v>31</v>
      </c>
      <c r="O7" s="446"/>
      <c r="P7" s="446" t="s">
        <v>30</v>
      </c>
      <c r="Q7" s="447"/>
      <c r="R7" s="448" t="s">
        <v>31</v>
      </c>
      <c r="S7" s="446"/>
      <c r="T7" s="446" t="s">
        <v>30</v>
      </c>
      <c r="U7" s="447"/>
      <c r="V7" s="449" t="s">
        <v>22</v>
      </c>
      <c r="W7" s="45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</row>
    <row r="8" spans="1:50" ht="15" customHeight="1" x14ac:dyDescent="0.25">
      <c r="A8" s="431"/>
      <c r="B8" s="432"/>
      <c r="C8" s="432"/>
      <c r="D8" s="432"/>
      <c r="E8" s="432"/>
      <c r="F8" s="398"/>
      <c r="G8" s="399"/>
      <c r="H8" s="400"/>
      <c r="I8" s="184"/>
      <c r="J8" s="443"/>
      <c r="K8" s="444"/>
      <c r="L8" s="444"/>
      <c r="M8" s="445"/>
      <c r="N8" s="443"/>
      <c r="O8" s="444"/>
      <c r="P8" s="444"/>
      <c r="Q8" s="445"/>
      <c r="R8" s="443"/>
      <c r="S8" s="444"/>
      <c r="T8" s="444"/>
      <c r="U8" s="445"/>
      <c r="V8" s="431"/>
      <c r="W8" s="433"/>
      <c r="X8" s="171"/>
      <c r="AG8" s="169"/>
      <c r="AH8" s="169"/>
    </row>
    <row r="9" spans="1:50" ht="15" customHeight="1" x14ac:dyDescent="0.25">
      <c r="A9" s="390"/>
      <c r="B9" s="391"/>
      <c r="C9" s="391"/>
      <c r="D9" s="391"/>
      <c r="E9" s="391"/>
      <c r="F9" s="394"/>
      <c r="G9" s="385"/>
      <c r="H9" s="386"/>
      <c r="I9" s="185"/>
      <c r="J9" s="392"/>
      <c r="K9" s="393"/>
      <c r="L9" s="393"/>
      <c r="M9" s="395"/>
      <c r="N9" s="392"/>
      <c r="O9" s="393"/>
      <c r="P9" s="393"/>
      <c r="Q9" s="395"/>
      <c r="R9" s="392"/>
      <c r="S9" s="393"/>
      <c r="T9" s="393"/>
      <c r="U9" s="395"/>
      <c r="V9" s="382"/>
      <c r="W9" s="383"/>
      <c r="X9" s="171"/>
      <c r="AG9" s="169"/>
      <c r="AH9" s="169"/>
    </row>
    <row r="10" spans="1:50" ht="15" customHeight="1" x14ac:dyDescent="0.25">
      <c r="A10" s="390"/>
      <c r="B10" s="391"/>
      <c r="C10" s="391"/>
      <c r="D10" s="391"/>
      <c r="E10" s="391"/>
      <c r="F10" s="394"/>
      <c r="G10" s="385"/>
      <c r="H10" s="386"/>
      <c r="I10" s="185"/>
      <c r="J10" s="392"/>
      <c r="K10" s="393"/>
      <c r="L10" s="393"/>
      <c r="M10" s="395"/>
      <c r="N10" s="392"/>
      <c r="O10" s="393"/>
      <c r="P10" s="393"/>
      <c r="Q10" s="395"/>
      <c r="R10" s="392"/>
      <c r="S10" s="393"/>
      <c r="T10" s="393"/>
      <c r="U10" s="395"/>
      <c r="V10" s="382"/>
      <c r="W10" s="383"/>
      <c r="X10" s="171"/>
      <c r="AG10" s="169"/>
      <c r="AH10" s="169"/>
    </row>
    <row r="11" spans="1:50" ht="15" customHeight="1" x14ac:dyDescent="0.25">
      <c r="A11" s="390"/>
      <c r="B11" s="391"/>
      <c r="C11" s="391"/>
      <c r="D11" s="391"/>
      <c r="E11" s="391"/>
      <c r="F11" s="394"/>
      <c r="G11" s="385"/>
      <c r="H11" s="386"/>
      <c r="I11" s="185"/>
      <c r="J11" s="392"/>
      <c r="K11" s="393"/>
      <c r="L11" s="393"/>
      <c r="M11" s="395"/>
      <c r="N11" s="392"/>
      <c r="O11" s="393"/>
      <c r="P11" s="393"/>
      <c r="Q11" s="395"/>
      <c r="R11" s="392"/>
      <c r="S11" s="393"/>
      <c r="T11" s="393"/>
      <c r="U11" s="395"/>
      <c r="V11" s="382"/>
      <c r="W11" s="383"/>
      <c r="X11" s="171"/>
      <c r="AG11" s="169"/>
      <c r="AH11" s="169"/>
    </row>
    <row r="12" spans="1:50" ht="15" customHeight="1" x14ac:dyDescent="0.25">
      <c r="A12" s="390"/>
      <c r="B12" s="391"/>
      <c r="C12" s="391"/>
      <c r="D12" s="391"/>
      <c r="E12" s="391"/>
      <c r="F12" s="394"/>
      <c r="G12" s="385"/>
      <c r="H12" s="386"/>
      <c r="I12" s="185"/>
      <c r="J12" s="392"/>
      <c r="K12" s="393"/>
      <c r="L12" s="393"/>
      <c r="M12" s="395"/>
      <c r="N12" s="392"/>
      <c r="O12" s="393"/>
      <c r="P12" s="393"/>
      <c r="Q12" s="395"/>
      <c r="R12" s="392"/>
      <c r="S12" s="393"/>
      <c r="T12" s="393"/>
      <c r="U12" s="395"/>
      <c r="V12" s="382"/>
      <c r="W12" s="383"/>
      <c r="X12" s="171"/>
      <c r="AG12" s="169"/>
      <c r="AH12" s="169"/>
    </row>
    <row r="13" spans="1:50" ht="15" customHeight="1" x14ac:dyDescent="0.25">
      <c r="A13" s="390"/>
      <c r="B13" s="391"/>
      <c r="C13" s="391"/>
      <c r="D13" s="391"/>
      <c r="E13" s="391"/>
      <c r="F13" s="394"/>
      <c r="G13" s="385"/>
      <c r="H13" s="386"/>
      <c r="I13" s="185"/>
      <c r="J13" s="392"/>
      <c r="K13" s="393"/>
      <c r="L13" s="393"/>
      <c r="M13" s="395"/>
      <c r="N13" s="392"/>
      <c r="O13" s="393"/>
      <c r="P13" s="393"/>
      <c r="Q13" s="395"/>
      <c r="R13" s="392"/>
      <c r="S13" s="393"/>
      <c r="T13" s="393"/>
      <c r="U13" s="395"/>
      <c r="V13" s="382"/>
      <c r="W13" s="383"/>
      <c r="X13" s="171"/>
      <c r="AG13" s="169"/>
      <c r="AH13" s="169"/>
    </row>
    <row r="14" spans="1:50" ht="15" customHeight="1" x14ac:dyDescent="0.25">
      <c r="A14" s="390"/>
      <c r="B14" s="391"/>
      <c r="C14" s="391"/>
      <c r="D14" s="391"/>
      <c r="E14" s="391"/>
      <c r="F14" s="394"/>
      <c r="G14" s="385"/>
      <c r="H14" s="386"/>
      <c r="I14" s="185"/>
      <c r="J14" s="392"/>
      <c r="K14" s="393"/>
      <c r="L14" s="393"/>
      <c r="M14" s="395"/>
      <c r="N14" s="392"/>
      <c r="O14" s="393"/>
      <c r="P14" s="393"/>
      <c r="Q14" s="395"/>
      <c r="R14" s="392"/>
      <c r="S14" s="393"/>
      <c r="T14" s="393"/>
      <c r="U14" s="395"/>
      <c r="V14" s="382"/>
      <c r="W14" s="383"/>
      <c r="X14" s="171"/>
      <c r="AG14" s="169"/>
      <c r="AH14" s="169"/>
    </row>
    <row r="15" spans="1:50" ht="15" customHeight="1" x14ac:dyDescent="0.25">
      <c r="A15" s="390"/>
      <c r="B15" s="391"/>
      <c r="C15" s="391"/>
      <c r="D15" s="391"/>
      <c r="E15" s="391"/>
      <c r="F15" s="394"/>
      <c r="G15" s="385"/>
      <c r="H15" s="386"/>
      <c r="I15" s="185"/>
      <c r="J15" s="392"/>
      <c r="K15" s="393"/>
      <c r="L15" s="393"/>
      <c r="M15" s="395"/>
      <c r="N15" s="392"/>
      <c r="O15" s="393"/>
      <c r="P15" s="393"/>
      <c r="Q15" s="395"/>
      <c r="R15" s="392"/>
      <c r="S15" s="393"/>
      <c r="T15" s="393"/>
      <c r="U15" s="395"/>
      <c r="V15" s="382"/>
      <c r="W15" s="383"/>
      <c r="X15" s="171"/>
      <c r="AG15" s="169"/>
      <c r="AH15" s="169"/>
    </row>
    <row r="16" spans="1:50" ht="15" customHeight="1" x14ac:dyDescent="0.25">
      <c r="A16" s="384"/>
      <c r="B16" s="385"/>
      <c r="C16" s="385"/>
      <c r="D16" s="385"/>
      <c r="E16" s="386"/>
      <c r="F16" s="394"/>
      <c r="G16" s="385"/>
      <c r="H16" s="386"/>
      <c r="I16" s="186"/>
      <c r="J16" s="384"/>
      <c r="K16" s="387"/>
      <c r="L16" s="388"/>
      <c r="M16" s="389"/>
      <c r="N16" s="384"/>
      <c r="O16" s="387"/>
      <c r="P16" s="388"/>
      <c r="Q16" s="389"/>
      <c r="R16" s="384"/>
      <c r="S16" s="387"/>
      <c r="T16" s="388"/>
      <c r="U16" s="389"/>
      <c r="V16" s="382"/>
      <c r="W16" s="383"/>
      <c r="X16" s="171"/>
      <c r="AG16" s="169"/>
      <c r="AH16" s="169"/>
    </row>
    <row r="17" spans="1:34" ht="15" customHeight="1" thickBot="1" x14ac:dyDescent="0.3">
      <c r="A17" s="425"/>
      <c r="B17" s="426"/>
      <c r="C17" s="426"/>
      <c r="D17" s="426"/>
      <c r="E17" s="426"/>
      <c r="F17" s="401"/>
      <c r="G17" s="402"/>
      <c r="H17" s="403"/>
      <c r="I17" s="187"/>
      <c r="J17" s="440"/>
      <c r="K17" s="441"/>
      <c r="L17" s="441"/>
      <c r="M17" s="442"/>
      <c r="N17" s="440"/>
      <c r="O17" s="441"/>
      <c r="P17" s="441"/>
      <c r="Q17" s="442"/>
      <c r="R17" s="440"/>
      <c r="S17" s="441"/>
      <c r="T17" s="441"/>
      <c r="U17" s="442"/>
      <c r="V17" s="425"/>
      <c r="W17" s="427"/>
      <c r="X17" s="171"/>
      <c r="AG17" s="169"/>
      <c r="AH17" s="169"/>
    </row>
    <row r="18" spans="1:34" ht="1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34" ht="15" customHeight="1" thickBo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</row>
    <row r="20" spans="1:34" ht="15" customHeight="1" thickBot="1" x14ac:dyDescent="0.3">
      <c r="A20" s="371" t="s">
        <v>250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  <c r="U20" s="372"/>
      <c r="V20" s="372"/>
      <c r="W20" s="373"/>
    </row>
    <row r="21" spans="1:34" ht="15" customHeight="1" x14ac:dyDescent="0.25">
      <c r="A21" s="412" t="s">
        <v>27</v>
      </c>
      <c r="B21" s="413"/>
      <c r="C21" s="413"/>
      <c r="D21" s="413"/>
      <c r="E21" s="414"/>
      <c r="F21" s="417" t="s">
        <v>28</v>
      </c>
      <c r="G21" s="413"/>
      <c r="H21" s="413"/>
      <c r="I21" s="418"/>
      <c r="J21" s="420" t="s">
        <v>252</v>
      </c>
      <c r="K21" s="421"/>
      <c r="L21" s="421"/>
      <c r="M21" s="421"/>
      <c r="N21" s="421"/>
      <c r="O21" s="422"/>
      <c r="P21" s="412" t="s">
        <v>253</v>
      </c>
      <c r="Q21" s="413"/>
      <c r="R21" s="413"/>
      <c r="S21" s="413"/>
      <c r="T21" s="413"/>
      <c r="U21" s="418"/>
      <c r="V21" s="412" t="s">
        <v>29</v>
      </c>
      <c r="W21" s="418"/>
      <c r="AE21" s="171"/>
      <c r="AF21" s="171"/>
    </row>
    <row r="22" spans="1:34" ht="15" customHeight="1" thickBot="1" x14ac:dyDescent="0.3">
      <c r="A22" s="410"/>
      <c r="B22" s="415"/>
      <c r="C22" s="415"/>
      <c r="D22" s="415"/>
      <c r="E22" s="416"/>
      <c r="F22" s="419"/>
      <c r="G22" s="415"/>
      <c r="H22" s="415"/>
      <c r="I22" s="411"/>
      <c r="J22" s="439" t="s">
        <v>170</v>
      </c>
      <c r="K22" s="408"/>
      <c r="L22" s="408" t="s">
        <v>29</v>
      </c>
      <c r="M22" s="408"/>
      <c r="N22" s="408" t="s">
        <v>175</v>
      </c>
      <c r="O22" s="409"/>
      <c r="P22" s="439" t="s">
        <v>71</v>
      </c>
      <c r="Q22" s="408"/>
      <c r="R22" s="408" t="s">
        <v>72</v>
      </c>
      <c r="S22" s="408"/>
      <c r="T22" s="408" t="s">
        <v>174</v>
      </c>
      <c r="U22" s="409"/>
      <c r="V22" s="410" t="s">
        <v>22</v>
      </c>
      <c r="W22" s="411"/>
      <c r="AE22" s="171"/>
      <c r="AF22" s="171"/>
    </row>
    <row r="23" spans="1:34" ht="15" customHeight="1" x14ac:dyDescent="0.25">
      <c r="A23" s="431"/>
      <c r="B23" s="432"/>
      <c r="C23" s="432"/>
      <c r="D23" s="432"/>
      <c r="E23" s="432"/>
      <c r="F23" s="398"/>
      <c r="G23" s="399"/>
      <c r="H23" s="399"/>
      <c r="I23" s="400"/>
      <c r="J23" s="431"/>
      <c r="K23" s="432"/>
      <c r="L23" s="432"/>
      <c r="M23" s="432"/>
      <c r="N23" s="432"/>
      <c r="O23" s="433"/>
      <c r="P23" s="434"/>
      <c r="Q23" s="435"/>
      <c r="R23" s="435"/>
      <c r="S23" s="435"/>
      <c r="T23" s="435"/>
      <c r="U23" s="436"/>
      <c r="V23" s="396"/>
      <c r="W23" s="397"/>
      <c r="AE23" s="171"/>
      <c r="AF23" s="171"/>
    </row>
    <row r="24" spans="1:34" ht="15" customHeight="1" x14ac:dyDescent="0.25">
      <c r="A24" s="390"/>
      <c r="B24" s="391"/>
      <c r="C24" s="391"/>
      <c r="D24" s="391"/>
      <c r="E24" s="391"/>
      <c r="F24" s="394"/>
      <c r="G24" s="385"/>
      <c r="H24" s="385"/>
      <c r="I24" s="386"/>
      <c r="J24" s="382"/>
      <c r="K24" s="406"/>
      <c r="L24" s="406"/>
      <c r="M24" s="406"/>
      <c r="N24" s="406"/>
      <c r="O24" s="383"/>
      <c r="P24" s="407"/>
      <c r="Q24" s="404"/>
      <c r="R24" s="404"/>
      <c r="S24" s="404"/>
      <c r="T24" s="404"/>
      <c r="U24" s="405"/>
      <c r="V24" s="384"/>
      <c r="W24" s="389"/>
      <c r="AE24" s="171"/>
      <c r="AF24" s="171"/>
    </row>
    <row r="25" spans="1:34" ht="15" customHeight="1" x14ac:dyDescent="0.25">
      <c r="A25" s="390"/>
      <c r="B25" s="391"/>
      <c r="C25" s="391"/>
      <c r="D25" s="391"/>
      <c r="E25" s="391"/>
      <c r="F25" s="394"/>
      <c r="G25" s="385"/>
      <c r="H25" s="385"/>
      <c r="I25" s="386"/>
      <c r="J25" s="382"/>
      <c r="K25" s="406"/>
      <c r="L25" s="406"/>
      <c r="M25" s="406"/>
      <c r="N25" s="406"/>
      <c r="O25" s="383"/>
      <c r="P25" s="407"/>
      <c r="Q25" s="404"/>
      <c r="R25" s="404"/>
      <c r="S25" s="404"/>
      <c r="T25" s="404"/>
      <c r="U25" s="405"/>
      <c r="V25" s="384"/>
      <c r="W25" s="389"/>
      <c r="AE25" s="171"/>
      <c r="AF25" s="171"/>
    </row>
    <row r="26" spans="1:34" ht="15" customHeight="1" x14ac:dyDescent="0.25">
      <c r="A26" s="390"/>
      <c r="B26" s="391"/>
      <c r="C26" s="391"/>
      <c r="D26" s="391"/>
      <c r="E26" s="391"/>
      <c r="F26" s="394"/>
      <c r="G26" s="385"/>
      <c r="H26" s="385"/>
      <c r="I26" s="386"/>
      <c r="J26" s="382"/>
      <c r="K26" s="406"/>
      <c r="L26" s="406"/>
      <c r="M26" s="406"/>
      <c r="N26" s="406"/>
      <c r="O26" s="383"/>
      <c r="P26" s="407"/>
      <c r="Q26" s="404"/>
      <c r="R26" s="404"/>
      <c r="S26" s="404"/>
      <c r="T26" s="404"/>
      <c r="U26" s="405"/>
      <c r="V26" s="384"/>
      <c r="W26" s="389"/>
      <c r="AE26" s="171"/>
      <c r="AF26" s="171"/>
    </row>
    <row r="27" spans="1:34" ht="15" customHeight="1" x14ac:dyDescent="0.25">
      <c r="A27" s="390"/>
      <c r="B27" s="391"/>
      <c r="C27" s="391"/>
      <c r="D27" s="391"/>
      <c r="E27" s="391"/>
      <c r="F27" s="394"/>
      <c r="G27" s="385"/>
      <c r="H27" s="385"/>
      <c r="I27" s="386"/>
      <c r="J27" s="382"/>
      <c r="K27" s="406"/>
      <c r="L27" s="406"/>
      <c r="M27" s="406"/>
      <c r="N27" s="406"/>
      <c r="O27" s="383"/>
      <c r="P27" s="407"/>
      <c r="Q27" s="404"/>
      <c r="R27" s="404"/>
      <c r="S27" s="404"/>
      <c r="T27" s="404"/>
      <c r="U27" s="405"/>
      <c r="V27" s="384"/>
      <c r="W27" s="389"/>
      <c r="AE27" s="171"/>
      <c r="AF27" s="171"/>
    </row>
    <row r="28" spans="1:34" ht="15" customHeight="1" x14ac:dyDescent="0.25">
      <c r="A28" s="390"/>
      <c r="B28" s="391"/>
      <c r="C28" s="391"/>
      <c r="D28" s="391"/>
      <c r="E28" s="391"/>
      <c r="F28" s="394"/>
      <c r="G28" s="385"/>
      <c r="H28" s="385"/>
      <c r="I28" s="386"/>
      <c r="J28" s="382"/>
      <c r="K28" s="406"/>
      <c r="L28" s="406"/>
      <c r="M28" s="406"/>
      <c r="N28" s="406"/>
      <c r="O28" s="383"/>
      <c r="P28" s="407"/>
      <c r="Q28" s="404"/>
      <c r="R28" s="404"/>
      <c r="S28" s="404"/>
      <c r="T28" s="404"/>
      <c r="U28" s="405"/>
      <c r="V28" s="384"/>
      <c r="W28" s="389"/>
      <c r="AE28" s="171"/>
      <c r="AF28" s="171"/>
    </row>
    <row r="29" spans="1:34" ht="15" customHeight="1" x14ac:dyDescent="0.25">
      <c r="A29" s="390"/>
      <c r="B29" s="391"/>
      <c r="C29" s="391"/>
      <c r="D29" s="391"/>
      <c r="E29" s="391"/>
      <c r="F29" s="394"/>
      <c r="G29" s="385"/>
      <c r="H29" s="385"/>
      <c r="I29" s="386"/>
      <c r="J29" s="382"/>
      <c r="K29" s="406"/>
      <c r="L29" s="406"/>
      <c r="M29" s="406"/>
      <c r="N29" s="406"/>
      <c r="O29" s="383"/>
      <c r="P29" s="407"/>
      <c r="Q29" s="404"/>
      <c r="R29" s="404"/>
      <c r="S29" s="404"/>
      <c r="T29" s="404"/>
      <c r="U29" s="405"/>
      <c r="V29" s="384"/>
      <c r="W29" s="389"/>
      <c r="AE29" s="171"/>
      <c r="AF29" s="171"/>
    </row>
    <row r="30" spans="1:34" ht="15" customHeight="1" x14ac:dyDescent="0.25">
      <c r="A30" s="390"/>
      <c r="B30" s="391"/>
      <c r="C30" s="391"/>
      <c r="D30" s="391"/>
      <c r="E30" s="391"/>
      <c r="F30" s="394"/>
      <c r="G30" s="385"/>
      <c r="H30" s="385"/>
      <c r="I30" s="386"/>
      <c r="J30" s="382"/>
      <c r="K30" s="406"/>
      <c r="L30" s="406"/>
      <c r="M30" s="406"/>
      <c r="N30" s="406"/>
      <c r="O30" s="383"/>
      <c r="P30" s="407"/>
      <c r="Q30" s="404"/>
      <c r="R30" s="404"/>
      <c r="S30" s="404"/>
      <c r="T30" s="404"/>
      <c r="U30" s="405"/>
      <c r="V30" s="384"/>
      <c r="W30" s="389"/>
      <c r="AE30" s="171"/>
      <c r="AF30" s="171"/>
    </row>
    <row r="31" spans="1:34" ht="15" customHeight="1" x14ac:dyDescent="0.25">
      <c r="A31" s="390"/>
      <c r="B31" s="391"/>
      <c r="C31" s="391"/>
      <c r="D31" s="391"/>
      <c r="E31" s="391"/>
      <c r="F31" s="394"/>
      <c r="G31" s="385"/>
      <c r="H31" s="385"/>
      <c r="I31" s="386"/>
      <c r="J31" s="382"/>
      <c r="K31" s="406"/>
      <c r="L31" s="406"/>
      <c r="M31" s="406"/>
      <c r="N31" s="406"/>
      <c r="O31" s="383"/>
      <c r="P31" s="407"/>
      <c r="Q31" s="404"/>
      <c r="R31" s="404"/>
      <c r="S31" s="404"/>
      <c r="T31" s="404"/>
      <c r="U31" s="405"/>
      <c r="V31" s="384"/>
      <c r="W31" s="389"/>
      <c r="AE31" s="171"/>
      <c r="AF31" s="171"/>
    </row>
    <row r="32" spans="1:34" ht="15" customHeight="1" thickBot="1" x14ac:dyDescent="0.3">
      <c r="A32" s="423"/>
      <c r="B32" s="424"/>
      <c r="C32" s="424"/>
      <c r="D32" s="424"/>
      <c r="E32" s="424"/>
      <c r="F32" s="401"/>
      <c r="G32" s="402"/>
      <c r="H32" s="402"/>
      <c r="I32" s="403"/>
      <c r="J32" s="425"/>
      <c r="K32" s="426"/>
      <c r="L32" s="426"/>
      <c r="M32" s="426"/>
      <c r="N32" s="426"/>
      <c r="O32" s="427"/>
      <c r="P32" s="428"/>
      <c r="Q32" s="429"/>
      <c r="R32" s="429"/>
      <c r="S32" s="429"/>
      <c r="T32" s="429"/>
      <c r="U32" s="430"/>
      <c r="V32" s="437"/>
      <c r="W32" s="438"/>
      <c r="AE32" s="171"/>
      <c r="AF32" s="171"/>
    </row>
    <row r="33" spans="2:3" ht="15" customHeight="1" x14ac:dyDescent="0.25"/>
    <row r="34" spans="2:3" ht="12.75" customHeight="1" x14ac:dyDescent="0.25"/>
    <row r="43" spans="2:3" x14ac:dyDescent="0.25">
      <c r="B43" s="181"/>
      <c r="C43" s="181"/>
    </row>
  </sheetData>
  <sheetProtection selectLockedCells="1"/>
  <mergeCells count="210">
    <mergeCell ref="L7:M7"/>
    <mergeCell ref="N7:O7"/>
    <mergeCell ref="P7:Q7"/>
    <mergeCell ref="R7:S7"/>
    <mergeCell ref="T7:U7"/>
    <mergeCell ref="V7:W7"/>
    <mergeCell ref="A1:W1"/>
    <mergeCell ref="A3:W3"/>
    <mergeCell ref="A5:W5"/>
    <mergeCell ref="A6:E7"/>
    <mergeCell ref="J6:M6"/>
    <mergeCell ref="N6:Q6"/>
    <mergeCell ref="R6:U6"/>
    <mergeCell ref="V6:W6"/>
    <mergeCell ref="J7:K7"/>
    <mergeCell ref="I6:I7"/>
    <mergeCell ref="F6:H7"/>
    <mergeCell ref="R8:S8"/>
    <mergeCell ref="T8:U8"/>
    <mergeCell ref="V8:W8"/>
    <mergeCell ref="A9:E9"/>
    <mergeCell ref="J9:K9"/>
    <mergeCell ref="L9:M9"/>
    <mergeCell ref="N9:O9"/>
    <mergeCell ref="P9:Q9"/>
    <mergeCell ref="R9:S9"/>
    <mergeCell ref="A8:E8"/>
    <mergeCell ref="J8:K8"/>
    <mergeCell ref="L8:M8"/>
    <mergeCell ref="N8:O8"/>
    <mergeCell ref="P8:Q8"/>
    <mergeCell ref="T9:U9"/>
    <mergeCell ref="V9:W9"/>
    <mergeCell ref="F8:H8"/>
    <mergeCell ref="F9:H9"/>
    <mergeCell ref="A10:E10"/>
    <mergeCell ref="J10:K10"/>
    <mergeCell ref="L10:M10"/>
    <mergeCell ref="N10:O10"/>
    <mergeCell ref="P10:Q10"/>
    <mergeCell ref="R10:S10"/>
    <mergeCell ref="T10:U10"/>
    <mergeCell ref="V10:W10"/>
    <mergeCell ref="A11:E11"/>
    <mergeCell ref="J11:K11"/>
    <mergeCell ref="L11:M11"/>
    <mergeCell ref="N11:O11"/>
    <mergeCell ref="P11:Q11"/>
    <mergeCell ref="R11:S11"/>
    <mergeCell ref="T11:U11"/>
    <mergeCell ref="V11:W11"/>
    <mergeCell ref="F10:H10"/>
    <mergeCell ref="F11:H11"/>
    <mergeCell ref="P14:Q14"/>
    <mergeCell ref="R14:S14"/>
    <mergeCell ref="T14:U14"/>
    <mergeCell ref="R12:S12"/>
    <mergeCell ref="T12:U12"/>
    <mergeCell ref="V12:W12"/>
    <mergeCell ref="A13:E13"/>
    <mergeCell ref="J13:K13"/>
    <mergeCell ref="L13:M13"/>
    <mergeCell ref="N13:O13"/>
    <mergeCell ref="P13:Q13"/>
    <mergeCell ref="R13:S13"/>
    <mergeCell ref="A12:E12"/>
    <mergeCell ref="J12:K12"/>
    <mergeCell ref="L12:M12"/>
    <mergeCell ref="N12:O12"/>
    <mergeCell ref="P12:Q12"/>
    <mergeCell ref="F12:H12"/>
    <mergeCell ref="F13:H13"/>
    <mergeCell ref="T13:U13"/>
    <mergeCell ref="V13:W13"/>
    <mergeCell ref="J22:K22"/>
    <mergeCell ref="L22:M22"/>
    <mergeCell ref="N22:O22"/>
    <mergeCell ref="P22:Q22"/>
    <mergeCell ref="V17:W17"/>
    <mergeCell ref="A17:E17"/>
    <mergeCell ref="J17:K17"/>
    <mergeCell ref="L17:M17"/>
    <mergeCell ref="N17:O17"/>
    <mergeCell ref="P17:Q17"/>
    <mergeCell ref="R17:S17"/>
    <mergeCell ref="T17:U17"/>
    <mergeCell ref="V21:W21"/>
    <mergeCell ref="P21:U21"/>
    <mergeCell ref="V32:W32"/>
    <mergeCell ref="F32:I32"/>
    <mergeCell ref="V31:W31"/>
    <mergeCell ref="V30:W30"/>
    <mergeCell ref="F30:I30"/>
    <mergeCell ref="V29:W29"/>
    <mergeCell ref="V28:W28"/>
    <mergeCell ref="F28:I28"/>
    <mergeCell ref="V27:W27"/>
    <mergeCell ref="T29:U29"/>
    <mergeCell ref="T31:U31"/>
    <mergeCell ref="R24:S24"/>
    <mergeCell ref="T24:U24"/>
    <mergeCell ref="A23:E23"/>
    <mergeCell ref="J23:K23"/>
    <mergeCell ref="L23:M23"/>
    <mergeCell ref="N23:O23"/>
    <mergeCell ref="P23:Q23"/>
    <mergeCell ref="R23:S23"/>
    <mergeCell ref="T27:U27"/>
    <mergeCell ref="F26:I26"/>
    <mergeCell ref="L25:M25"/>
    <mergeCell ref="N25:O25"/>
    <mergeCell ref="P25:Q25"/>
    <mergeCell ref="R25:S25"/>
    <mergeCell ref="F25:I25"/>
    <mergeCell ref="T23:U23"/>
    <mergeCell ref="A24:E24"/>
    <mergeCell ref="J24:K24"/>
    <mergeCell ref="L24:M24"/>
    <mergeCell ref="N24:O24"/>
    <mergeCell ref="P24:Q24"/>
    <mergeCell ref="A28:E28"/>
    <mergeCell ref="J28:K28"/>
    <mergeCell ref="L28:M28"/>
    <mergeCell ref="N28:O28"/>
    <mergeCell ref="P28:Q28"/>
    <mergeCell ref="R28:S28"/>
    <mergeCell ref="T28:U28"/>
    <mergeCell ref="A27:E27"/>
    <mergeCell ref="J27:K27"/>
    <mergeCell ref="L27:M27"/>
    <mergeCell ref="N27:O27"/>
    <mergeCell ref="P27:Q27"/>
    <mergeCell ref="R27:S27"/>
    <mergeCell ref="F27:I27"/>
    <mergeCell ref="A30:E30"/>
    <mergeCell ref="J30:K30"/>
    <mergeCell ref="L30:M30"/>
    <mergeCell ref="N30:O30"/>
    <mergeCell ref="P30:Q30"/>
    <mergeCell ref="R30:S30"/>
    <mergeCell ref="T30:U30"/>
    <mergeCell ref="A29:E29"/>
    <mergeCell ref="J29:K29"/>
    <mergeCell ref="L29:M29"/>
    <mergeCell ref="N29:O29"/>
    <mergeCell ref="P29:Q29"/>
    <mergeCell ref="R29:S29"/>
    <mergeCell ref="F29:I29"/>
    <mergeCell ref="A32:E32"/>
    <mergeCell ref="J32:K32"/>
    <mergeCell ref="L32:M32"/>
    <mergeCell ref="N32:O32"/>
    <mergeCell ref="P32:Q32"/>
    <mergeCell ref="R32:S32"/>
    <mergeCell ref="T32:U32"/>
    <mergeCell ref="A31:E31"/>
    <mergeCell ref="J31:K31"/>
    <mergeCell ref="L31:M31"/>
    <mergeCell ref="N31:O31"/>
    <mergeCell ref="P31:Q31"/>
    <mergeCell ref="R31:S31"/>
    <mergeCell ref="F31:I31"/>
    <mergeCell ref="V23:W23"/>
    <mergeCell ref="V24:W24"/>
    <mergeCell ref="V25:W25"/>
    <mergeCell ref="V26:W26"/>
    <mergeCell ref="A20:W20"/>
    <mergeCell ref="F23:I23"/>
    <mergeCell ref="F24:I24"/>
    <mergeCell ref="F17:H17"/>
    <mergeCell ref="T25:U25"/>
    <mergeCell ref="A26:E26"/>
    <mergeCell ref="J26:K26"/>
    <mergeCell ref="L26:M26"/>
    <mergeCell ref="N26:O26"/>
    <mergeCell ref="P26:Q26"/>
    <mergeCell ref="R26:S26"/>
    <mergeCell ref="T26:U26"/>
    <mergeCell ref="A25:E25"/>
    <mergeCell ref="J25:K25"/>
    <mergeCell ref="R22:S22"/>
    <mergeCell ref="T22:U22"/>
    <mergeCell ref="V22:W22"/>
    <mergeCell ref="A21:E22"/>
    <mergeCell ref="F21:I22"/>
    <mergeCell ref="J21:O21"/>
    <mergeCell ref="V16:W16"/>
    <mergeCell ref="A16:E16"/>
    <mergeCell ref="J16:K16"/>
    <mergeCell ref="L16:M16"/>
    <mergeCell ref="N16:O16"/>
    <mergeCell ref="P16:Q16"/>
    <mergeCell ref="V14:W14"/>
    <mergeCell ref="A15:E15"/>
    <mergeCell ref="J15:K15"/>
    <mergeCell ref="V15:W15"/>
    <mergeCell ref="F14:H14"/>
    <mergeCell ref="F15:H15"/>
    <mergeCell ref="F16:H16"/>
    <mergeCell ref="R16:S16"/>
    <mergeCell ref="T16:U16"/>
    <mergeCell ref="L15:M15"/>
    <mergeCell ref="N15:O15"/>
    <mergeCell ref="P15:Q15"/>
    <mergeCell ref="R15:S15"/>
    <mergeCell ref="T15:U15"/>
    <mergeCell ref="A14:E14"/>
    <mergeCell ref="J14:K14"/>
    <mergeCell ref="L14:M14"/>
    <mergeCell ref="N14:O14"/>
  </mergeCells>
  <conditionalFormatting sqref="A8:F17 I8:W17 J23:V32">
    <cfRule type="expression" dxfId="5" priority="4">
      <formula>MOD(ROW(),2)=1</formula>
    </cfRule>
  </conditionalFormatting>
  <conditionalFormatting sqref="A23:F32">
    <cfRule type="expression" dxfId="4" priority="1">
      <formula>MOD(ROW(),2)=1</formula>
    </cfRule>
  </conditionalFormatting>
  <printOptions horizontalCentered="1"/>
  <pageMargins left="0.25" right="0.25" top="0.25" bottom="0.25" header="0" footer="0"/>
  <pageSetup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11BF-E40A-4915-9A79-1A42A8F17AA9}">
  <sheetPr codeName="Sheet6"/>
  <dimension ref="A1:BJ38"/>
  <sheetViews>
    <sheetView zoomScaleNormal="100" workbookViewId="0">
      <selection activeCell="D8" sqref="D8"/>
    </sheetView>
  </sheetViews>
  <sheetFormatPr defaultColWidth="9.33203125" defaultRowHeight="13.2" x14ac:dyDescent="0.25"/>
  <cols>
    <col min="1" max="1" width="8.6640625" style="29" customWidth="1"/>
    <col min="2" max="2" width="16.44140625" style="29" customWidth="1"/>
    <col min="3" max="3" width="15.44140625" style="29" customWidth="1"/>
    <col min="4" max="4" width="7.6640625" style="29" customWidth="1"/>
    <col min="5" max="5" width="20.33203125" style="29" customWidth="1"/>
    <col min="6" max="6" width="3.44140625" style="29" customWidth="1"/>
    <col min="7" max="7" width="21.44140625" style="29" customWidth="1"/>
    <col min="8" max="8" width="10.44140625" style="29" customWidth="1"/>
    <col min="9" max="9" width="21.44140625" style="29" customWidth="1"/>
    <col min="10" max="10" width="10.44140625" style="29" customWidth="1"/>
    <col min="11" max="11" width="9.33203125" style="80"/>
    <col min="12" max="26" width="9.33203125" style="37"/>
    <col min="27" max="62" width="9.33203125" style="24"/>
    <col min="63" max="16384" width="9.33203125" style="29"/>
  </cols>
  <sheetData>
    <row r="1" spans="1:25" ht="26.4" customHeight="1" x14ac:dyDescent="0.25">
      <c r="A1" s="294" t="s">
        <v>323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25" ht="7.5" customHeight="1" x14ac:dyDescent="0.25"/>
    <row r="3" spans="1:25" ht="7.5" customHeight="1" thickBot="1" x14ac:dyDescent="0.3"/>
    <row r="4" spans="1:25" ht="15" customHeight="1" thickBot="1" x14ac:dyDescent="0.3">
      <c r="A4" s="457" t="str">
        <f>IF(DATA!R47&gt;0,CONCATENATE(DATA!R47," ",DATA!R59," ",DATA!R61))</f>
        <v xml:space="preserve">  </v>
      </c>
      <c r="B4" s="457"/>
      <c r="C4" s="457"/>
      <c r="D4" s="457"/>
      <c r="E4" s="458"/>
      <c r="G4" s="305" t="s">
        <v>179</v>
      </c>
      <c r="H4" s="307"/>
      <c r="I4" s="305" t="s">
        <v>180</v>
      </c>
      <c r="J4" s="307"/>
    </row>
    <row r="5" spans="1:25" ht="15" customHeight="1" thickBot="1" x14ac:dyDescent="0.3">
      <c r="A5" s="45" t="s">
        <v>22</v>
      </c>
      <c r="B5" s="135" t="s">
        <v>27</v>
      </c>
      <c r="C5" s="46" t="s">
        <v>28</v>
      </c>
      <c r="D5" s="46" t="s">
        <v>34</v>
      </c>
      <c r="E5" s="47" t="s">
        <v>33</v>
      </c>
      <c r="F5" s="33"/>
      <c r="G5" s="346" t="s">
        <v>66</v>
      </c>
      <c r="H5" s="347"/>
      <c r="I5" s="346" t="s">
        <v>66</v>
      </c>
      <c r="J5" s="347"/>
    </row>
    <row r="6" spans="1:25" ht="15" customHeight="1" x14ac:dyDescent="0.25">
      <c r="A6" s="139" t="str">
        <f ca="1">IF($X6&lt;&gt;"zzz",X6,"")</f>
        <v/>
      </c>
      <c r="B6" s="136" t="str">
        <f ca="1">IF($T6&lt;&gt;"zzz",T6,"")</f>
        <v/>
      </c>
      <c r="C6" s="35" t="str">
        <f ca="1">IF($U6&lt;&gt;"zzz",U6,"")</f>
        <v/>
      </c>
      <c r="D6" s="35" t="str">
        <f ca="1">IF($V6&lt;&gt;"zzz",V6,"")</f>
        <v/>
      </c>
      <c r="E6" s="36" t="str">
        <f ca="1">IF($W6&lt;&gt;"zzz",W6,"")</f>
        <v/>
      </c>
      <c r="F6" s="33"/>
      <c r="G6" s="338" t="s">
        <v>67</v>
      </c>
      <c r="H6" s="339"/>
      <c r="I6" s="338" t="s">
        <v>67</v>
      </c>
      <c r="J6" s="339"/>
      <c r="L6" s="27">
        <f t="shared" ref="L6:L12" ca="1" si="0">COUNTIF($M$6:$M$12,"&lt;="&amp;M6)</f>
        <v>7</v>
      </c>
      <c r="M6" s="208" t="str">
        <f ca="1">IF(DATA!A39=TODAY(),DATA!B39,"zzz")</f>
        <v>zzz</v>
      </c>
      <c r="N6" s="208" t="str">
        <f ca="1">IF(DATA!A39=TODAY(),DATA!C39,"zzz")</f>
        <v>zzz</v>
      </c>
      <c r="O6" s="27" t="str">
        <f ca="1">IF(DATA!A39=TODAY(),DATA!L39,"zzz")</f>
        <v>zzz</v>
      </c>
      <c r="P6" s="27" t="str">
        <f ca="1">IF(DATA!A39=TODAY(),DATA!E39,"zzz")</f>
        <v>zzz</v>
      </c>
      <c r="Q6" s="209" t="str">
        <f ca="1">IF(DATA!A39=TODAY(),DATA!A39,"zzz")</f>
        <v>zzz</v>
      </c>
      <c r="S6" s="27">
        <v>1</v>
      </c>
      <c r="T6" s="27" t="str">
        <f t="shared" ref="T6:T12" ca="1" si="1">IFERROR(VLOOKUP($S6,$L$6:$Q$12,2,FALSE),"")</f>
        <v/>
      </c>
      <c r="U6" s="27" t="str">
        <f t="shared" ref="U6:U12" ca="1" si="2">IFERROR(VLOOKUP($S6,$L$6:$Q$12,3,FALSE),"")</f>
        <v/>
      </c>
      <c r="V6" s="27" t="str">
        <f t="shared" ref="V6:V12" ca="1" si="3">IFERROR(VLOOKUP($S6,$L$6:$Q$12,4,FALSE),"")</f>
        <v/>
      </c>
      <c r="W6" s="27" t="str">
        <f t="shared" ref="W6:W12" ca="1" si="4">IFERROR(VLOOKUP($S6,$L$6:$Q$12,5,FALSE),"")</f>
        <v/>
      </c>
      <c r="X6" s="210" t="str">
        <f ca="1">IFERROR(VLOOKUP($S6,$L$6:$QP$19,6,FALSE),"")</f>
        <v/>
      </c>
      <c r="Y6" s="27"/>
    </row>
    <row r="7" spans="1:25" ht="15" customHeight="1" x14ac:dyDescent="0.25">
      <c r="A7" s="140" t="str">
        <f ca="1">IF($X7&lt;&gt;"zzz",X7,"")</f>
        <v/>
      </c>
      <c r="B7" s="137" t="str">
        <f ca="1">IF($T7&lt;&gt;"zzz",T7,"")</f>
        <v/>
      </c>
      <c r="C7" s="39" t="str">
        <f ca="1">IF($U7&lt;&gt;"zzz",U7,"")</f>
        <v/>
      </c>
      <c r="D7" s="39" t="str">
        <f ca="1">IF($V7&lt;&gt;"zzz",V7,"")</f>
        <v/>
      </c>
      <c r="E7" s="40" t="str">
        <f ca="1">IF($W7&lt;&gt;"zzz",W7,"")</f>
        <v/>
      </c>
      <c r="F7" s="33"/>
      <c r="G7" s="340"/>
      <c r="H7" s="341"/>
      <c r="I7" s="340"/>
      <c r="J7" s="341"/>
      <c r="L7" s="27">
        <f t="shared" ca="1" si="0"/>
        <v>7</v>
      </c>
      <c r="M7" s="208" t="str">
        <f ca="1">IF(DATA!A40=TODAY(),DATA!B40,"zzz")</f>
        <v>zzz</v>
      </c>
      <c r="N7" s="208" t="str">
        <f ca="1">IF(DATA!A40=TODAY(),DATA!C40,"zzz")</f>
        <v>zzz</v>
      </c>
      <c r="O7" s="27" t="str">
        <f ca="1">IF(DATA!A40=TODAY(),DATA!L40,"zzz")</f>
        <v>zzz</v>
      </c>
      <c r="P7" s="27" t="str">
        <f ca="1">IF(DATA!A40=TODAY(),DATA!E40,"zzz")</f>
        <v>zzz</v>
      </c>
      <c r="Q7" s="209" t="str">
        <f ca="1">IF(DATA!A40=TODAY(),DATA!A40,"zzz")</f>
        <v>zzz</v>
      </c>
      <c r="S7" s="27">
        <v>2</v>
      </c>
      <c r="T7" s="27" t="str">
        <f t="shared" ca="1" si="1"/>
        <v/>
      </c>
      <c r="U7" s="27" t="str">
        <f t="shared" ca="1" si="2"/>
        <v/>
      </c>
      <c r="V7" s="27" t="str">
        <f t="shared" ca="1" si="3"/>
        <v/>
      </c>
      <c r="W7" s="27" t="str">
        <f t="shared" ca="1" si="4"/>
        <v/>
      </c>
      <c r="X7" s="210" t="str">
        <f t="shared" ref="X7:X12" ca="1" si="5">IFERROR(VLOOKUP($S7,$L$6:$QP$19,6,FALSE),"")</f>
        <v/>
      </c>
    </row>
    <row r="8" spans="1:25" ht="15" customHeight="1" x14ac:dyDescent="0.25">
      <c r="A8" s="140" t="str">
        <f t="shared" ref="A8:A12" ca="1" si="6">IF($X8&lt;&gt;"zzz",X8,"")</f>
        <v/>
      </c>
      <c r="B8" s="137" t="str">
        <f t="shared" ref="B8:B12" ca="1" si="7">IF($T8&lt;&gt;"zzz",T8,"")</f>
        <v/>
      </c>
      <c r="C8" s="39" t="str">
        <f t="shared" ref="C8:C12" ca="1" si="8">IF($U8&lt;&gt;"zzz",U8,"")</f>
        <v/>
      </c>
      <c r="D8" s="39" t="str">
        <f t="shared" ref="D8:D12" ca="1" si="9">IF($V8&lt;&gt;"zzz",V8,"")</f>
        <v/>
      </c>
      <c r="E8" s="40" t="str">
        <f t="shared" ref="E8:E12" ca="1" si="10">IF($W8&lt;&gt;"zzz",W8,"")</f>
        <v/>
      </c>
      <c r="F8" s="33"/>
      <c r="G8" s="342" t="str">
        <f>(IF($P$22="","",$P$22))</f>
        <v/>
      </c>
      <c r="H8" s="344" t="s">
        <v>68</v>
      </c>
      <c r="I8" s="342" t="str">
        <f>(IF($P$22="","",$P$22))</f>
        <v/>
      </c>
      <c r="J8" s="344" t="s">
        <v>68</v>
      </c>
      <c r="L8" s="27">
        <f t="shared" ca="1" si="0"/>
        <v>7</v>
      </c>
      <c r="M8" s="208" t="str">
        <f ca="1">IF(DATA!A41=TODAY(),DATA!B41,"zzz")</f>
        <v>zzz</v>
      </c>
      <c r="N8" s="208" t="str">
        <f ca="1">IF(DATA!A41=TODAY(),DATA!C41,"zzz")</f>
        <v>zzz</v>
      </c>
      <c r="O8" s="27" t="str">
        <f ca="1">IF(DATA!A41=TODAY(),DATA!L41,"zzz")</f>
        <v>zzz</v>
      </c>
      <c r="P8" s="27" t="str">
        <f ca="1">IF(DATA!A41=TODAY(),DATA!E41,"zzz")</f>
        <v>zzz</v>
      </c>
      <c r="Q8" s="209" t="str">
        <f ca="1">IF(DATA!A41=TODAY(),DATA!A41,"zzz")</f>
        <v>zzz</v>
      </c>
      <c r="S8" s="27">
        <v>3</v>
      </c>
      <c r="T8" s="27" t="str">
        <f t="shared" ca="1" si="1"/>
        <v/>
      </c>
      <c r="U8" s="27" t="str">
        <f t="shared" ca="1" si="2"/>
        <v/>
      </c>
      <c r="V8" s="27" t="str">
        <f t="shared" ca="1" si="3"/>
        <v/>
      </c>
      <c r="W8" s="27" t="str">
        <f t="shared" ca="1" si="4"/>
        <v/>
      </c>
      <c r="X8" s="210" t="str">
        <f t="shared" ca="1" si="5"/>
        <v/>
      </c>
    </row>
    <row r="9" spans="1:25" ht="15" customHeight="1" thickBot="1" x14ac:dyDescent="0.3">
      <c r="A9" s="140" t="str">
        <f t="shared" ca="1" si="6"/>
        <v/>
      </c>
      <c r="B9" s="137" t="str">
        <f t="shared" ca="1" si="7"/>
        <v/>
      </c>
      <c r="C9" s="39" t="str">
        <f t="shared" ca="1" si="8"/>
        <v/>
      </c>
      <c r="D9" s="39" t="str">
        <f t="shared" ca="1" si="9"/>
        <v/>
      </c>
      <c r="E9" s="40" t="str">
        <f t="shared" ca="1" si="10"/>
        <v/>
      </c>
      <c r="F9" s="33"/>
      <c r="G9" s="343"/>
      <c r="H9" s="345"/>
      <c r="I9" s="343"/>
      <c r="J9" s="345"/>
      <c r="L9" s="27">
        <f t="shared" ca="1" si="0"/>
        <v>7</v>
      </c>
      <c r="M9" s="208" t="str">
        <f ca="1">IF(DATA!A42=TODAY(),DATA!B42,"zzz")</f>
        <v>zzz</v>
      </c>
      <c r="N9" s="208" t="str">
        <f ca="1">IF(DATA!A42=TODAY(),DATA!C42,"zzz")</f>
        <v>zzz</v>
      </c>
      <c r="O9" s="27" t="str">
        <f ca="1">IF(DATA!A42=TODAY(),DATA!L42,"zzz")</f>
        <v>zzz</v>
      </c>
      <c r="P9" s="27" t="str">
        <f ca="1">IF(DATA!A42=TODAY(),DATA!E42,"zzz")</f>
        <v>zzz</v>
      </c>
      <c r="Q9" s="209" t="str">
        <f ca="1">IF(DATA!A42=TODAY(),DATA!A42,"zzz")</f>
        <v>zzz</v>
      </c>
      <c r="S9" s="27">
        <v>4</v>
      </c>
      <c r="T9" s="27" t="str">
        <f t="shared" ca="1" si="1"/>
        <v/>
      </c>
      <c r="U9" s="27" t="str">
        <f t="shared" ca="1" si="2"/>
        <v/>
      </c>
      <c r="V9" s="27" t="str">
        <f t="shared" ca="1" si="3"/>
        <v/>
      </c>
      <c r="W9" s="27" t="str">
        <f t="shared" ca="1" si="4"/>
        <v/>
      </c>
      <c r="X9" s="210" t="str">
        <f t="shared" ca="1" si="5"/>
        <v/>
      </c>
    </row>
    <row r="10" spans="1:25" ht="15" customHeight="1" x14ac:dyDescent="0.25">
      <c r="A10" s="140" t="str">
        <f t="shared" ca="1" si="6"/>
        <v/>
      </c>
      <c r="B10" s="137" t="str">
        <f t="shared" ca="1" si="7"/>
        <v/>
      </c>
      <c r="C10" s="39" t="str">
        <f t="shared" ca="1" si="8"/>
        <v/>
      </c>
      <c r="D10" s="39" t="str">
        <f t="shared" ca="1" si="9"/>
        <v/>
      </c>
      <c r="E10" s="40" t="str">
        <f t="shared" ca="1" si="10"/>
        <v/>
      </c>
      <c r="F10" s="33"/>
      <c r="G10" s="338" t="s">
        <v>67</v>
      </c>
      <c r="H10" s="339"/>
      <c r="I10" s="338" t="s">
        <v>67</v>
      </c>
      <c r="J10" s="339"/>
      <c r="L10" s="27">
        <f t="shared" ca="1" si="0"/>
        <v>7</v>
      </c>
      <c r="M10" s="208" t="str">
        <f ca="1">IF(DATA!A43=TODAY(),DATA!B43,"zzz")</f>
        <v>zzz</v>
      </c>
      <c r="N10" s="208" t="str">
        <f ca="1">IF(DATA!A43=TODAY(),DATA!C43,"zzz")</f>
        <v>zzz</v>
      </c>
      <c r="O10" s="27" t="str">
        <f ca="1">IF(DATA!A43=TODAY(),DATA!L43,"zzz")</f>
        <v>zzz</v>
      </c>
      <c r="P10" s="27" t="str">
        <f ca="1">IF(DATA!A43=TODAY(),DATA!E43,"zzz")</f>
        <v>zzz</v>
      </c>
      <c r="Q10" s="209" t="str">
        <f ca="1">IF(DATA!A43=TODAY(),DATA!A43,"zzz")</f>
        <v>zzz</v>
      </c>
      <c r="S10" s="27">
        <v>5</v>
      </c>
      <c r="T10" s="27" t="str">
        <f t="shared" ca="1" si="1"/>
        <v/>
      </c>
      <c r="U10" s="27" t="str">
        <f t="shared" ca="1" si="2"/>
        <v/>
      </c>
      <c r="V10" s="27" t="str">
        <f t="shared" ca="1" si="3"/>
        <v/>
      </c>
      <c r="W10" s="27" t="str">
        <f t="shared" ca="1" si="4"/>
        <v/>
      </c>
      <c r="X10" s="210" t="str">
        <f t="shared" ca="1" si="5"/>
        <v/>
      </c>
    </row>
    <row r="11" spans="1:25" ht="15" customHeight="1" x14ac:dyDescent="0.25">
      <c r="A11" s="140" t="str">
        <f t="shared" ca="1" si="6"/>
        <v/>
      </c>
      <c r="B11" s="137" t="str">
        <f t="shared" ca="1" si="7"/>
        <v/>
      </c>
      <c r="C11" s="39" t="str">
        <f t="shared" ca="1" si="8"/>
        <v/>
      </c>
      <c r="D11" s="39" t="str">
        <f t="shared" ca="1" si="9"/>
        <v/>
      </c>
      <c r="E11" s="40" t="str">
        <f t="shared" ca="1" si="10"/>
        <v/>
      </c>
      <c r="F11" s="33"/>
      <c r="G11" s="340"/>
      <c r="H11" s="341"/>
      <c r="I11" s="340"/>
      <c r="J11" s="341"/>
      <c r="L11" s="27">
        <f t="shared" ca="1" si="0"/>
        <v>7</v>
      </c>
      <c r="M11" s="208" t="str">
        <f ca="1">IF(DATA!A44=TODAY(),DATA!B44,"zzz")</f>
        <v>zzz</v>
      </c>
      <c r="N11" s="208" t="str">
        <f ca="1">IF(DATA!A44=TODAY(),DATA!C44,"zzz")</f>
        <v>zzz</v>
      </c>
      <c r="O11" s="27" t="str">
        <f ca="1">IF(DATA!A44=TODAY(),DATA!L44,"zzz")</f>
        <v>zzz</v>
      </c>
      <c r="P11" s="27" t="str">
        <f ca="1">IF(DATA!A44=TODAY(),DATA!E44,"zzz")</f>
        <v>zzz</v>
      </c>
      <c r="Q11" s="209" t="str">
        <f ca="1">IF(DATA!A44=TODAY(),DATA!A44,"zzz")</f>
        <v>zzz</v>
      </c>
      <c r="S11" s="27">
        <v>6</v>
      </c>
      <c r="T11" s="27" t="str">
        <f t="shared" ca="1" si="1"/>
        <v/>
      </c>
      <c r="U11" s="27" t="str">
        <f t="shared" ca="1" si="2"/>
        <v/>
      </c>
      <c r="V11" s="27" t="str">
        <f t="shared" ca="1" si="3"/>
        <v/>
      </c>
      <c r="W11" s="27" t="str">
        <f t="shared" ca="1" si="4"/>
        <v/>
      </c>
      <c r="X11" s="210" t="str">
        <f t="shared" ca="1" si="5"/>
        <v/>
      </c>
    </row>
    <row r="12" spans="1:25" ht="15" customHeight="1" x14ac:dyDescent="0.25">
      <c r="A12" s="140" t="str">
        <f t="shared" ca="1" si="6"/>
        <v/>
      </c>
      <c r="B12" s="137" t="str">
        <f t="shared" ca="1" si="7"/>
        <v/>
      </c>
      <c r="C12" s="39" t="str">
        <f t="shared" ca="1" si="8"/>
        <v/>
      </c>
      <c r="D12" s="39" t="str">
        <f t="shared" ca="1" si="9"/>
        <v/>
      </c>
      <c r="E12" s="40" t="str">
        <f t="shared" ca="1" si="10"/>
        <v/>
      </c>
      <c r="F12" s="33"/>
      <c r="G12" s="342" t="str">
        <f>(IF($P$23="","",$P$23))</f>
        <v/>
      </c>
      <c r="H12" s="344" t="s">
        <v>68</v>
      </c>
      <c r="I12" s="342" t="str">
        <f>(IF($P$23="","",$P$23))</f>
        <v/>
      </c>
      <c r="J12" s="344" t="s">
        <v>68</v>
      </c>
      <c r="L12" s="27">
        <f t="shared" ca="1" si="0"/>
        <v>7</v>
      </c>
      <c r="M12" s="208" t="str">
        <f ca="1">IF(DATA!A45=TODAY(),DATA!B45,"zzz")</f>
        <v>zzz</v>
      </c>
      <c r="N12" s="208" t="str">
        <f ca="1">IF(DATA!A45=TODAY(),DATA!C45,"zzz")</f>
        <v>zzz</v>
      </c>
      <c r="O12" s="27" t="str">
        <f ca="1">IF(DATA!A45=TODAY(),DATA!L45,"zzz")</f>
        <v>zzz</v>
      </c>
      <c r="P12" s="27" t="str">
        <f ca="1">IF(DATA!A45=TODAY(),DATA!E45,"zzz")</f>
        <v>zzz</v>
      </c>
      <c r="Q12" s="209" t="str">
        <f ca="1">IF(DATA!A45=TODAY(),DATA!A45,"zzz")</f>
        <v>zzz</v>
      </c>
      <c r="S12" s="27">
        <v>7</v>
      </c>
      <c r="T12" s="27" t="str">
        <f t="shared" ca="1" si="1"/>
        <v>zzz</v>
      </c>
      <c r="U12" s="27" t="str">
        <f t="shared" ca="1" si="2"/>
        <v>zzz</v>
      </c>
      <c r="V12" s="27" t="str">
        <f t="shared" ca="1" si="3"/>
        <v>zzz</v>
      </c>
      <c r="W12" s="27" t="str">
        <f t="shared" ca="1" si="4"/>
        <v>zzz</v>
      </c>
      <c r="X12" s="210" t="str">
        <f t="shared" ca="1" si="5"/>
        <v>zzz</v>
      </c>
    </row>
    <row r="13" spans="1:25" ht="15" customHeight="1" thickBot="1" x14ac:dyDescent="0.3">
      <c r="A13" s="140"/>
      <c r="B13" s="137"/>
      <c r="C13" s="39"/>
      <c r="D13" s="39"/>
      <c r="E13" s="40"/>
      <c r="F13" s="33"/>
      <c r="G13" s="343"/>
      <c r="H13" s="345"/>
      <c r="I13" s="343"/>
      <c r="J13" s="345"/>
      <c r="L13" s="27"/>
      <c r="M13" s="208"/>
      <c r="N13" s="208"/>
      <c r="O13" s="27"/>
      <c r="P13" s="27"/>
      <c r="Q13" s="209"/>
      <c r="S13" s="27"/>
      <c r="T13" s="27"/>
      <c r="U13" s="27"/>
      <c r="V13" s="27"/>
      <c r="W13" s="27"/>
      <c r="X13" s="210"/>
    </row>
    <row r="14" spans="1:25" ht="15" customHeight="1" x14ac:dyDescent="0.25">
      <c r="A14" s="140"/>
      <c r="B14" s="137"/>
      <c r="C14" s="39"/>
      <c r="D14" s="39"/>
      <c r="E14" s="40"/>
      <c r="F14" s="33"/>
      <c r="G14" s="338" t="s">
        <v>67</v>
      </c>
      <c r="H14" s="339"/>
      <c r="I14" s="338" t="s">
        <v>67</v>
      </c>
      <c r="J14" s="339"/>
      <c r="L14" s="27"/>
      <c r="M14" s="208"/>
      <c r="N14" s="208"/>
      <c r="O14" s="27"/>
      <c r="P14" s="27"/>
      <c r="Q14" s="209"/>
      <c r="S14" s="27"/>
      <c r="T14" s="27"/>
      <c r="U14" s="27"/>
      <c r="V14" s="27"/>
      <c r="W14" s="27"/>
      <c r="X14" s="210"/>
    </row>
    <row r="15" spans="1:25" ht="15" customHeight="1" x14ac:dyDescent="0.25">
      <c r="A15" s="140"/>
      <c r="B15" s="137"/>
      <c r="C15" s="39"/>
      <c r="D15" s="39"/>
      <c r="E15" s="40"/>
      <c r="F15" s="33"/>
      <c r="G15" s="340"/>
      <c r="H15" s="341"/>
      <c r="I15" s="340"/>
      <c r="J15" s="341"/>
      <c r="L15" s="27"/>
      <c r="M15" s="208"/>
      <c r="N15" s="208"/>
      <c r="O15" s="27"/>
      <c r="P15" s="27"/>
      <c r="Q15" s="209"/>
      <c r="S15" s="27"/>
      <c r="T15" s="27"/>
      <c r="U15" s="27"/>
      <c r="V15" s="27"/>
      <c r="W15" s="27"/>
      <c r="X15" s="210"/>
    </row>
    <row r="16" spans="1:25" ht="15" customHeight="1" x14ac:dyDescent="0.25">
      <c r="A16" s="140"/>
      <c r="B16" s="137"/>
      <c r="C16" s="39"/>
      <c r="D16" s="39"/>
      <c r="E16" s="40"/>
      <c r="F16" s="33"/>
      <c r="G16" s="342" t="str">
        <f>(IF($P$24="","",$P$24))</f>
        <v/>
      </c>
      <c r="H16" s="344" t="s">
        <v>68</v>
      </c>
      <c r="I16" s="342" t="str">
        <f>(IF($P$24="","",$P$24))</f>
        <v/>
      </c>
      <c r="J16" s="344" t="s">
        <v>68</v>
      </c>
      <c r="L16" s="27"/>
      <c r="M16" s="208"/>
      <c r="N16" s="208"/>
      <c r="O16" s="27"/>
      <c r="P16" s="27"/>
      <c r="Q16" s="209"/>
      <c r="S16" s="27"/>
      <c r="T16" s="27"/>
      <c r="U16" s="27"/>
      <c r="V16" s="27"/>
      <c r="W16" s="27"/>
      <c r="X16" s="210"/>
    </row>
    <row r="17" spans="1:24" ht="15" customHeight="1" thickBot="1" x14ac:dyDescent="0.3">
      <c r="A17" s="140"/>
      <c r="B17" s="137"/>
      <c r="C17" s="39"/>
      <c r="D17" s="39"/>
      <c r="E17" s="40"/>
      <c r="F17" s="33"/>
      <c r="G17" s="343"/>
      <c r="H17" s="345"/>
      <c r="I17" s="343"/>
      <c r="J17" s="345"/>
      <c r="L17" s="27"/>
      <c r="M17" s="208"/>
      <c r="N17" s="208"/>
      <c r="O17" s="27"/>
      <c r="P17" s="27"/>
      <c r="Q17" s="209"/>
      <c r="S17" s="27"/>
      <c r="T17" s="27"/>
      <c r="U17" s="27"/>
      <c r="V17" s="27"/>
      <c r="W17" s="27"/>
      <c r="X17" s="210"/>
    </row>
    <row r="18" spans="1:24" ht="15" customHeight="1" thickBot="1" x14ac:dyDescent="0.3">
      <c r="A18" s="141"/>
      <c r="B18" s="138"/>
      <c r="C18" s="42"/>
      <c r="D18" s="42"/>
      <c r="E18" s="43"/>
      <c r="G18" s="4"/>
      <c r="H18" s="17"/>
      <c r="I18" s="17"/>
      <c r="J18" s="17"/>
      <c r="L18" s="27"/>
      <c r="M18" s="208"/>
      <c r="N18" s="208"/>
      <c r="O18" s="27"/>
      <c r="P18" s="27"/>
      <c r="Q18" s="209"/>
      <c r="S18" s="27"/>
      <c r="T18" s="27"/>
      <c r="U18" s="27"/>
      <c r="V18" s="27"/>
      <c r="W18" s="27"/>
      <c r="X18" s="210"/>
    </row>
    <row r="19" spans="1:24" ht="15" customHeight="1" x14ac:dyDescent="0.25">
      <c r="B19" s="348" t="s">
        <v>161</v>
      </c>
      <c r="C19" s="348"/>
      <c r="D19" s="348"/>
      <c r="E19" s="348"/>
      <c r="F19" s="348"/>
      <c r="G19" s="348"/>
      <c r="H19" s="348"/>
      <c r="I19" s="348"/>
      <c r="J19" s="348"/>
      <c r="L19" s="27"/>
      <c r="M19" s="208"/>
      <c r="N19" s="208"/>
      <c r="O19" s="27"/>
      <c r="P19" s="27"/>
      <c r="Q19" s="209"/>
      <c r="S19" s="27"/>
      <c r="T19" s="27"/>
      <c r="U19" s="27"/>
      <c r="V19" s="27"/>
      <c r="W19" s="27"/>
      <c r="X19" s="210"/>
    </row>
    <row r="20" spans="1:24" ht="15" customHeight="1" x14ac:dyDescent="0.25"/>
    <row r="21" spans="1:24" ht="15" customHeight="1" x14ac:dyDescent="0.25"/>
    <row r="22" spans="1:24" ht="15" customHeight="1" x14ac:dyDescent="0.25">
      <c r="L22" s="67"/>
      <c r="M22" s="25"/>
      <c r="N22" s="25"/>
      <c r="O22" s="25"/>
      <c r="P22" s="25"/>
    </row>
    <row r="23" spans="1:24" ht="15" customHeight="1" x14ac:dyDescent="0.25">
      <c r="L23" s="205"/>
      <c r="M23" s="25"/>
      <c r="N23" s="25"/>
      <c r="O23" s="25"/>
      <c r="P23" s="25"/>
    </row>
    <row r="24" spans="1:24" ht="15" customHeight="1" x14ac:dyDescent="0.25">
      <c r="L24" s="205"/>
      <c r="M24" s="25"/>
      <c r="N24" s="25"/>
      <c r="O24" s="25"/>
      <c r="P24" s="25"/>
    </row>
    <row r="25" spans="1:24" ht="15" customHeight="1" x14ac:dyDescent="0.25">
      <c r="L25" s="205"/>
      <c r="M25" s="25"/>
      <c r="N25" s="25"/>
      <c r="O25" s="25"/>
      <c r="P25" s="25"/>
    </row>
    <row r="26" spans="1:24" ht="15" customHeight="1" x14ac:dyDescent="0.25">
      <c r="L26" s="205"/>
      <c r="M26" s="25"/>
      <c r="N26" s="25"/>
      <c r="O26" s="25"/>
      <c r="P26" s="25"/>
    </row>
    <row r="27" spans="1:24" ht="15" customHeight="1" x14ac:dyDescent="0.25">
      <c r="L27" s="205"/>
      <c r="M27" s="25"/>
      <c r="N27" s="25"/>
      <c r="O27" s="25"/>
      <c r="P27" s="25"/>
    </row>
    <row r="28" spans="1:24" ht="15" customHeight="1" x14ac:dyDescent="0.25">
      <c r="L28" s="205"/>
      <c r="M28" s="25"/>
      <c r="N28" s="25"/>
      <c r="O28" s="25"/>
      <c r="P28" s="25"/>
    </row>
    <row r="29" spans="1:24" ht="15" customHeight="1" x14ac:dyDescent="0.25">
      <c r="L29" s="205"/>
      <c r="M29" s="25"/>
      <c r="N29" s="25"/>
      <c r="O29" s="25"/>
      <c r="P29" s="25"/>
    </row>
    <row r="30" spans="1:24" ht="15" customHeight="1" x14ac:dyDescent="0.25">
      <c r="L30" s="205"/>
      <c r="M30" s="25"/>
      <c r="N30" s="25"/>
      <c r="O30" s="25"/>
      <c r="P30" s="25"/>
    </row>
    <row r="31" spans="1:24" ht="15" customHeight="1" x14ac:dyDescent="0.25">
      <c r="L31" s="205"/>
      <c r="M31" s="25"/>
      <c r="N31" s="25"/>
      <c r="O31" s="25"/>
      <c r="P31" s="25"/>
    </row>
    <row r="32" spans="1:24" ht="15" customHeight="1" x14ac:dyDescent="0.25">
      <c r="L32" s="205"/>
      <c r="M32" s="25"/>
      <c r="N32" s="25"/>
      <c r="O32" s="25"/>
      <c r="P32" s="25"/>
    </row>
    <row r="33" spans="6:16" ht="15" customHeight="1" x14ac:dyDescent="0.25">
      <c r="L33" s="205"/>
      <c r="M33" s="25"/>
      <c r="N33" s="25"/>
      <c r="O33" s="25"/>
      <c r="P33" s="25"/>
    </row>
    <row r="34" spans="6:16" ht="15" customHeight="1" x14ac:dyDescent="0.25">
      <c r="L34" s="205"/>
      <c r="M34" s="25"/>
      <c r="N34" s="25"/>
      <c r="O34" s="25"/>
      <c r="P34" s="25"/>
    </row>
    <row r="35" spans="6:16" ht="15" customHeight="1" x14ac:dyDescent="0.25">
      <c r="L35" s="205"/>
      <c r="M35" s="25"/>
      <c r="N35" s="25"/>
      <c r="O35" s="25"/>
      <c r="P35" s="25" t="str">
        <f ca="1">IFERROR(INDEX($N$22:$N$34,MATCH(ROWS($N$34:O35),$N$11:$N$34,0)),"")</f>
        <v/>
      </c>
    </row>
    <row r="36" spans="6:16" ht="15" customHeight="1" x14ac:dyDescent="0.25"/>
    <row r="37" spans="6:16" ht="15" customHeight="1" x14ac:dyDescent="0.25"/>
    <row r="38" spans="6:16" ht="15" x14ac:dyDescent="0.25">
      <c r="F38" s="17"/>
    </row>
  </sheetData>
  <sheetProtection selectLockedCells="1" selectUnlockedCells="1"/>
  <mergeCells count="25">
    <mergeCell ref="B19:J19"/>
    <mergeCell ref="G14:H15"/>
    <mergeCell ref="I14:J15"/>
    <mergeCell ref="G16:G17"/>
    <mergeCell ref="H16:H17"/>
    <mergeCell ref="I16:I17"/>
    <mergeCell ref="J16:J17"/>
    <mergeCell ref="G10:H11"/>
    <mergeCell ref="I10:J11"/>
    <mergeCell ref="G12:G13"/>
    <mergeCell ref="H12:H13"/>
    <mergeCell ref="I12:I13"/>
    <mergeCell ref="J12:J13"/>
    <mergeCell ref="G6:H7"/>
    <mergeCell ref="I6:J7"/>
    <mergeCell ref="G8:G9"/>
    <mergeCell ref="H8:H9"/>
    <mergeCell ref="I8:I9"/>
    <mergeCell ref="J8:J9"/>
    <mergeCell ref="G4:H4"/>
    <mergeCell ref="I4:J4"/>
    <mergeCell ref="G5:H5"/>
    <mergeCell ref="I5:J5"/>
    <mergeCell ref="A1:J1"/>
    <mergeCell ref="A4:E4"/>
  </mergeCells>
  <conditionalFormatting sqref="A6:E18">
    <cfRule type="expression" dxfId="3" priority="1">
      <formula>MOD(ROW(),2)=1</formula>
    </cfRule>
  </conditionalFormatting>
  <printOptions horizontalCentered="1"/>
  <pageMargins left="0.25" right="0.25" top="1" bottom="0.2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0992-79F7-434C-89E1-9A16E343B2B3}">
  <sheetPr codeName="Sheet7"/>
  <dimension ref="A1:DB183"/>
  <sheetViews>
    <sheetView zoomScaleNormal="100" workbookViewId="0">
      <selection activeCell="G6" sqref="G6:M6"/>
    </sheetView>
  </sheetViews>
  <sheetFormatPr defaultColWidth="9.33203125" defaultRowHeight="13.2" x14ac:dyDescent="0.25"/>
  <cols>
    <col min="1" max="1" width="1.44140625" style="26" customWidth="1"/>
    <col min="2" max="2" width="0.88671875" style="26" customWidth="1"/>
    <col min="3" max="39" width="2.109375" style="26" customWidth="1"/>
    <col min="40" max="40" width="1.44140625" style="26" customWidth="1"/>
    <col min="41" max="51" width="2.109375" style="26" customWidth="1"/>
    <col min="52" max="56" width="2.109375" style="80" customWidth="1"/>
    <col min="57" max="57" width="2.33203125" style="80" customWidth="1"/>
    <col min="58" max="59" width="9.33203125" style="24"/>
    <col min="60" max="60" width="7.33203125" style="25" customWidth="1"/>
    <col min="61" max="61" width="3.44140625" style="24" customWidth="1"/>
    <col min="62" max="62" width="14.44140625" style="24" customWidth="1"/>
    <col min="63" max="63" width="3.44140625" style="24" customWidth="1"/>
    <col min="64" max="64" width="3.44140625" style="25" customWidth="1"/>
    <col min="65" max="65" width="9.33203125" style="24"/>
    <col min="66" max="66" width="7.33203125" style="25" customWidth="1"/>
    <col min="67" max="67" width="3.44140625" style="24" customWidth="1"/>
    <col min="68" max="68" width="14.44140625" style="24" customWidth="1"/>
    <col min="69" max="70" width="3.44140625" style="24" customWidth="1"/>
    <col min="71" max="83" width="9.33203125" style="24"/>
    <col min="84" max="86" width="9.33203125" style="23"/>
    <col min="87" max="106" width="9.33203125" style="24"/>
    <col min="107" max="16384" width="9.33203125" style="26"/>
  </cols>
  <sheetData>
    <row r="1" spans="1:70" ht="26.4" customHeight="1" x14ac:dyDescent="0.25">
      <c r="A1" s="294" t="str">
        <f>IF(DATA!R47&gt;0,CONCATENATE("2025-26 ",UPPER(DATA!S60)," ROSTER STICKERS"),"")</f>
        <v>2025-26   ROSTER STICKERS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</row>
    <row r="2" spans="1:70" ht="8.1" customHeight="1" x14ac:dyDescent="0.25">
      <c r="C2" s="28"/>
      <c r="D2" s="28"/>
      <c r="E2" s="261"/>
      <c r="F2" s="261"/>
      <c r="G2" s="484"/>
      <c r="H2" s="484"/>
      <c r="I2" s="484"/>
      <c r="J2" s="484"/>
      <c r="K2" s="484"/>
      <c r="L2" s="484"/>
      <c r="M2" s="261"/>
      <c r="N2" s="484"/>
      <c r="O2" s="484"/>
      <c r="P2" s="484"/>
      <c r="Q2" s="484"/>
      <c r="R2" s="484"/>
      <c r="AY2" s="276"/>
    </row>
    <row r="3" spans="1:70" ht="4.95" customHeight="1" x14ac:dyDescent="0.25">
      <c r="C3" s="28"/>
      <c r="D3" s="28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AY3" s="276"/>
      <c r="BH3" s="265"/>
      <c r="BI3" s="267"/>
      <c r="BJ3" s="268"/>
      <c r="BK3" s="27"/>
      <c r="BL3" s="27"/>
      <c r="BN3" s="265"/>
      <c r="BO3" s="266"/>
      <c r="BP3" s="266"/>
      <c r="BQ3" s="27"/>
      <c r="BR3" s="27"/>
    </row>
    <row r="4" spans="1:70" ht="4.95" customHeight="1" thickBot="1" x14ac:dyDescent="0.3">
      <c r="C4" s="28"/>
      <c r="D4" s="28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AY4" s="276"/>
      <c r="BH4" s="265" t="e">
        <f t="shared" ref="BH4:BH41" si="0">RANK(BI4,BI$4:BI$41,1)</f>
        <v>#VALUE!</v>
      </c>
      <c r="BI4" s="267" t="str">
        <f>IF(DATA!G8="Y",DATA!I8,"")</f>
        <v/>
      </c>
      <c r="BJ4" s="268" t="str">
        <f>IF(DATA!G8="Y",(CONCATENATE(DATA!D8," ",DATA!B8)),"")</f>
        <v/>
      </c>
      <c r="BK4" s="27" t="str">
        <f>IF((DATA!G8="Y")*AND(DATA!H8="N"),"X","")</f>
        <v/>
      </c>
      <c r="BL4" s="27" t="str">
        <f>IF((DATA!G8="Y")*AND(DATA!J8="G"),"G",(IF(DATA!K8="C","C",(IF(DATA!K8="A","A","")))))</f>
        <v/>
      </c>
      <c r="BN4" s="265">
        <v>1</v>
      </c>
      <c r="BO4" s="266" t="str">
        <f t="shared" ref="BO4:BO41" si="1">IFERROR(VLOOKUP(BN4,BH$4:BL$41,2,FALSE),"")</f>
        <v/>
      </c>
      <c r="BP4" s="266" t="str">
        <f t="shared" ref="BP4:BP41" si="2">IFERROR(VLOOKUP(BO4,BI$4:BM$41,2,FALSE),"")</f>
        <v/>
      </c>
      <c r="BQ4" s="27" t="str">
        <f t="shared" ref="BQ4:BQ41" si="3">IFERROR(VLOOKUP(BN4,BH$4:BL$41,4,FALSE),"")</f>
        <v/>
      </c>
      <c r="BR4" s="27" t="str">
        <f t="shared" ref="BR4:BR41" si="4">IFERROR(VLOOKUP(BN4,BH$4:BL$41,5,FALSE),"")</f>
        <v/>
      </c>
    </row>
    <row r="5" spans="1:70" ht="8.1" customHeight="1" x14ac:dyDescent="0.25">
      <c r="C5" s="278" t="s">
        <v>292</v>
      </c>
      <c r="D5" s="279" t="s">
        <v>54</v>
      </c>
      <c r="E5" s="483" t="s">
        <v>70</v>
      </c>
      <c r="F5" s="483"/>
      <c r="G5" s="482" t="str">
        <f>DATA!$R$47</f>
        <v/>
      </c>
      <c r="H5" s="482"/>
      <c r="I5" s="482"/>
      <c r="J5" s="482"/>
      <c r="K5" s="482"/>
      <c r="L5" s="482"/>
      <c r="M5" s="482"/>
      <c r="N5" s="483" t="s">
        <v>296</v>
      </c>
      <c r="O5" s="483"/>
      <c r="P5" s="483"/>
      <c r="Q5" s="483"/>
      <c r="R5" s="485"/>
      <c r="S5" s="263"/>
      <c r="T5" s="263"/>
      <c r="U5" s="263"/>
      <c r="V5" s="269" t="s">
        <v>292</v>
      </c>
      <c r="W5" s="270" t="s">
        <v>54</v>
      </c>
      <c r="X5" s="470" t="s">
        <v>70</v>
      </c>
      <c r="Y5" s="470"/>
      <c r="Z5" s="474" t="str">
        <f>DATA!$R$47</f>
        <v/>
      </c>
      <c r="AA5" s="474"/>
      <c r="AB5" s="474"/>
      <c r="AC5" s="474"/>
      <c r="AD5" s="474"/>
      <c r="AE5" s="474"/>
      <c r="AF5" s="474"/>
      <c r="AG5" s="470" t="s">
        <v>296</v>
      </c>
      <c r="AH5" s="470"/>
      <c r="AI5" s="470"/>
      <c r="AJ5" s="470"/>
      <c r="AK5" s="471"/>
      <c r="AL5" s="263"/>
      <c r="AM5" s="263"/>
      <c r="AN5" s="263"/>
      <c r="AO5" s="269" t="s">
        <v>292</v>
      </c>
      <c r="AP5" s="270" t="s">
        <v>54</v>
      </c>
      <c r="AQ5" s="470" t="s">
        <v>70</v>
      </c>
      <c r="AR5" s="470"/>
      <c r="AS5" s="474" t="str">
        <f>DATA!$R$47</f>
        <v/>
      </c>
      <c r="AT5" s="474"/>
      <c r="AU5" s="474"/>
      <c r="AV5" s="474"/>
      <c r="AW5" s="474"/>
      <c r="AX5" s="474"/>
      <c r="AY5" s="474"/>
      <c r="AZ5" s="470" t="s">
        <v>296</v>
      </c>
      <c r="BA5" s="470"/>
      <c r="BB5" s="470"/>
      <c r="BC5" s="470"/>
      <c r="BD5" s="471"/>
      <c r="BH5" s="265" t="e">
        <f t="shared" si="0"/>
        <v>#VALUE!</v>
      </c>
      <c r="BI5" s="267" t="str">
        <f>IF(DATA!G9="Y",DATA!I9,"")</f>
        <v/>
      </c>
      <c r="BJ5" s="268" t="str">
        <f>IF(DATA!G9="Y",(CONCATENATE(DATA!D9," ",DATA!B9)),"")</f>
        <v/>
      </c>
      <c r="BK5" s="27" t="str">
        <f>IF((DATA!G9="Y")*AND(DATA!H9="N"),"X","")</f>
        <v/>
      </c>
      <c r="BL5" s="27" t="str">
        <f>IF((DATA!G9="Y")*AND(DATA!J9="G"),"G",(IF(DATA!K9="C","C",(IF(DATA!K9="A","A","")))))</f>
        <v/>
      </c>
      <c r="BN5" s="265">
        <v>2</v>
      </c>
      <c r="BO5" s="266" t="str">
        <f t="shared" si="1"/>
        <v/>
      </c>
      <c r="BP5" s="266" t="str">
        <f t="shared" si="2"/>
        <v/>
      </c>
      <c r="BQ5" s="27" t="str">
        <f t="shared" si="3"/>
        <v/>
      </c>
      <c r="BR5" s="27" t="str">
        <f t="shared" si="4"/>
        <v/>
      </c>
    </row>
    <row r="6" spans="1:70" ht="8.1" customHeight="1" x14ac:dyDescent="0.25">
      <c r="C6" s="271" t="str">
        <f>IF(BO4="","",BQ4)</f>
        <v/>
      </c>
      <c r="D6" s="272" t="str">
        <f>IF(BO4="","",BR4)</f>
        <v/>
      </c>
      <c r="E6" s="472" t="str">
        <f>IF(BO4="","",BO4)</f>
        <v/>
      </c>
      <c r="F6" s="472"/>
      <c r="G6" s="475" t="str">
        <f>IF(BO4="","",CONCATENATE(" ",BP4))</f>
        <v/>
      </c>
      <c r="H6" s="476"/>
      <c r="I6" s="476"/>
      <c r="J6" s="476"/>
      <c r="K6" s="476"/>
      <c r="L6" s="476"/>
      <c r="M6" s="477"/>
      <c r="N6" s="468" t="str">
        <f>CONCATENATE(DATA!E50," ",DATA!C50)</f>
        <v xml:space="preserve"> </v>
      </c>
      <c r="O6" s="468"/>
      <c r="P6" s="468"/>
      <c r="Q6" s="468"/>
      <c r="R6" s="469"/>
      <c r="S6" s="263"/>
      <c r="T6" s="263"/>
      <c r="U6" s="263"/>
      <c r="V6" s="271" t="str">
        <f>$C$6</f>
        <v/>
      </c>
      <c r="W6" s="272" t="str">
        <f>$D$6</f>
        <v/>
      </c>
      <c r="X6" s="472" t="str">
        <f>$E$6</f>
        <v/>
      </c>
      <c r="Y6" s="472"/>
      <c r="Z6" s="475" t="str">
        <f>$G$6</f>
        <v/>
      </c>
      <c r="AA6" s="476"/>
      <c r="AB6" s="476"/>
      <c r="AC6" s="476"/>
      <c r="AD6" s="476"/>
      <c r="AE6" s="476"/>
      <c r="AF6" s="477"/>
      <c r="AG6" s="468" t="str">
        <f>$N$6</f>
        <v xml:space="preserve"> </v>
      </c>
      <c r="AH6" s="468"/>
      <c r="AI6" s="468"/>
      <c r="AJ6" s="468"/>
      <c r="AK6" s="469"/>
      <c r="AL6" s="263"/>
      <c r="AM6" s="263"/>
      <c r="AN6" s="263"/>
      <c r="AO6" s="271" t="str">
        <f>$C$6</f>
        <v/>
      </c>
      <c r="AP6" s="272" t="str">
        <f>$D$6</f>
        <v/>
      </c>
      <c r="AQ6" s="472" t="str">
        <f>$E$6</f>
        <v/>
      </c>
      <c r="AR6" s="472"/>
      <c r="AS6" s="475" t="str">
        <f>$G$6</f>
        <v/>
      </c>
      <c r="AT6" s="476"/>
      <c r="AU6" s="476"/>
      <c r="AV6" s="476"/>
      <c r="AW6" s="476"/>
      <c r="AX6" s="476"/>
      <c r="AY6" s="477"/>
      <c r="AZ6" s="468" t="str">
        <f>$N$6</f>
        <v xml:space="preserve"> </v>
      </c>
      <c r="BA6" s="468"/>
      <c r="BB6" s="468"/>
      <c r="BC6" s="468"/>
      <c r="BD6" s="469"/>
      <c r="BH6" s="265" t="e">
        <f t="shared" si="0"/>
        <v>#VALUE!</v>
      </c>
      <c r="BI6" s="267" t="str">
        <f>IF(DATA!G10="Y",DATA!I10,"")</f>
        <v/>
      </c>
      <c r="BJ6" s="268" t="str">
        <f>IF(DATA!G10="Y",(CONCATENATE(DATA!D10," ",DATA!B10)),"")</f>
        <v/>
      </c>
      <c r="BK6" s="27" t="str">
        <f>IF((DATA!G10="Y")*AND(DATA!H10="N"),"X","")</f>
        <v/>
      </c>
      <c r="BL6" s="27" t="str">
        <f>IF((DATA!G10="Y")*AND(DATA!J10="G"),"G",(IF(DATA!K10="C","C",(IF(DATA!K10="A","A","")))))</f>
        <v/>
      </c>
      <c r="BN6" s="265">
        <v>3</v>
      </c>
      <c r="BO6" s="266" t="str">
        <f t="shared" si="1"/>
        <v/>
      </c>
      <c r="BP6" s="266" t="str">
        <f t="shared" si="2"/>
        <v/>
      </c>
      <c r="BQ6" s="27" t="str">
        <f t="shared" si="3"/>
        <v/>
      </c>
      <c r="BR6" s="27" t="str">
        <f t="shared" si="4"/>
        <v/>
      </c>
    </row>
    <row r="7" spans="1:70" ht="8.1" customHeight="1" x14ac:dyDescent="0.25">
      <c r="C7" s="273" t="str">
        <f t="shared" ref="C7:C35" si="5">IF(BO5="","",BQ5)</f>
        <v/>
      </c>
      <c r="D7" s="274" t="str">
        <f t="shared" ref="D7:D35" si="6">IF(BO5="","",BR5)</f>
        <v/>
      </c>
      <c r="E7" s="473" t="str">
        <f t="shared" ref="E7:E35" si="7">IF(BO5="","",BO5)</f>
        <v/>
      </c>
      <c r="F7" s="473"/>
      <c r="G7" s="475" t="str">
        <f t="shared" ref="G7:G35" si="8">IF(BO5="","",CONCATENATE(" ",BP5))</f>
        <v/>
      </c>
      <c r="H7" s="476"/>
      <c r="I7" s="476"/>
      <c r="J7" s="476"/>
      <c r="K7" s="476"/>
      <c r="L7" s="476"/>
      <c r="M7" s="477"/>
      <c r="N7" s="468" t="str">
        <f>IF(DATA!F50="","",DATA!F50)</f>
        <v/>
      </c>
      <c r="O7" s="468"/>
      <c r="P7" s="468"/>
      <c r="Q7" s="468"/>
      <c r="R7" s="469"/>
      <c r="S7" s="263"/>
      <c r="T7" s="263"/>
      <c r="U7" s="263"/>
      <c r="V7" s="273" t="str">
        <f>$C$7</f>
        <v/>
      </c>
      <c r="W7" s="274" t="str">
        <f>$D$7</f>
        <v/>
      </c>
      <c r="X7" s="473" t="str">
        <f>$E$7</f>
        <v/>
      </c>
      <c r="Y7" s="473"/>
      <c r="Z7" s="478" t="str">
        <f>$G$7</f>
        <v/>
      </c>
      <c r="AA7" s="479"/>
      <c r="AB7" s="479"/>
      <c r="AC7" s="479"/>
      <c r="AD7" s="479"/>
      <c r="AE7" s="479"/>
      <c r="AF7" s="480"/>
      <c r="AG7" s="468" t="str">
        <f>$N$7</f>
        <v/>
      </c>
      <c r="AH7" s="468"/>
      <c r="AI7" s="468"/>
      <c r="AJ7" s="468"/>
      <c r="AK7" s="469"/>
      <c r="AL7" s="263"/>
      <c r="AM7" s="263"/>
      <c r="AN7" s="263"/>
      <c r="AO7" s="273" t="str">
        <f>$C$7</f>
        <v/>
      </c>
      <c r="AP7" s="274" t="str">
        <f>$D$7</f>
        <v/>
      </c>
      <c r="AQ7" s="473" t="str">
        <f>$E$7</f>
        <v/>
      </c>
      <c r="AR7" s="473"/>
      <c r="AS7" s="478" t="str">
        <f>$G$7</f>
        <v/>
      </c>
      <c r="AT7" s="479"/>
      <c r="AU7" s="479"/>
      <c r="AV7" s="479"/>
      <c r="AW7" s="479"/>
      <c r="AX7" s="479"/>
      <c r="AY7" s="480"/>
      <c r="AZ7" s="468" t="str">
        <f>$N$7</f>
        <v/>
      </c>
      <c r="BA7" s="468"/>
      <c r="BB7" s="468"/>
      <c r="BC7" s="468"/>
      <c r="BD7" s="469"/>
      <c r="BH7" s="265" t="e">
        <f t="shared" si="0"/>
        <v>#VALUE!</v>
      </c>
      <c r="BI7" s="267" t="str">
        <f>IF(DATA!G11="Y",DATA!I11,"")</f>
        <v/>
      </c>
      <c r="BJ7" s="268" t="str">
        <f>IF(DATA!G11="Y",(CONCATENATE(DATA!D11," ",DATA!B11)),"")</f>
        <v/>
      </c>
      <c r="BK7" s="27" t="str">
        <f>IF((DATA!G11="Y")*AND(DATA!H11="N"),"X","")</f>
        <v/>
      </c>
      <c r="BL7" s="27" t="str">
        <f>IF((DATA!G11="Y")*AND(DATA!J11="G"),"G",(IF(DATA!K11="C","C",(IF(DATA!K11="A","A","")))))</f>
        <v/>
      </c>
      <c r="BN7" s="265">
        <v>4</v>
      </c>
      <c r="BO7" s="266" t="str">
        <f t="shared" si="1"/>
        <v/>
      </c>
      <c r="BP7" s="266" t="str">
        <f t="shared" si="2"/>
        <v/>
      </c>
      <c r="BQ7" s="27" t="str">
        <f t="shared" si="3"/>
        <v/>
      </c>
      <c r="BR7" s="27" t="str">
        <f t="shared" si="4"/>
        <v/>
      </c>
    </row>
    <row r="8" spans="1:70" ht="8.1" customHeight="1" x14ac:dyDescent="0.25">
      <c r="C8" s="273" t="str">
        <f t="shared" si="5"/>
        <v/>
      </c>
      <c r="D8" s="274" t="str">
        <f t="shared" si="6"/>
        <v/>
      </c>
      <c r="E8" s="473" t="str">
        <f t="shared" si="7"/>
        <v/>
      </c>
      <c r="F8" s="473"/>
      <c r="G8" s="475" t="str">
        <f t="shared" si="8"/>
        <v/>
      </c>
      <c r="H8" s="476"/>
      <c r="I8" s="476"/>
      <c r="J8" s="476"/>
      <c r="K8" s="476"/>
      <c r="L8" s="476"/>
      <c r="M8" s="477"/>
      <c r="N8" s="465" t="str">
        <f>IF(DATA!G50="","",DATA!G50)</f>
        <v/>
      </c>
      <c r="O8" s="465"/>
      <c r="P8" s="466" t="str">
        <f>IF(DATA!H50="","",DATA!H50)</f>
        <v/>
      </c>
      <c r="Q8" s="466"/>
      <c r="R8" s="467"/>
      <c r="S8" s="263"/>
      <c r="T8" s="263"/>
      <c r="U8" s="263"/>
      <c r="V8" s="273" t="str">
        <f>$C$8</f>
        <v/>
      </c>
      <c r="W8" s="274" t="str">
        <f>$D$8</f>
        <v/>
      </c>
      <c r="X8" s="473" t="str">
        <f>$E$8</f>
        <v/>
      </c>
      <c r="Y8" s="473"/>
      <c r="Z8" s="478" t="str">
        <f>$G$8</f>
        <v/>
      </c>
      <c r="AA8" s="479"/>
      <c r="AB8" s="479"/>
      <c r="AC8" s="479"/>
      <c r="AD8" s="479"/>
      <c r="AE8" s="479"/>
      <c r="AF8" s="480"/>
      <c r="AG8" s="465" t="str">
        <f>$N$8</f>
        <v/>
      </c>
      <c r="AH8" s="465"/>
      <c r="AI8" s="466" t="str">
        <f>$P$8</f>
        <v/>
      </c>
      <c r="AJ8" s="466"/>
      <c r="AK8" s="467"/>
      <c r="AL8" s="263"/>
      <c r="AM8" s="263"/>
      <c r="AN8" s="263"/>
      <c r="AO8" s="273" t="str">
        <f>$C$8</f>
        <v/>
      </c>
      <c r="AP8" s="274" t="str">
        <f>$D$8</f>
        <v/>
      </c>
      <c r="AQ8" s="473" t="str">
        <f>$E$8</f>
        <v/>
      </c>
      <c r="AR8" s="473"/>
      <c r="AS8" s="478" t="str">
        <f>$G$8</f>
        <v/>
      </c>
      <c r="AT8" s="479"/>
      <c r="AU8" s="479"/>
      <c r="AV8" s="479"/>
      <c r="AW8" s="479"/>
      <c r="AX8" s="479"/>
      <c r="AY8" s="480"/>
      <c r="AZ8" s="465" t="str">
        <f>$N$8</f>
        <v/>
      </c>
      <c r="BA8" s="465"/>
      <c r="BB8" s="466" t="str">
        <f>$P$8</f>
        <v/>
      </c>
      <c r="BC8" s="466"/>
      <c r="BD8" s="467"/>
      <c r="BH8" s="265" t="e">
        <f t="shared" si="0"/>
        <v>#VALUE!</v>
      </c>
      <c r="BI8" s="267" t="str">
        <f>IF(DATA!G12="Y",DATA!I12,"")</f>
        <v/>
      </c>
      <c r="BJ8" s="268" t="str">
        <f>IF(DATA!G12="Y",(CONCATENATE(DATA!D12," ",DATA!B12)),"")</f>
        <v/>
      </c>
      <c r="BK8" s="27" t="str">
        <f>IF((DATA!G12="Y")*AND(DATA!H12="N"),"X","")</f>
        <v/>
      </c>
      <c r="BL8" s="27" t="str">
        <f>IF((DATA!G12="Y")*AND(DATA!J12="G"),"G",(IF(DATA!K12="C","C",(IF(DATA!K12="A","A","")))))</f>
        <v/>
      </c>
      <c r="BN8" s="265">
        <v>5</v>
      </c>
      <c r="BO8" s="266" t="str">
        <f t="shared" si="1"/>
        <v/>
      </c>
      <c r="BP8" s="266" t="str">
        <f t="shared" si="2"/>
        <v/>
      </c>
      <c r="BQ8" s="27" t="str">
        <f t="shared" si="3"/>
        <v/>
      </c>
      <c r="BR8" s="27" t="str">
        <f t="shared" si="4"/>
        <v/>
      </c>
    </row>
    <row r="9" spans="1:70" ht="8.1" customHeight="1" x14ac:dyDescent="0.25">
      <c r="C9" s="273" t="str">
        <f t="shared" si="5"/>
        <v/>
      </c>
      <c r="D9" s="274" t="str">
        <f t="shared" si="6"/>
        <v/>
      </c>
      <c r="E9" s="473" t="str">
        <f t="shared" si="7"/>
        <v/>
      </c>
      <c r="F9" s="473"/>
      <c r="G9" s="475" t="str">
        <f t="shared" si="8"/>
        <v/>
      </c>
      <c r="H9" s="476"/>
      <c r="I9" s="476"/>
      <c r="J9" s="476"/>
      <c r="K9" s="476"/>
      <c r="L9" s="476"/>
      <c r="M9" s="477"/>
      <c r="N9" s="468" t="str">
        <f>CONCATENATE(DATA!E51," ",DATA!C51)</f>
        <v xml:space="preserve"> </v>
      </c>
      <c r="O9" s="468"/>
      <c r="P9" s="468"/>
      <c r="Q9" s="468"/>
      <c r="R9" s="469"/>
      <c r="S9" s="263"/>
      <c r="T9" s="263"/>
      <c r="U9" s="263"/>
      <c r="V9" s="273" t="str">
        <f>$C$9</f>
        <v/>
      </c>
      <c r="W9" s="274" t="str">
        <f>$D$9</f>
        <v/>
      </c>
      <c r="X9" s="473" t="str">
        <f>$E$9</f>
        <v/>
      </c>
      <c r="Y9" s="473"/>
      <c r="Z9" s="478" t="str">
        <f>$G$9</f>
        <v/>
      </c>
      <c r="AA9" s="479"/>
      <c r="AB9" s="479"/>
      <c r="AC9" s="479"/>
      <c r="AD9" s="479"/>
      <c r="AE9" s="479"/>
      <c r="AF9" s="480"/>
      <c r="AG9" s="468" t="str">
        <f>$N$9</f>
        <v xml:space="preserve"> </v>
      </c>
      <c r="AH9" s="468"/>
      <c r="AI9" s="468"/>
      <c r="AJ9" s="468"/>
      <c r="AK9" s="469"/>
      <c r="AL9" s="263"/>
      <c r="AM9" s="263"/>
      <c r="AN9" s="263"/>
      <c r="AO9" s="273" t="str">
        <f>$C$9</f>
        <v/>
      </c>
      <c r="AP9" s="274" t="str">
        <f>$D$9</f>
        <v/>
      </c>
      <c r="AQ9" s="473" t="str">
        <f>$E$9</f>
        <v/>
      </c>
      <c r="AR9" s="473"/>
      <c r="AS9" s="478" t="str">
        <f>$G$9</f>
        <v/>
      </c>
      <c r="AT9" s="479"/>
      <c r="AU9" s="479"/>
      <c r="AV9" s="479"/>
      <c r="AW9" s="479"/>
      <c r="AX9" s="479"/>
      <c r="AY9" s="480"/>
      <c r="AZ9" s="468" t="str">
        <f>$N$9</f>
        <v xml:space="preserve"> </v>
      </c>
      <c r="BA9" s="468"/>
      <c r="BB9" s="468"/>
      <c r="BC9" s="468"/>
      <c r="BD9" s="469"/>
      <c r="BH9" s="265" t="e">
        <f t="shared" si="0"/>
        <v>#VALUE!</v>
      </c>
      <c r="BI9" s="267" t="str">
        <f>IF(DATA!G13="Y",DATA!I13,"")</f>
        <v/>
      </c>
      <c r="BJ9" s="268" t="str">
        <f>IF(DATA!G13="Y",(CONCATENATE(DATA!D13," ",DATA!B13)),"")</f>
        <v/>
      </c>
      <c r="BK9" s="27" t="str">
        <f>IF((DATA!G13="Y")*AND(DATA!H13="N"),"X","")</f>
        <v/>
      </c>
      <c r="BL9" s="27" t="str">
        <f>IF((DATA!G13="Y")*AND(DATA!J13="G"),"G",(IF(DATA!K13="C","C",(IF(DATA!K13="A","A","")))))</f>
        <v/>
      </c>
      <c r="BN9" s="265">
        <v>6</v>
      </c>
      <c r="BO9" s="266" t="str">
        <f t="shared" si="1"/>
        <v/>
      </c>
      <c r="BP9" s="266" t="str">
        <f t="shared" si="2"/>
        <v/>
      </c>
      <c r="BQ9" s="27" t="str">
        <f t="shared" si="3"/>
        <v/>
      </c>
      <c r="BR9" s="27" t="str">
        <f t="shared" si="4"/>
        <v/>
      </c>
    </row>
    <row r="10" spans="1:70" ht="8.1" customHeight="1" x14ac:dyDescent="0.25">
      <c r="C10" s="273" t="str">
        <f t="shared" si="5"/>
        <v/>
      </c>
      <c r="D10" s="274" t="str">
        <f t="shared" si="6"/>
        <v/>
      </c>
      <c r="E10" s="473" t="str">
        <f t="shared" si="7"/>
        <v/>
      </c>
      <c r="F10" s="473"/>
      <c r="G10" s="475" t="str">
        <f t="shared" si="8"/>
        <v/>
      </c>
      <c r="H10" s="476"/>
      <c r="I10" s="476"/>
      <c r="J10" s="476"/>
      <c r="K10" s="476"/>
      <c r="L10" s="476"/>
      <c r="M10" s="477"/>
      <c r="N10" s="468" t="str">
        <f>IF(DATA!F51="","",DATA!F51)</f>
        <v/>
      </c>
      <c r="O10" s="468"/>
      <c r="P10" s="468"/>
      <c r="Q10" s="468"/>
      <c r="R10" s="469"/>
      <c r="S10" s="263"/>
      <c r="T10" s="263"/>
      <c r="U10" s="263"/>
      <c r="V10" s="273" t="str">
        <f>$C$10</f>
        <v/>
      </c>
      <c r="W10" s="274" t="str">
        <f>$D$10</f>
        <v/>
      </c>
      <c r="X10" s="473" t="str">
        <f>$E$10</f>
        <v/>
      </c>
      <c r="Y10" s="473"/>
      <c r="Z10" s="478" t="str">
        <f>$G$10</f>
        <v/>
      </c>
      <c r="AA10" s="479"/>
      <c r="AB10" s="479"/>
      <c r="AC10" s="479"/>
      <c r="AD10" s="479"/>
      <c r="AE10" s="479"/>
      <c r="AF10" s="480"/>
      <c r="AG10" s="468" t="str">
        <f>$N$10</f>
        <v/>
      </c>
      <c r="AH10" s="468"/>
      <c r="AI10" s="468"/>
      <c r="AJ10" s="468"/>
      <c r="AK10" s="469"/>
      <c r="AL10" s="263"/>
      <c r="AM10" s="263"/>
      <c r="AN10" s="263"/>
      <c r="AO10" s="273" t="str">
        <f>$C$10</f>
        <v/>
      </c>
      <c r="AP10" s="274" t="str">
        <f>$D$10</f>
        <v/>
      </c>
      <c r="AQ10" s="473" t="str">
        <f>$E$10</f>
        <v/>
      </c>
      <c r="AR10" s="473"/>
      <c r="AS10" s="478" t="str">
        <f>$G$10</f>
        <v/>
      </c>
      <c r="AT10" s="479"/>
      <c r="AU10" s="479"/>
      <c r="AV10" s="479"/>
      <c r="AW10" s="479"/>
      <c r="AX10" s="479"/>
      <c r="AY10" s="480"/>
      <c r="AZ10" s="468" t="str">
        <f>$N$10</f>
        <v/>
      </c>
      <c r="BA10" s="468"/>
      <c r="BB10" s="468"/>
      <c r="BC10" s="468"/>
      <c r="BD10" s="469"/>
      <c r="BH10" s="265" t="e">
        <f t="shared" si="0"/>
        <v>#VALUE!</v>
      </c>
      <c r="BI10" s="267" t="str">
        <f>IF(DATA!G14="Y",DATA!I14,"")</f>
        <v/>
      </c>
      <c r="BJ10" s="268" t="str">
        <f>IF(DATA!G14="Y",(CONCATENATE(DATA!D14," ",DATA!B14)),"")</f>
        <v/>
      </c>
      <c r="BK10" s="27" t="str">
        <f>IF((DATA!G14="Y")*AND(DATA!H14="N"),"X","")</f>
        <v/>
      </c>
      <c r="BL10" s="27" t="str">
        <f>IF((DATA!G14="Y")*AND(DATA!J14="G"),"G",(IF(DATA!K14="C","C",(IF(DATA!K14="A","A","")))))</f>
        <v/>
      </c>
      <c r="BN10" s="265">
        <v>7</v>
      </c>
      <c r="BO10" s="266" t="str">
        <f t="shared" si="1"/>
        <v/>
      </c>
      <c r="BP10" s="266" t="str">
        <f t="shared" si="2"/>
        <v/>
      </c>
      <c r="BQ10" s="27" t="str">
        <f t="shared" si="3"/>
        <v/>
      </c>
      <c r="BR10" s="27" t="str">
        <f t="shared" si="4"/>
        <v/>
      </c>
    </row>
    <row r="11" spans="1:70" ht="8.1" customHeight="1" x14ac:dyDescent="0.25">
      <c r="C11" s="273" t="str">
        <f t="shared" si="5"/>
        <v/>
      </c>
      <c r="D11" s="274" t="str">
        <f t="shared" si="6"/>
        <v/>
      </c>
      <c r="E11" s="473" t="str">
        <f t="shared" si="7"/>
        <v/>
      </c>
      <c r="F11" s="473"/>
      <c r="G11" s="475" t="str">
        <f t="shared" si="8"/>
        <v/>
      </c>
      <c r="H11" s="476"/>
      <c r="I11" s="476"/>
      <c r="J11" s="476"/>
      <c r="K11" s="476"/>
      <c r="L11" s="476"/>
      <c r="M11" s="477"/>
      <c r="N11" s="465" t="str">
        <f>IF(DATA!G51="","",DATA!G51)</f>
        <v/>
      </c>
      <c r="O11" s="465"/>
      <c r="P11" s="466" t="str">
        <f>IF(DATA!H51="","",DATA!H51)</f>
        <v/>
      </c>
      <c r="Q11" s="466"/>
      <c r="R11" s="467"/>
      <c r="S11" s="263"/>
      <c r="T11" s="263"/>
      <c r="U11" s="263"/>
      <c r="V11" s="273" t="str">
        <f>$C$11</f>
        <v/>
      </c>
      <c r="W11" s="274" t="str">
        <f>$D$11</f>
        <v/>
      </c>
      <c r="X11" s="473" t="str">
        <f>$E$11</f>
        <v/>
      </c>
      <c r="Y11" s="473"/>
      <c r="Z11" s="478" t="str">
        <f>$G$11</f>
        <v/>
      </c>
      <c r="AA11" s="479"/>
      <c r="AB11" s="479"/>
      <c r="AC11" s="479"/>
      <c r="AD11" s="479"/>
      <c r="AE11" s="479"/>
      <c r="AF11" s="480"/>
      <c r="AG11" s="465" t="str">
        <f>$N$11</f>
        <v/>
      </c>
      <c r="AH11" s="465"/>
      <c r="AI11" s="466" t="str">
        <f>$P$11</f>
        <v/>
      </c>
      <c r="AJ11" s="466"/>
      <c r="AK11" s="467"/>
      <c r="AL11" s="263"/>
      <c r="AM11" s="263"/>
      <c r="AN11" s="263"/>
      <c r="AO11" s="273" t="str">
        <f>$C$11</f>
        <v/>
      </c>
      <c r="AP11" s="274" t="str">
        <f>$D$11</f>
        <v/>
      </c>
      <c r="AQ11" s="473" t="str">
        <f>$E$11</f>
        <v/>
      </c>
      <c r="AR11" s="473"/>
      <c r="AS11" s="478" t="str">
        <f>$G$11</f>
        <v/>
      </c>
      <c r="AT11" s="479"/>
      <c r="AU11" s="479"/>
      <c r="AV11" s="479"/>
      <c r="AW11" s="479"/>
      <c r="AX11" s="479"/>
      <c r="AY11" s="480"/>
      <c r="AZ11" s="465" t="str">
        <f>$N$11</f>
        <v/>
      </c>
      <c r="BA11" s="465"/>
      <c r="BB11" s="466" t="str">
        <f>$P$11</f>
        <v/>
      </c>
      <c r="BC11" s="466"/>
      <c r="BD11" s="467"/>
      <c r="BH11" s="265" t="e">
        <f t="shared" si="0"/>
        <v>#VALUE!</v>
      </c>
      <c r="BI11" s="267" t="str">
        <f>IF(DATA!G15="Y",DATA!I15,"")</f>
        <v/>
      </c>
      <c r="BJ11" s="268" t="str">
        <f>IF(DATA!G15="Y",(CONCATENATE(DATA!D15," ",DATA!B15)),"")</f>
        <v/>
      </c>
      <c r="BK11" s="27" t="str">
        <f>IF((DATA!G15="Y")*AND(DATA!H15="N"),"X","")</f>
        <v/>
      </c>
      <c r="BL11" s="27" t="str">
        <f>IF((DATA!G15="Y")*AND(DATA!J15="G"),"G",(IF(DATA!K15="C","C",(IF(DATA!K15="A","A","")))))</f>
        <v/>
      </c>
      <c r="BN11" s="265">
        <v>8</v>
      </c>
      <c r="BO11" s="266" t="str">
        <f t="shared" si="1"/>
        <v/>
      </c>
      <c r="BP11" s="266" t="str">
        <f t="shared" si="2"/>
        <v/>
      </c>
      <c r="BQ11" s="27" t="str">
        <f t="shared" si="3"/>
        <v/>
      </c>
      <c r="BR11" s="27" t="str">
        <f t="shared" si="4"/>
        <v/>
      </c>
    </row>
    <row r="12" spans="1:70" ht="8.1" customHeight="1" x14ac:dyDescent="0.25">
      <c r="C12" s="273" t="str">
        <f t="shared" si="5"/>
        <v/>
      </c>
      <c r="D12" s="274" t="str">
        <f t="shared" si="6"/>
        <v/>
      </c>
      <c r="E12" s="473" t="str">
        <f t="shared" si="7"/>
        <v/>
      </c>
      <c r="F12" s="473"/>
      <c r="G12" s="475" t="str">
        <f t="shared" si="8"/>
        <v/>
      </c>
      <c r="H12" s="476"/>
      <c r="I12" s="476"/>
      <c r="J12" s="476"/>
      <c r="K12" s="476"/>
      <c r="L12" s="476"/>
      <c r="M12" s="477"/>
      <c r="N12" s="468" t="str">
        <f>CONCATENATE(DATA!E52," ",DATA!C52)</f>
        <v xml:space="preserve"> </v>
      </c>
      <c r="O12" s="468"/>
      <c r="P12" s="468"/>
      <c r="Q12" s="468"/>
      <c r="R12" s="469"/>
      <c r="S12" s="263"/>
      <c r="T12" s="263"/>
      <c r="U12" s="263"/>
      <c r="V12" s="273" t="str">
        <f>$C$12</f>
        <v/>
      </c>
      <c r="W12" s="274" t="str">
        <f>$D$12</f>
        <v/>
      </c>
      <c r="X12" s="473" t="str">
        <f>$E$12</f>
        <v/>
      </c>
      <c r="Y12" s="473"/>
      <c r="Z12" s="478" t="str">
        <f>$G$12</f>
        <v/>
      </c>
      <c r="AA12" s="479"/>
      <c r="AB12" s="479"/>
      <c r="AC12" s="479"/>
      <c r="AD12" s="479"/>
      <c r="AE12" s="479"/>
      <c r="AF12" s="480"/>
      <c r="AG12" s="468" t="str">
        <f>$N$12</f>
        <v xml:space="preserve"> </v>
      </c>
      <c r="AH12" s="468"/>
      <c r="AI12" s="468"/>
      <c r="AJ12" s="468"/>
      <c r="AK12" s="469"/>
      <c r="AL12" s="263"/>
      <c r="AM12" s="263"/>
      <c r="AN12" s="263"/>
      <c r="AO12" s="273" t="str">
        <f>$C$12</f>
        <v/>
      </c>
      <c r="AP12" s="274" t="str">
        <f>$D$12</f>
        <v/>
      </c>
      <c r="AQ12" s="473" t="str">
        <f>$E$12</f>
        <v/>
      </c>
      <c r="AR12" s="473"/>
      <c r="AS12" s="478" t="str">
        <f>$G$12</f>
        <v/>
      </c>
      <c r="AT12" s="479"/>
      <c r="AU12" s="479"/>
      <c r="AV12" s="479"/>
      <c r="AW12" s="479"/>
      <c r="AX12" s="479"/>
      <c r="AY12" s="480"/>
      <c r="AZ12" s="468" t="str">
        <f>$N$12</f>
        <v xml:space="preserve"> </v>
      </c>
      <c r="BA12" s="468"/>
      <c r="BB12" s="468"/>
      <c r="BC12" s="468"/>
      <c r="BD12" s="469"/>
      <c r="BH12" s="265" t="e">
        <f t="shared" si="0"/>
        <v>#VALUE!</v>
      </c>
      <c r="BI12" s="267" t="str">
        <f>IF(DATA!G16="Y",DATA!I16,"")</f>
        <v/>
      </c>
      <c r="BJ12" s="268" t="str">
        <f>IF(DATA!G16="Y",(CONCATENATE(DATA!D16," ",DATA!B16)),"")</f>
        <v/>
      </c>
      <c r="BK12" s="27" t="str">
        <f>IF((DATA!G16="Y")*AND(DATA!H16="N"),"X","")</f>
        <v/>
      </c>
      <c r="BL12" s="27" t="str">
        <f>IF((DATA!G16="Y")*AND(DATA!J16="G"),"G",(IF(DATA!K16="C","C",(IF(DATA!K16="A","A","")))))</f>
        <v/>
      </c>
      <c r="BN12" s="265">
        <v>9</v>
      </c>
      <c r="BO12" s="266" t="str">
        <f t="shared" si="1"/>
        <v/>
      </c>
      <c r="BP12" s="266" t="str">
        <f t="shared" si="2"/>
        <v/>
      </c>
      <c r="BQ12" s="27" t="str">
        <f t="shared" si="3"/>
        <v/>
      </c>
      <c r="BR12" s="27" t="str">
        <f t="shared" si="4"/>
        <v/>
      </c>
    </row>
    <row r="13" spans="1:70" ht="8.1" customHeight="1" x14ac:dyDescent="0.25">
      <c r="C13" s="273" t="str">
        <f t="shared" si="5"/>
        <v/>
      </c>
      <c r="D13" s="274" t="str">
        <f t="shared" si="6"/>
        <v/>
      </c>
      <c r="E13" s="473" t="str">
        <f t="shared" si="7"/>
        <v/>
      </c>
      <c r="F13" s="473"/>
      <c r="G13" s="475" t="str">
        <f t="shared" si="8"/>
        <v/>
      </c>
      <c r="H13" s="476"/>
      <c r="I13" s="476"/>
      <c r="J13" s="476"/>
      <c r="K13" s="476"/>
      <c r="L13" s="476"/>
      <c r="M13" s="477"/>
      <c r="N13" s="468" t="str">
        <f>IF(DATA!F52="","",DATA!F52)</f>
        <v/>
      </c>
      <c r="O13" s="468"/>
      <c r="P13" s="468"/>
      <c r="Q13" s="468"/>
      <c r="R13" s="469"/>
      <c r="S13" s="263"/>
      <c r="T13" s="263"/>
      <c r="U13" s="263"/>
      <c r="V13" s="273" t="str">
        <f>$C$13</f>
        <v/>
      </c>
      <c r="W13" s="274" t="str">
        <f>$D$13</f>
        <v/>
      </c>
      <c r="X13" s="473" t="str">
        <f>$E$13</f>
        <v/>
      </c>
      <c r="Y13" s="473"/>
      <c r="Z13" s="478" t="str">
        <f>$G$13</f>
        <v/>
      </c>
      <c r="AA13" s="479"/>
      <c r="AB13" s="479"/>
      <c r="AC13" s="479"/>
      <c r="AD13" s="479"/>
      <c r="AE13" s="479"/>
      <c r="AF13" s="480"/>
      <c r="AG13" s="468" t="str">
        <f>$N$13</f>
        <v/>
      </c>
      <c r="AH13" s="468"/>
      <c r="AI13" s="468"/>
      <c r="AJ13" s="468"/>
      <c r="AK13" s="469"/>
      <c r="AL13" s="263"/>
      <c r="AM13" s="263"/>
      <c r="AN13" s="263"/>
      <c r="AO13" s="273" t="str">
        <f>$C$13</f>
        <v/>
      </c>
      <c r="AP13" s="274" t="str">
        <f>$D$13</f>
        <v/>
      </c>
      <c r="AQ13" s="473" t="str">
        <f>$E$13</f>
        <v/>
      </c>
      <c r="AR13" s="473"/>
      <c r="AS13" s="478" t="str">
        <f>$G$13</f>
        <v/>
      </c>
      <c r="AT13" s="479"/>
      <c r="AU13" s="479"/>
      <c r="AV13" s="479"/>
      <c r="AW13" s="479"/>
      <c r="AX13" s="479"/>
      <c r="AY13" s="480"/>
      <c r="AZ13" s="468" t="str">
        <f>$N$13</f>
        <v/>
      </c>
      <c r="BA13" s="468"/>
      <c r="BB13" s="468"/>
      <c r="BC13" s="468"/>
      <c r="BD13" s="469"/>
      <c r="BH13" s="265" t="e">
        <f t="shared" si="0"/>
        <v>#VALUE!</v>
      </c>
      <c r="BI13" s="267" t="str">
        <f>IF(DATA!G17="Y",DATA!I17,"")</f>
        <v/>
      </c>
      <c r="BJ13" s="268" t="str">
        <f>IF(DATA!G17="Y",(CONCATENATE(DATA!D17," ",DATA!B17)),"")</f>
        <v/>
      </c>
      <c r="BK13" s="27" t="str">
        <f>IF((DATA!G17="Y")*AND(DATA!H17="N"),"X","")</f>
        <v/>
      </c>
      <c r="BL13" s="27" t="str">
        <f>IF((DATA!G17="Y")*AND(DATA!J17="G"),"G",(IF(DATA!K17="C","C",(IF(DATA!K17="A","A","")))))</f>
        <v/>
      </c>
      <c r="BN13" s="265">
        <v>10</v>
      </c>
      <c r="BO13" s="266" t="str">
        <f t="shared" si="1"/>
        <v/>
      </c>
      <c r="BP13" s="266" t="str">
        <f t="shared" si="2"/>
        <v/>
      </c>
      <c r="BQ13" s="27" t="str">
        <f t="shared" si="3"/>
        <v/>
      </c>
      <c r="BR13" s="27" t="str">
        <f t="shared" si="4"/>
        <v/>
      </c>
    </row>
    <row r="14" spans="1:70" ht="8.1" customHeight="1" x14ac:dyDescent="0.25">
      <c r="C14" s="273" t="str">
        <f t="shared" si="5"/>
        <v/>
      </c>
      <c r="D14" s="274" t="str">
        <f t="shared" si="6"/>
        <v/>
      </c>
      <c r="E14" s="473" t="str">
        <f t="shared" si="7"/>
        <v/>
      </c>
      <c r="F14" s="473"/>
      <c r="G14" s="475" t="str">
        <f t="shared" si="8"/>
        <v/>
      </c>
      <c r="H14" s="476"/>
      <c r="I14" s="476"/>
      <c r="J14" s="476"/>
      <c r="K14" s="476"/>
      <c r="L14" s="476"/>
      <c r="M14" s="477"/>
      <c r="N14" s="465" t="str">
        <f>IF(DATA!G52="","",DATA!G52)</f>
        <v/>
      </c>
      <c r="O14" s="465"/>
      <c r="P14" s="466" t="str">
        <f>IF(DATA!H52="","",DATA!H52)</f>
        <v/>
      </c>
      <c r="Q14" s="466"/>
      <c r="R14" s="467"/>
      <c r="S14" s="263"/>
      <c r="T14" s="263"/>
      <c r="U14" s="263"/>
      <c r="V14" s="273" t="str">
        <f>$C$14</f>
        <v/>
      </c>
      <c r="W14" s="274" t="str">
        <f>$D$14</f>
        <v/>
      </c>
      <c r="X14" s="473" t="str">
        <f>$E$14</f>
        <v/>
      </c>
      <c r="Y14" s="473"/>
      <c r="Z14" s="478" t="str">
        <f>$G$14</f>
        <v/>
      </c>
      <c r="AA14" s="479"/>
      <c r="AB14" s="479"/>
      <c r="AC14" s="479"/>
      <c r="AD14" s="479"/>
      <c r="AE14" s="479"/>
      <c r="AF14" s="480"/>
      <c r="AG14" s="465" t="str">
        <f>$N$14</f>
        <v/>
      </c>
      <c r="AH14" s="465"/>
      <c r="AI14" s="466" t="str">
        <f>$P$14</f>
        <v/>
      </c>
      <c r="AJ14" s="466"/>
      <c r="AK14" s="467"/>
      <c r="AL14" s="263"/>
      <c r="AM14" s="263"/>
      <c r="AN14" s="263"/>
      <c r="AO14" s="273" t="str">
        <f>$C$14</f>
        <v/>
      </c>
      <c r="AP14" s="274" t="str">
        <f>$D$14</f>
        <v/>
      </c>
      <c r="AQ14" s="473" t="str">
        <f>$E$14</f>
        <v/>
      </c>
      <c r="AR14" s="473"/>
      <c r="AS14" s="478" t="str">
        <f>$G$14</f>
        <v/>
      </c>
      <c r="AT14" s="479"/>
      <c r="AU14" s="479"/>
      <c r="AV14" s="479"/>
      <c r="AW14" s="479"/>
      <c r="AX14" s="479"/>
      <c r="AY14" s="480"/>
      <c r="AZ14" s="465" t="str">
        <f>$N$14</f>
        <v/>
      </c>
      <c r="BA14" s="465"/>
      <c r="BB14" s="466" t="str">
        <f>$P$14</f>
        <v/>
      </c>
      <c r="BC14" s="466"/>
      <c r="BD14" s="467"/>
      <c r="BH14" s="265" t="e">
        <f t="shared" si="0"/>
        <v>#VALUE!</v>
      </c>
      <c r="BI14" s="267" t="str">
        <f>IF(DATA!G18="Y",DATA!I18,"")</f>
        <v/>
      </c>
      <c r="BJ14" s="268" t="str">
        <f>IF(DATA!G18="Y",(CONCATENATE(DATA!D18," ",DATA!B18)),"")</f>
        <v/>
      </c>
      <c r="BK14" s="27" t="str">
        <f>IF((DATA!G18="Y")*AND(DATA!H18="N"),"X","")</f>
        <v/>
      </c>
      <c r="BL14" s="27" t="str">
        <f>IF((DATA!G18="Y")*AND(DATA!J18="G"),"G",(IF(DATA!K18="C","C",(IF(DATA!K18="A","A","")))))</f>
        <v/>
      </c>
      <c r="BN14" s="265">
        <v>11</v>
      </c>
      <c r="BO14" s="266" t="str">
        <f t="shared" si="1"/>
        <v/>
      </c>
      <c r="BP14" s="266" t="str">
        <f t="shared" si="2"/>
        <v/>
      </c>
      <c r="BQ14" s="27" t="str">
        <f t="shared" si="3"/>
        <v/>
      </c>
      <c r="BR14" s="27" t="str">
        <f t="shared" si="4"/>
        <v/>
      </c>
    </row>
    <row r="15" spans="1:70" ht="8.1" customHeight="1" x14ac:dyDescent="0.25">
      <c r="C15" s="273" t="str">
        <f t="shared" si="5"/>
        <v/>
      </c>
      <c r="D15" s="274" t="str">
        <f t="shared" si="6"/>
        <v/>
      </c>
      <c r="E15" s="473" t="str">
        <f t="shared" si="7"/>
        <v/>
      </c>
      <c r="F15" s="473"/>
      <c r="G15" s="475" t="str">
        <f t="shared" si="8"/>
        <v/>
      </c>
      <c r="H15" s="476"/>
      <c r="I15" s="476"/>
      <c r="J15" s="476"/>
      <c r="K15" s="476"/>
      <c r="L15" s="476"/>
      <c r="M15" s="477"/>
      <c r="N15" s="468" t="str">
        <f>CONCATENATE(DATA!E53," ",DATA!C53)</f>
        <v xml:space="preserve"> </v>
      </c>
      <c r="O15" s="468"/>
      <c r="P15" s="468"/>
      <c r="Q15" s="468"/>
      <c r="R15" s="469"/>
      <c r="S15" s="263"/>
      <c r="T15" s="263"/>
      <c r="U15" s="263"/>
      <c r="V15" s="273" t="str">
        <f>$C$15</f>
        <v/>
      </c>
      <c r="W15" s="274" t="str">
        <f>$D$15</f>
        <v/>
      </c>
      <c r="X15" s="473" t="str">
        <f>$E$15</f>
        <v/>
      </c>
      <c r="Y15" s="473"/>
      <c r="Z15" s="478" t="str">
        <f>$G$15</f>
        <v/>
      </c>
      <c r="AA15" s="479"/>
      <c r="AB15" s="479"/>
      <c r="AC15" s="479"/>
      <c r="AD15" s="479"/>
      <c r="AE15" s="479"/>
      <c r="AF15" s="480"/>
      <c r="AG15" s="468" t="str">
        <f>$N$15</f>
        <v xml:space="preserve"> </v>
      </c>
      <c r="AH15" s="468"/>
      <c r="AI15" s="468"/>
      <c r="AJ15" s="468"/>
      <c r="AK15" s="469"/>
      <c r="AL15" s="263"/>
      <c r="AM15" s="263"/>
      <c r="AN15" s="263"/>
      <c r="AO15" s="273" t="str">
        <f>$C$15</f>
        <v/>
      </c>
      <c r="AP15" s="274" t="str">
        <f>$D$15</f>
        <v/>
      </c>
      <c r="AQ15" s="473" t="str">
        <f>$E$15</f>
        <v/>
      </c>
      <c r="AR15" s="473"/>
      <c r="AS15" s="478" t="str">
        <f>$G$15</f>
        <v/>
      </c>
      <c r="AT15" s="479"/>
      <c r="AU15" s="479"/>
      <c r="AV15" s="479"/>
      <c r="AW15" s="479"/>
      <c r="AX15" s="479"/>
      <c r="AY15" s="480"/>
      <c r="AZ15" s="468" t="str">
        <f>$N$15</f>
        <v xml:space="preserve"> </v>
      </c>
      <c r="BA15" s="468"/>
      <c r="BB15" s="468"/>
      <c r="BC15" s="468"/>
      <c r="BD15" s="469"/>
      <c r="BH15" s="265" t="e">
        <f t="shared" si="0"/>
        <v>#VALUE!</v>
      </c>
      <c r="BI15" s="267" t="str">
        <f>IF(DATA!G19="Y",DATA!I19,"")</f>
        <v/>
      </c>
      <c r="BJ15" s="268" t="str">
        <f>IF(DATA!G19="Y",(CONCATENATE(DATA!D19," ",DATA!B19)),"")</f>
        <v/>
      </c>
      <c r="BK15" s="27" t="str">
        <f>IF((DATA!G19="Y")*AND(DATA!H19="N"),"X","")</f>
        <v/>
      </c>
      <c r="BL15" s="27" t="str">
        <f>IF((DATA!G19="Y")*AND(DATA!J19="G"),"G",(IF(DATA!K19="C","C",(IF(DATA!K19="A","A","")))))</f>
        <v/>
      </c>
      <c r="BN15" s="265">
        <v>12</v>
      </c>
      <c r="BO15" s="266" t="str">
        <f t="shared" si="1"/>
        <v/>
      </c>
      <c r="BP15" s="266" t="str">
        <f t="shared" si="2"/>
        <v/>
      </c>
      <c r="BQ15" s="27" t="str">
        <f t="shared" si="3"/>
        <v/>
      </c>
      <c r="BR15" s="27" t="str">
        <f t="shared" si="4"/>
        <v/>
      </c>
    </row>
    <row r="16" spans="1:70" ht="8.1" customHeight="1" x14ac:dyDescent="0.25">
      <c r="C16" s="273" t="str">
        <f t="shared" si="5"/>
        <v/>
      </c>
      <c r="D16" s="274" t="str">
        <f t="shared" si="6"/>
        <v/>
      </c>
      <c r="E16" s="473" t="str">
        <f t="shared" si="7"/>
        <v/>
      </c>
      <c r="F16" s="473"/>
      <c r="G16" s="475" t="str">
        <f t="shared" si="8"/>
        <v/>
      </c>
      <c r="H16" s="476"/>
      <c r="I16" s="476"/>
      <c r="J16" s="476"/>
      <c r="K16" s="476"/>
      <c r="L16" s="476"/>
      <c r="M16" s="477"/>
      <c r="N16" s="468" t="str">
        <f>IF(DATA!F53="","",DATA!F53)</f>
        <v/>
      </c>
      <c r="O16" s="468"/>
      <c r="P16" s="468"/>
      <c r="Q16" s="468"/>
      <c r="R16" s="469"/>
      <c r="S16" s="263"/>
      <c r="T16" s="263"/>
      <c r="U16" s="263"/>
      <c r="V16" s="273" t="str">
        <f>$C$16</f>
        <v/>
      </c>
      <c r="W16" s="274" t="str">
        <f>$D$16</f>
        <v/>
      </c>
      <c r="X16" s="473" t="str">
        <f>$E$16</f>
        <v/>
      </c>
      <c r="Y16" s="473"/>
      <c r="Z16" s="478" t="str">
        <f>$G$16</f>
        <v/>
      </c>
      <c r="AA16" s="479"/>
      <c r="AB16" s="479"/>
      <c r="AC16" s="479"/>
      <c r="AD16" s="479"/>
      <c r="AE16" s="479"/>
      <c r="AF16" s="480"/>
      <c r="AG16" s="468" t="str">
        <f>$N$16</f>
        <v/>
      </c>
      <c r="AH16" s="468"/>
      <c r="AI16" s="468"/>
      <c r="AJ16" s="468"/>
      <c r="AK16" s="469"/>
      <c r="AL16" s="263"/>
      <c r="AM16" s="263"/>
      <c r="AN16" s="263"/>
      <c r="AO16" s="273" t="str">
        <f>$C$16</f>
        <v/>
      </c>
      <c r="AP16" s="274" t="str">
        <f>$D$16</f>
        <v/>
      </c>
      <c r="AQ16" s="473" t="str">
        <f>$E$16</f>
        <v/>
      </c>
      <c r="AR16" s="473"/>
      <c r="AS16" s="478" t="str">
        <f>$G$16</f>
        <v/>
      </c>
      <c r="AT16" s="479"/>
      <c r="AU16" s="479"/>
      <c r="AV16" s="479"/>
      <c r="AW16" s="479"/>
      <c r="AX16" s="479"/>
      <c r="AY16" s="480"/>
      <c r="AZ16" s="468" t="str">
        <f>$N$16</f>
        <v/>
      </c>
      <c r="BA16" s="468"/>
      <c r="BB16" s="468"/>
      <c r="BC16" s="468"/>
      <c r="BD16" s="469"/>
      <c r="BH16" s="265" t="e">
        <f t="shared" si="0"/>
        <v>#VALUE!</v>
      </c>
      <c r="BI16" s="267" t="str">
        <f>IF(DATA!G20="Y",DATA!I20,"")</f>
        <v/>
      </c>
      <c r="BJ16" s="268" t="str">
        <f>IF(DATA!G20="Y",(CONCATENATE(DATA!D20," ",DATA!B20)),"")</f>
        <v/>
      </c>
      <c r="BK16" s="27" t="str">
        <f>IF((DATA!G20="Y")*AND(DATA!H20="N"),"X","")</f>
        <v/>
      </c>
      <c r="BL16" s="27" t="str">
        <f>IF((DATA!G20="Y")*AND(DATA!J20="G"),"G",(IF(DATA!K20="C","C",(IF(DATA!K20="A","A","")))))</f>
        <v/>
      </c>
      <c r="BN16" s="265">
        <v>13</v>
      </c>
      <c r="BO16" s="266" t="str">
        <f t="shared" si="1"/>
        <v/>
      </c>
      <c r="BP16" s="266" t="str">
        <f t="shared" si="2"/>
        <v/>
      </c>
      <c r="BQ16" s="27" t="str">
        <f t="shared" si="3"/>
        <v/>
      </c>
      <c r="BR16" s="27" t="str">
        <f t="shared" si="4"/>
        <v/>
      </c>
    </row>
    <row r="17" spans="3:70" ht="8.1" customHeight="1" x14ac:dyDescent="0.25">
      <c r="C17" s="273" t="str">
        <f t="shared" si="5"/>
        <v/>
      </c>
      <c r="D17" s="274" t="str">
        <f t="shared" si="6"/>
        <v/>
      </c>
      <c r="E17" s="473" t="str">
        <f t="shared" si="7"/>
        <v/>
      </c>
      <c r="F17" s="473"/>
      <c r="G17" s="475" t="str">
        <f t="shared" si="8"/>
        <v/>
      </c>
      <c r="H17" s="476"/>
      <c r="I17" s="476"/>
      <c r="J17" s="476"/>
      <c r="K17" s="476"/>
      <c r="L17" s="476"/>
      <c r="M17" s="477"/>
      <c r="N17" s="465" t="str">
        <f>IF(DATA!G53="","",DATA!G53)</f>
        <v/>
      </c>
      <c r="O17" s="465"/>
      <c r="P17" s="466" t="str">
        <f>IF(DATA!H53="","",DATA!H53)</f>
        <v/>
      </c>
      <c r="Q17" s="466"/>
      <c r="R17" s="467"/>
      <c r="S17" s="263"/>
      <c r="T17" s="263"/>
      <c r="U17" s="263"/>
      <c r="V17" s="273" t="str">
        <f>$C$17</f>
        <v/>
      </c>
      <c r="W17" s="274" t="str">
        <f>$D$17</f>
        <v/>
      </c>
      <c r="X17" s="473" t="str">
        <f>$E$17</f>
        <v/>
      </c>
      <c r="Y17" s="473"/>
      <c r="Z17" s="478" t="str">
        <f>$G$17</f>
        <v/>
      </c>
      <c r="AA17" s="479"/>
      <c r="AB17" s="479"/>
      <c r="AC17" s="479"/>
      <c r="AD17" s="479"/>
      <c r="AE17" s="479"/>
      <c r="AF17" s="480"/>
      <c r="AG17" s="465" t="str">
        <f>$N$17</f>
        <v/>
      </c>
      <c r="AH17" s="465"/>
      <c r="AI17" s="466" t="str">
        <f>$P$17</f>
        <v/>
      </c>
      <c r="AJ17" s="466"/>
      <c r="AK17" s="467"/>
      <c r="AL17" s="263"/>
      <c r="AM17" s="263"/>
      <c r="AN17" s="263"/>
      <c r="AO17" s="273" t="str">
        <f>$C$17</f>
        <v/>
      </c>
      <c r="AP17" s="274" t="str">
        <f>$D$17</f>
        <v/>
      </c>
      <c r="AQ17" s="473" t="str">
        <f>$E$17</f>
        <v/>
      </c>
      <c r="AR17" s="473"/>
      <c r="AS17" s="478" t="str">
        <f>$G$17</f>
        <v/>
      </c>
      <c r="AT17" s="479"/>
      <c r="AU17" s="479"/>
      <c r="AV17" s="479"/>
      <c r="AW17" s="479"/>
      <c r="AX17" s="479"/>
      <c r="AY17" s="480"/>
      <c r="AZ17" s="465" t="str">
        <f>$N$17</f>
        <v/>
      </c>
      <c r="BA17" s="465"/>
      <c r="BB17" s="466" t="str">
        <f>$P$17</f>
        <v/>
      </c>
      <c r="BC17" s="466"/>
      <c r="BD17" s="467"/>
      <c r="BH17" s="265" t="e">
        <f t="shared" si="0"/>
        <v>#VALUE!</v>
      </c>
      <c r="BI17" s="267" t="str">
        <f>IF(DATA!G21="Y",DATA!I21,"")</f>
        <v/>
      </c>
      <c r="BJ17" s="268" t="str">
        <f>IF(DATA!G21="Y",(CONCATENATE(DATA!D21," ",DATA!B21)),"")</f>
        <v/>
      </c>
      <c r="BK17" s="27" t="str">
        <f>IF((DATA!G21="Y")*AND(DATA!H21="N"),"X","")</f>
        <v/>
      </c>
      <c r="BL17" s="27" t="str">
        <f>IF((DATA!G21="Y")*AND(DATA!J21="G"),"G",(IF(DATA!K21="C","C",(IF(DATA!K21="A","A","")))))</f>
        <v/>
      </c>
      <c r="BN17" s="265">
        <v>14</v>
      </c>
      <c r="BO17" s="266" t="str">
        <f t="shared" si="1"/>
        <v/>
      </c>
      <c r="BP17" s="266" t="str">
        <f t="shared" si="2"/>
        <v/>
      </c>
      <c r="BQ17" s="27" t="str">
        <f t="shared" si="3"/>
        <v/>
      </c>
      <c r="BR17" s="27" t="str">
        <f t="shared" si="4"/>
        <v/>
      </c>
    </row>
    <row r="18" spans="3:70" ht="8.1" customHeight="1" x14ac:dyDescent="0.25">
      <c r="C18" s="273" t="str">
        <f t="shared" si="5"/>
        <v/>
      </c>
      <c r="D18" s="274" t="str">
        <f t="shared" si="6"/>
        <v/>
      </c>
      <c r="E18" s="473" t="str">
        <f t="shared" si="7"/>
        <v/>
      </c>
      <c r="F18" s="473"/>
      <c r="G18" s="475" t="str">
        <f t="shared" si="8"/>
        <v/>
      </c>
      <c r="H18" s="476"/>
      <c r="I18" s="476"/>
      <c r="J18" s="476"/>
      <c r="K18" s="476"/>
      <c r="L18" s="476"/>
      <c r="M18" s="477"/>
      <c r="N18" s="468" t="str">
        <f>CONCATENATE(DATA!E54," ",DATA!C54)</f>
        <v xml:space="preserve"> </v>
      </c>
      <c r="O18" s="468"/>
      <c r="P18" s="468"/>
      <c r="Q18" s="468"/>
      <c r="R18" s="469"/>
      <c r="S18" s="263"/>
      <c r="T18" s="263"/>
      <c r="U18" s="263"/>
      <c r="V18" s="273" t="str">
        <f>$C$18</f>
        <v/>
      </c>
      <c r="W18" s="274" t="str">
        <f>$D$18</f>
        <v/>
      </c>
      <c r="X18" s="473" t="str">
        <f>$E$18</f>
        <v/>
      </c>
      <c r="Y18" s="473"/>
      <c r="Z18" s="478" t="str">
        <f>$G$18</f>
        <v/>
      </c>
      <c r="AA18" s="479"/>
      <c r="AB18" s="479"/>
      <c r="AC18" s="479"/>
      <c r="AD18" s="479"/>
      <c r="AE18" s="479"/>
      <c r="AF18" s="480"/>
      <c r="AG18" s="468" t="str">
        <f>$N$18</f>
        <v xml:space="preserve"> </v>
      </c>
      <c r="AH18" s="468"/>
      <c r="AI18" s="468"/>
      <c r="AJ18" s="468"/>
      <c r="AK18" s="469"/>
      <c r="AL18" s="263"/>
      <c r="AM18" s="263"/>
      <c r="AN18" s="263"/>
      <c r="AO18" s="273" t="str">
        <f>$C$18</f>
        <v/>
      </c>
      <c r="AP18" s="274" t="str">
        <f>$D$18</f>
        <v/>
      </c>
      <c r="AQ18" s="473" t="str">
        <f>$E$18</f>
        <v/>
      </c>
      <c r="AR18" s="473"/>
      <c r="AS18" s="478" t="str">
        <f>$G$18</f>
        <v/>
      </c>
      <c r="AT18" s="479"/>
      <c r="AU18" s="479"/>
      <c r="AV18" s="479"/>
      <c r="AW18" s="479"/>
      <c r="AX18" s="479"/>
      <c r="AY18" s="480"/>
      <c r="AZ18" s="468" t="str">
        <f>$N$18</f>
        <v xml:space="preserve"> </v>
      </c>
      <c r="BA18" s="468"/>
      <c r="BB18" s="468"/>
      <c r="BC18" s="468"/>
      <c r="BD18" s="469"/>
      <c r="BH18" s="265" t="e">
        <f t="shared" si="0"/>
        <v>#VALUE!</v>
      </c>
      <c r="BI18" s="267" t="str">
        <f>IF(DATA!G22="Y",DATA!I22,"")</f>
        <v/>
      </c>
      <c r="BJ18" s="268" t="str">
        <f>IF(DATA!G22="Y",(CONCATENATE(DATA!D22," ",DATA!B22)),"")</f>
        <v/>
      </c>
      <c r="BK18" s="27" t="str">
        <f>IF((DATA!G22="Y")*AND(DATA!H22="N"),"X","")</f>
        <v/>
      </c>
      <c r="BL18" s="27" t="str">
        <f>IF((DATA!G22="Y")*AND(DATA!J22="G"),"G",(IF(DATA!K22="C","C",(IF(DATA!K22="A","A","")))))</f>
        <v/>
      </c>
      <c r="BN18" s="265">
        <v>15</v>
      </c>
      <c r="BO18" s="266" t="str">
        <f t="shared" si="1"/>
        <v/>
      </c>
      <c r="BP18" s="266" t="str">
        <f t="shared" si="2"/>
        <v/>
      </c>
      <c r="BQ18" s="27" t="str">
        <f t="shared" si="3"/>
        <v/>
      </c>
      <c r="BR18" s="27" t="str">
        <f t="shared" si="4"/>
        <v/>
      </c>
    </row>
    <row r="19" spans="3:70" ht="8.1" customHeight="1" x14ac:dyDescent="0.25">
      <c r="C19" s="273" t="str">
        <f t="shared" si="5"/>
        <v/>
      </c>
      <c r="D19" s="274" t="str">
        <f t="shared" si="6"/>
        <v/>
      </c>
      <c r="E19" s="473" t="str">
        <f t="shared" si="7"/>
        <v/>
      </c>
      <c r="F19" s="473"/>
      <c r="G19" s="475" t="str">
        <f t="shared" si="8"/>
        <v/>
      </c>
      <c r="H19" s="476"/>
      <c r="I19" s="476"/>
      <c r="J19" s="476"/>
      <c r="K19" s="476"/>
      <c r="L19" s="476"/>
      <c r="M19" s="477"/>
      <c r="N19" s="468" t="str">
        <f>IF(DATA!F54="","",DATA!F54)</f>
        <v/>
      </c>
      <c r="O19" s="468"/>
      <c r="P19" s="468"/>
      <c r="Q19" s="468"/>
      <c r="R19" s="469"/>
      <c r="S19" s="263"/>
      <c r="T19" s="263"/>
      <c r="U19" s="263"/>
      <c r="V19" s="273" t="str">
        <f>$C$19</f>
        <v/>
      </c>
      <c r="W19" s="274" t="str">
        <f>$D$19</f>
        <v/>
      </c>
      <c r="X19" s="473" t="str">
        <f>$E$19</f>
        <v/>
      </c>
      <c r="Y19" s="473"/>
      <c r="Z19" s="478" t="str">
        <f>$G$19</f>
        <v/>
      </c>
      <c r="AA19" s="479"/>
      <c r="AB19" s="479"/>
      <c r="AC19" s="479"/>
      <c r="AD19" s="479"/>
      <c r="AE19" s="479"/>
      <c r="AF19" s="480"/>
      <c r="AG19" s="468" t="str">
        <f>$N$19</f>
        <v/>
      </c>
      <c r="AH19" s="468"/>
      <c r="AI19" s="468"/>
      <c r="AJ19" s="468"/>
      <c r="AK19" s="469"/>
      <c r="AL19" s="263"/>
      <c r="AM19" s="263"/>
      <c r="AN19" s="263"/>
      <c r="AO19" s="273" t="str">
        <f>$C$19</f>
        <v/>
      </c>
      <c r="AP19" s="274" t="str">
        <f>$D$19</f>
        <v/>
      </c>
      <c r="AQ19" s="473" t="str">
        <f>$E$19</f>
        <v/>
      </c>
      <c r="AR19" s="473"/>
      <c r="AS19" s="478" t="str">
        <f>$G$19</f>
        <v/>
      </c>
      <c r="AT19" s="479"/>
      <c r="AU19" s="479"/>
      <c r="AV19" s="479"/>
      <c r="AW19" s="479"/>
      <c r="AX19" s="479"/>
      <c r="AY19" s="480"/>
      <c r="AZ19" s="468" t="str">
        <f>$N$19</f>
        <v/>
      </c>
      <c r="BA19" s="468"/>
      <c r="BB19" s="468"/>
      <c r="BC19" s="468"/>
      <c r="BD19" s="469"/>
      <c r="BH19" s="265" t="e">
        <f t="shared" si="0"/>
        <v>#VALUE!</v>
      </c>
      <c r="BI19" s="267" t="str">
        <f>IF(DATA!G23="Y",DATA!I23,"")</f>
        <v/>
      </c>
      <c r="BJ19" s="268" t="str">
        <f>IF(DATA!G23="Y",(CONCATENATE(DATA!D23," ",DATA!B23)),"")</f>
        <v/>
      </c>
      <c r="BK19" s="27" t="str">
        <f>IF((DATA!G23="Y")*AND(DATA!H23="N"),"X","")</f>
        <v/>
      </c>
      <c r="BL19" s="27" t="str">
        <f>IF((DATA!G23="Y")*AND(DATA!J23="G"),"G",(IF(DATA!K23="C","C",(IF(DATA!K23="A","A","")))))</f>
        <v/>
      </c>
      <c r="BN19" s="265">
        <v>16</v>
      </c>
      <c r="BO19" s="266" t="str">
        <f t="shared" si="1"/>
        <v/>
      </c>
      <c r="BP19" s="266" t="str">
        <f t="shared" si="2"/>
        <v/>
      </c>
      <c r="BQ19" s="27" t="str">
        <f t="shared" si="3"/>
        <v/>
      </c>
      <c r="BR19" s="27" t="str">
        <f t="shared" si="4"/>
        <v/>
      </c>
    </row>
    <row r="20" spans="3:70" ht="8.1" customHeight="1" x14ac:dyDescent="0.25">
      <c r="C20" s="273" t="str">
        <f t="shared" si="5"/>
        <v/>
      </c>
      <c r="D20" s="274" t="str">
        <f t="shared" si="6"/>
        <v/>
      </c>
      <c r="E20" s="473" t="str">
        <f t="shared" si="7"/>
        <v/>
      </c>
      <c r="F20" s="473"/>
      <c r="G20" s="475" t="str">
        <f t="shared" si="8"/>
        <v/>
      </c>
      <c r="H20" s="476"/>
      <c r="I20" s="476"/>
      <c r="J20" s="476"/>
      <c r="K20" s="476"/>
      <c r="L20" s="476"/>
      <c r="M20" s="477"/>
      <c r="N20" s="465" t="str">
        <f>IF(DATA!G54="","",DATA!G54)</f>
        <v/>
      </c>
      <c r="O20" s="465"/>
      <c r="P20" s="466" t="str">
        <f>IF(DATA!H54="","",DATA!H54)</f>
        <v/>
      </c>
      <c r="Q20" s="466"/>
      <c r="R20" s="467"/>
      <c r="S20" s="263"/>
      <c r="T20" s="263"/>
      <c r="U20" s="263"/>
      <c r="V20" s="273" t="str">
        <f>$C$20</f>
        <v/>
      </c>
      <c r="W20" s="274" t="str">
        <f>$D$20</f>
        <v/>
      </c>
      <c r="X20" s="473" t="str">
        <f>$E$20</f>
        <v/>
      </c>
      <c r="Y20" s="473"/>
      <c r="Z20" s="478" t="str">
        <f>$G$20</f>
        <v/>
      </c>
      <c r="AA20" s="479"/>
      <c r="AB20" s="479"/>
      <c r="AC20" s="479"/>
      <c r="AD20" s="479"/>
      <c r="AE20" s="479"/>
      <c r="AF20" s="480"/>
      <c r="AG20" s="465" t="str">
        <f>$N$20</f>
        <v/>
      </c>
      <c r="AH20" s="465"/>
      <c r="AI20" s="466" t="str">
        <f>$P$20</f>
        <v/>
      </c>
      <c r="AJ20" s="466"/>
      <c r="AK20" s="467"/>
      <c r="AL20" s="263"/>
      <c r="AM20" s="263"/>
      <c r="AN20" s="263"/>
      <c r="AO20" s="273" t="str">
        <f>$C$20</f>
        <v/>
      </c>
      <c r="AP20" s="274" t="str">
        <f>$D$20</f>
        <v/>
      </c>
      <c r="AQ20" s="473" t="str">
        <f>$E$20</f>
        <v/>
      </c>
      <c r="AR20" s="473"/>
      <c r="AS20" s="478" t="str">
        <f>$G$20</f>
        <v/>
      </c>
      <c r="AT20" s="479"/>
      <c r="AU20" s="479"/>
      <c r="AV20" s="479"/>
      <c r="AW20" s="479"/>
      <c r="AX20" s="479"/>
      <c r="AY20" s="480"/>
      <c r="AZ20" s="465" t="str">
        <f>$N$20</f>
        <v/>
      </c>
      <c r="BA20" s="465"/>
      <c r="BB20" s="466" t="str">
        <f>$P$20</f>
        <v/>
      </c>
      <c r="BC20" s="466"/>
      <c r="BD20" s="467"/>
      <c r="BH20" s="265" t="e">
        <f t="shared" si="0"/>
        <v>#VALUE!</v>
      </c>
      <c r="BI20" s="267" t="str">
        <f>IF(DATA!G24="Y",DATA!I24,"")</f>
        <v/>
      </c>
      <c r="BJ20" s="268" t="str">
        <f>IF(DATA!G24="Y",(CONCATENATE(DATA!D24," ",DATA!B24)),"")</f>
        <v/>
      </c>
      <c r="BK20" s="27" t="str">
        <f>IF((DATA!G24="Y")*AND(DATA!H24="N"),"X","")</f>
        <v/>
      </c>
      <c r="BL20" s="27" t="str">
        <f>IF((DATA!G24="Y")*AND(DATA!J24="G"),"G",(IF(DATA!K24="C","C",(IF(DATA!K24="A","A","")))))</f>
        <v/>
      </c>
      <c r="BN20" s="265">
        <v>17</v>
      </c>
      <c r="BO20" s="266" t="str">
        <f t="shared" si="1"/>
        <v/>
      </c>
      <c r="BP20" s="266" t="str">
        <f t="shared" si="2"/>
        <v/>
      </c>
      <c r="BQ20" s="27" t="str">
        <f t="shared" si="3"/>
        <v/>
      </c>
      <c r="BR20" s="27" t="str">
        <f t="shared" si="4"/>
        <v/>
      </c>
    </row>
    <row r="21" spans="3:70" ht="8.1" customHeight="1" x14ac:dyDescent="0.25">
      <c r="C21" s="273" t="str">
        <f t="shared" si="5"/>
        <v/>
      </c>
      <c r="D21" s="274" t="str">
        <f t="shared" si="6"/>
        <v/>
      </c>
      <c r="E21" s="473" t="str">
        <f t="shared" si="7"/>
        <v/>
      </c>
      <c r="F21" s="473"/>
      <c r="G21" s="475" t="str">
        <f t="shared" si="8"/>
        <v/>
      </c>
      <c r="H21" s="476"/>
      <c r="I21" s="476"/>
      <c r="J21" s="476"/>
      <c r="K21" s="476"/>
      <c r="L21" s="476"/>
      <c r="M21" s="477"/>
      <c r="N21" s="468" t="str">
        <f>CONCATENATE(DATA!E55," ",DATA!C55)</f>
        <v xml:space="preserve"> </v>
      </c>
      <c r="O21" s="468"/>
      <c r="P21" s="468"/>
      <c r="Q21" s="468"/>
      <c r="R21" s="469"/>
      <c r="S21" s="263"/>
      <c r="T21" s="263"/>
      <c r="U21" s="263"/>
      <c r="V21" s="273" t="str">
        <f>$C$21</f>
        <v/>
      </c>
      <c r="W21" s="274" t="str">
        <f>$D$21</f>
        <v/>
      </c>
      <c r="X21" s="473" t="str">
        <f>$E$21</f>
        <v/>
      </c>
      <c r="Y21" s="473"/>
      <c r="Z21" s="478" t="str">
        <f>$G$21</f>
        <v/>
      </c>
      <c r="AA21" s="479"/>
      <c r="AB21" s="479"/>
      <c r="AC21" s="479"/>
      <c r="AD21" s="479"/>
      <c r="AE21" s="479"/>
      <c r="AF21" s="480"/>
      <c r="AG21" s="468" t="str">
        <f>$N$21</f>
        <v xml:space="preserve"> </v>
      </c>
      <c r="AH21" s="468"/>
      <c r="AI21" s="468"/>
      <c r="AJ21" s="468"/>
      <c r="AK21" s="469"/>
      <c r="AL21" s="263"/>
      <c r="AM21" s="263"/>
      <c r="AN21" s="263"/>
      <c r="AO21" s="273" t="str">
        <f>$C$21</f>
        <v/>
      </c>
      <c r="AP21" s="274" t="str">
        <f>$D$21</f>
        <v/>
      </c>
      <c r="AQ21" s="473" t="str">
        <f>$E$21</f>
        <v/>
      </c>
      <c r="AR21" s="473"/>
      <c r="AS21" s="478" t="str">
        <f>$G$21</f>
        <v/>
      </c>
      <c r="AT21" s="479"/>
      <c r="AU21" s="479"/>
      <c r="AV21" s="479"/>
      <c r="AW21" s="479"/>
      <c r="AX21" s="479"/>
      <c r="AY21" s="480"/>
      <c r="AZ21" s="468" t="str">
        <f>$N$21</f>
        <v xml:space="preserve"> </v>
      </c>
      <c r="BA21" s="468"/>
      <c r="BB21" s="468"/>
      <c r="BC21" s="468"/>
      <c r="BD21" s="469"/>
      <c r="BH21" s="265" t="e">
        <f t="shared" si="0"/>
        <v>#VALUE!</v>
      </c>
      <c r="BI21" s="267" t="str">
        <f>IF(DATA!G25="Y",DATA!I25,"")</f>
        <v/>
      </c>
      <c r="BJ21" s="268" t="str">
        <f>IF(DATA!G25="Y",(CONCATENATE(DATA!D25," ",DATA!B25)),"")</f>
        <v/>
      </c>
      <c r="BK21" s="27" t="str">
        <f>IF((DATA!G25="Y")*AND(DATA!H25="N"),"X","")</f>
        <v/>
      </c>
      <c r="BL21" s="27" t="str">
        <f>IF((DATA!G25="Y")*AND(DATA!J25="G"),"G",(IF(DATA!K25="C","C",(IF(DATA!K25="A","A","")))))</f>
        <v/>
      </c>
      <c r="BN21" s="265">
        <v>18</v>
      </c>
      <c r="BO21" s="266" t="str">
        <f t="shared" si="1"/>
        <v/>
      </c>
      <c r="BP21" s="266" t="str">
        <f t="shared" si="2"/>
        <v/>
      </c>
      <c r="BQ21" s="27" t="str">
        <f t="shared" si="3"/>
        <v/>
      </c>
      <c r="BR21" s="27" t="str">
        <f t="shared" si="4"/>
        <v/>
      </c>
    </row>
    <row r="22" spans="3:70" ht="8.1" customHeight="1" x14ac:dyDescent="0.25">
      <c r="C22" s="273" t="str">
        <f t="shared" si="5"/>
        <v/>
      </c>
      <c r="D22" s="274" t="str">
        <f t="shared" si="6"/>
        <v/>
      </c>
      <c r="E22" s="473" t="str">
        <f t="shared" si="7"/>
        <v/>
      </c>
      <c r="F22" s="473"/>
      <c r="G22" s="475" t="str">
        <f t="shared" si="8"/>
        <v/>
      </c>
      <c r="H22" s="476"/>
      <c r="I22" s="476"/>
      <c r="J22" s="476"/>
      <c r="K22" s="476"/>
      <c r="L22" s="476"/>
      <c r="M22" s="477"/>
      <c r="N22" s="468" t="str">
        <f>IF(DATA!F55="","",DATA!F55)</f>
        <v/>
      </c>
      <c r="O22" s="468"/>
      <c r="P22" s="468"/>
      <c r="Q22" s="468"/>
      <c r="R22" s="469"/>
      <c r="S22" s="263"/>
      <c r="T22" s="263"/>
      <c r="U22" s="263"/>
      <c r="V22" s="273" t="str">
        <f>$C$22</f>
        <v/>
      </c>
      <c r="W22" s="274" t="str">
        <f>$D$22</f>
        <v/>
      </c>
      <c r="X22" s="473" t="str">
        <f>$E$22</f>
        <v/>
      </c>
      <c r="Y22" s="473"/>
      <c r="Z22" s="478" t="str">
        <f>$G$22</f>
        <v/>
      </c>
      <c r="AA22" s="479"/>
      <c r="AB22" s="479"/>
      <c r="AC22" s="479"/>
      <c r="AD22" s="479"/>
      <c r="AE22" s="479"/>
      <c r="AF22" s="480"/>
      <c r="AG22" s="468" t="str">
        <f>$N$22</f>
        <v/>
      </c>
      <c r="AH22" s="468"/>
      <c r="AI22" s="468"/>
      <c r="AJ22" s="468"/>
      <c r="AK22" s="469"/>
      <c r="AL22" s="263"/>
      <c r="AM22" s="263"/>
      <c r="AN22" s="263"/>
      <c r="AO22" s="273" t="str">
        <f>$C$22</f>
        <v/>
      </c>
      <c r="AP22" s="274" t="str">
        <f>$D$22</f>
        <v/>
      </c>
      <c r="AQ22" s="473" t="str">
        <f>$E$22</f>
        <v/>
      </c>
      <c r="AR22" s="473"/>
      <c r="AS22" s="478" t="str">
        <f>$G$22</f>
        <v/>
      </c>
      <c r="AT22" s="479"/>
      <c r="AU22" s="479"/>
      <c r="AV22" s="479"/>
      <c r="AW22" s="479"/>
      <c r="AX22" s="479"/>
      <c r="AY22" s="480"/>
      <c r="AZ22" s="468" t="str">
        <f>$N$22</f>
        <v/>
      </c>
      <c r="BA22" s="468"/>
      <c r="BB22" s="468"/>
      <c r="BC22" s="468"/>
      <c r="BD22" s="469"/>
      <c r="BH22" s="265" t="e">
        <f t="shared" si="0"/>
        <v>#VALUE!</v>
      </c>
      <c r="BI22" s="267" t="str">
        <f>IF(DATA!G26="Y",DATA!I26,"")</f>
        <v/>
      </c>
      <c r="BJ22" s="268" t="str">
        <f>IF(DATA!G26="Y",(CONCATENATE(DATA!D26," ",DATA!B26)),"")</f>
        <v/>
      </c>
      <c r="BK22" s="27" t="str">
        <f>IF((DATA!G26="Y")*AND(DATA!H26="N"),"X","")</f>
        <v/>
      </c>
      <c r="BL22" s="27" t="str">
        <f>IF((DATA!G26="Y")*AND(DATA!J26="G"),"G",(IF(DATA!K26="C","C",(IF(DATA!K26="A","A","")))))</f>
        <v/>
      </c>
      <c r="BN22" s="265">
        <v>19</v>
      </c>
      <c r="BO22" s="266" t="str">
        <f t="shared" si="1"/>
        <v/>
      </c>
      <c r="BP22" s="266" t="str">
        <f t="shared" si="2"/>
        <v/>
      </c>
      <c r="BQ22" s="27" t="str">
        <f t="shared" si="3"/>
        <v/>
      </c>
      <c r="BR22" s="27" t="str">
        <f t="shared" si="4"/>
        <v/>
      </c>
    </row>
    <row r="23" spans="3:70" ht="8.1" customHeight="1" x14ac:dyDescent="0.25">
      <c r="C23" s="273" t="str">
        <f t="shared" si="5"/>
        <v/>
      </c>
      <c r="D23" s="274" t="str">
        <f t="shared" si="6"/>
        <v/>
      </c>
      <c r="E23" s="473" t="str">
        <f t="shared" si="7"/>
        <v/>
      </c>
      <c r="F23" s="473"/>
      <c r="G23" s="475" t="str">
        <f t="shared" si="8"/>
        <v/>
      </c>
      <c r="H23" s="476"/>
      <c r="I23" s="476"/>
      <c r="J23" s="476"/>
      <c r="K23" s="476"/>
      <c r="L23" s="476"/>
      <c r="M23" s="477"/>
      <c r="N23" s="465" t="str">
        <f>IF(DATA!G55="","",DATA!G55)</f>
        <v/>
      </c>
      <c r="O23" s="465"/>
      <c r="P23" s="466" t="str">
        <f>IF(DATA!H55="","",DATA!H55)</f>
        <v/>
      </c>
      <c r="Q23" s="466"/>
      <c r="R23" s="467"/>
      <c r="S23" s="263"/>
      <c r="T23" s="263"/>
      <c r="U23" s="263"/>
      <c r="V23" s="273" t="str">
        <f>$C$23</f>
        <v/>
      </c>
      <c r="W23" s="274" t="str">
        <f>$D$23</f>
        <v/>
      </c>
      <c r="X23" s="473" t="str">
        <f>$E$23</f>
        <v/>
      </c>
      <c r="Y23" s="473"/>
      <c r="Z23" s="478" t="str">
        <f>$G$23</f>
        <v/>
      </c>
      <c r="AA23" s="479"/>
      <c r="AB23" s="479"/>
      <c r="AC23" s="479"/>
      <c r="AD23" s="479"/>
      <c r="AE23" s="479"/>
      <c r="AF23" s="480"/>
      <c r="AG23" s="465" t="str">
        <f>$N$23</f>
        <v/>
      </c>
      <c r="AH23" s="465"/>
      <c r="AI23" s="466" t="str">
        <f>$P$23</f>
        <v/>
      </c>
      <c r="AJ23" s="466"/>
      <c r="AK23" s="467"/>
      <c r="AL23" s="263"/>
      <c r="AM23" s="263"/>
      <c r="AN23" s="263"/>
      <c r="AO23" s="273" t="str">
        <f>$C$23</f>
        <v/>
      </c>
      <c r="AP23" s="274" t="str">
        <f>$D$23</f>
        <v/>
      </c>
      <c r="AQ23" s="473" t="str">
        <f>$E$23</f>
        <v/>
      </c>
      <c r="AR23" s="473"/>
      <c r="AS23" s="478" t="str">
        <f>$G$23</f>
        <v/>
      </c>
      <c r="AT23" s="479"/>
      <c r="AU23" s="479"/>
      <c r="AV23" s="479"/>
      <c r="AW23" s="479"/>
      <c r="AX23" s="479"/>
      <c r="AY23" s="480"/>
      <c r="AZ23" s="465" t="str">
        <f>$N$23</f>
        <v/>
      </c>
      <c r="BA23" s="465"/>
      <c r="BB23" s="466" t="str">
        <f>$P$23</f>
        <v/>
      </c>
      <c r="BC23" s="466"/>
      <c r="BD23" s="467"/>
      <c r="BH23" s="265" t="e">
        <f t="shared" si="0"/>
        <v>#VALUE!</v>
      </c>
      <c r="BI23" s="267" t="str">
        <f>IF(DATA!G27="Y",DATA!I27,"")</f>
        <v/>
      </c>
      <c r="BJ23" s="268" t="str">
        <f>IF(DATA!G27="Y",(CONCATENATE(DATA!D27," ",DATA!B27)),"")</f>
        <v/>
      </c>
      <c r="BK23" s="27" t="str">
        <f>IF((DATA!G27="Y")*AND(DATA!H27="N"),"X","")</f>
        <v/>
      </c>
      <c r="BL23" s="27" t="str">
        <f>IF((DATA!G27="Y")*AND(DATA!J27="G"),"G",(IF(DATA!K27="C","C",(IF(DATA!K27="A","A","")))))</f>
        <v/>
      </c>
      <c r="BN23" s="265">
        <v>20</v>
      </c>
      <c r="BO23" s="266" t="str">
        <f t="shared" si="1"/>
        <v/>
      </c>
      <c r="BP23" s="266" t="str">
        <f t="shared" si="2"/>
        <v/>
      </c>
      <c r="BQ23" s="27" t="str">
        <f t="shared" si="3"/>
        <v/>
      </c>
      <c r="BR23" s="27" t="str">
        <f t="shared" si="4"/>
        <v/>
      </c>
    </row>
    <row r="24" spans="3:70" ht="8.1" customHeight="1" x14ac:dyDescent="0.25">
      <c r="C24" s="273" t="str">
        <f t="shared" si="5"/>
        <v/>
      </c>
      <c r="D24" s="274" t="str">
        <f t="shared" si="6"/>
        <v/>
      </c>
      <c r="E24" s="473" t="str">
        <f t="shared" si="7"/>
        <v/>
      </c>
      <c r="F24" s="473"/>
      <c r="G24" s="475" t="str">
        <f t="shared" si="8"/>
        <v/>
      </c>
      <c r="H24" s="476"/>
      <c r="I24" s="476"/>
      <c r="J24" s="476"/>
      <c r="K24" s="476"/>
      <c r="L24" s="476"/>
      <c r="M24" s="477"/>
      <c r="N24" s="468" t="str">
        <f>CONCATENATE(DATA!E56," ",DATA!C56)</f>
        <v xml:space="preserve"> </v>
      </c>
      <c r="O24" s="468"/>
      <c r="P24" s="468"/>
      <c r="Q24" s="468"/>
      <c r="R24" s="469"/>
      <c r="S24" s="263"/>
      <c r="T24" s="263"/>
      <c r="U24" s="263"/>
      <c r="V24" s="273" t="str">
        <f>$C$24</f>
        <v/>
      </c>
      <c r="W24" s="274" t="str">
        <f>$D$24</f>
        <v/>
      </c>
      <c r="X24" s="473" t="str">
        <f>$E$24</f>
        <v/>
      </c>
      <c r="Y24" s="473"/>
      <c r="Z24" s="478" t="str">
        <f>$G$24</f>
        <v/>
      </c>
      <c r="AA24" s="479"/>
      <c r="AB24" s="479"/>
      <c r="AC24" s="479"/>
      <c r="AD24" s="479"/>
      <c r="AE24" s="479"/>
      <c r="AF24" s="480"/>
      <c r="AG24" s="468" t="str">
        <f>$N$24</f>
        <v xml:space="preserve"> </v>
      </c>
      <c r="AH24" s="468"/>
      <c r="AI24" s="468"/>
      <c r="AJ24" s="468"/>
      <c r="AK24" s="469"/>
      <c r="AL24" s="263"/>
      <c r="AM24" s="263"/>
      <c r="AN24" s="263"/>
      <c r="AO24" s="273" t="str">
        <f>$C$24</f>
        <v/>
      </c>
      <c r="AP24" s="274" t="str">
        <f>$D$24</f>
        <v/>
      </c>
      <c r="AQ24" s="473" t="str">
        <f>$E$24</f>
        <v/>
      </c>
      <c r="AR24" s="473"/>
      <c r="AS24" s="478" t="str">
        <f>$G$24</f>
        <v/>
      </c>
      <c r="AT24" s="479"/>
      <c r="AU24" s="479"/>
      <c r="AV24" s="479"/>
      <c r="AW24" s="479"/>
      <c r="AX24" s="479"/>
      <c r="AY24" s="480"/>
      <c r="AZ24" s="468" t="str">
        <f>$N$24</f>
        <v xml:space="preserve"> </v>
      </c>
      <c r="BA24" s="468"/>
      <c r="BB24" s="468"/>
      <c r="BC24" s="468"/>
      <c r="BD24" s="469"/>
      <c r="BH24" s="265" t="e">
        <f t="shared" si="0"/>
        <v>#VALUE!</v>
      </c>
      <c r="BI24" s="267" t="str">
        <f>IF(DATA!G28="Y",DATA!I28,"")</f>
        <v/>
      </c>
      <c r="BJ24" s="268" t="str">
        <f>IF(DATA!G28="Y",(CONCATENATE(DATA!D28," ",DATA!B28)),"")</f>
        <v/>
      </c>
      <c r="BK24" s="27" t="str">
        <f>IF((DATA!G28="Y")*AND(DATA!H28="N"),"X","")</f>
        <v/>
      </c>
      <c r="BL24" s="27" t="str">
        <f>IF((DATA!G28="Y")*AND(DATA!J28="G"),"G",(IF(DATA!K28="C","C",(IF(DATA!K28="A","A","")))))</f>
        <v/>
      </c>
      <c r="BN24" s="265">
        <v>21</v>
      </c>
      <c r="BO24" s="266" t="str">
        <f t="shared" si="1"/>
        <v/>
      </c>
      <c r="BP24" s="266" t="str">
        <f t="shared" si="2"/>
        <v/>
      </c>
      <c r="BQ24" s="27" t="str">
        <f t="shared" si="3"/>
        <v/>
      </c>
      <c r="BR24" s="27" t="str">
        <f t="shared" si="4"/>
        <v/>
      </c>
    </row>
    <row r="25" spans="3:70" ht="8.1" customHeight="1" x14ac:dyDescent="0.25">
      <c r="C25" s="273" t="str">
        <f t="shared" si="5"/>
        <v/>
      </c>
      <c r="D25" s="274" t="str">
        <f t="shared" si="6"/>
        <v/>
      </c>
      <c r="E25" s="473" t="str">
        <f t="shared" si="7"/>
        <v/>
      </c>
      <c r="F25" s="473"/>
      <c r="G25" s="475" t="str">
        <f t="shared" si="8"/>
        <v/>
      </c>
      <c r="H25" s="476"/>
      <c r="I25" s="476"/>
      <c r="J25" s="476"/>
      <c r="K25" s="476"/>
      <c r="L25" s="476"/>
      <c r="M25" s="477"/>
      <c r="N25" s="468" t="str">
        <f>IF(DATA!F56="","",DATA!F56)</f>
        <v/>
      </c>
      <c r="O25" s="468"/>
      <c r="P25" s="468"/>
      <c r="Q25" s="468"/>
      <c r="R25" s="469"/>
      <c r="S25" s="263"/>
      <c r="T25" s="263"/>
      <c r="U25" s="263"/>
      <c r="V25" s="273" t="str">
        <f>$C$25</f>
        <v/>
      </c>
      <c r="W25" s="274" t="str">
        <f>$D$25</f>
        <v/>
      </c>
      <c r="X25" s="473" t="str">
        <f>$E$25</f>
        <v/>
      </c>
      <c r="Y25" s="473"/>
      <c r="Z25" s="478" t="str">
        <f>$G$25</f>
        <v/>
      </c>
      <c r="AA25" s="479"/>
      <c r="AB25" s="479"/>
      <c r="AC25" s="479"/>
      <c r="AD25" s="479"/>
      <c r="AE25" s="479"/>
      <c r="AF25" s="480"/>
      <c r="AG25" s="468" t="str">
        <f>$N$25</f>
        <v/>
      </c>
      <c r="AH25" s="468"/>
      <c r="AI25" s="468"/>
      <c r="AJ25" s="468"/>
      <c r="AK25" s="469"/>
      <c r="AL25" s="263"/>
      <c r="AM25" s="263"/>
      <c r="AN25" s="263"/>
      <c r="AO25" s="273" t="str">
        <f>$C$25</f>
        <v/>
      </c>
      <c r="AP25" s="274" t="str">
        <f>$D$25</f>
        <v/>
      </c>
      <c r="AQ25" s="473" t="str">
        <f>$E$25</f>
        <v/>
      </c>
      <c r="AR25" s="473"/>
      <c r="AS25" s="478" t="str">
        <f>$G$25</f>
        <v/>
      </c>
      <c r="AT25" s="479"/>
      <c r="AU25" s="479"/>
      <c r="AV25" s="479"/>
      <c r="AW25" s="479"/>
      <c r="AX25" s="479"/>
      <c r="AY25" s="480"/>
      <c r="AZ25" s="468" t="str">
        <f>$N$25</f>
        <v/>
      </c>
      <c r="BA25" s="468"/>
      <c r="BB25" s="468"/>
      <c r="BC25" s="468"/>
      <c r="BD25" s="469"/>
      <c r="BH25" s="265" t="e">
        <f t="shared" si="0"/>
        <v>#VALUE!</v>
      </c>
      <c r="BI25" s="267" t="str">
        <f>IF(DATA!G29="Y",DATA!I29,"")</f>
        <v/>
      </c>
      <c r="BJ25" s="268" t="str">
        <f>IF(DATA!G29="Y",(CONCATENATE(DATA!D29," ",DATA!B29)),"")</f>
        <v/>
      </c>
      <c r="BK25" s="27" t="str">
        <f>IF((DATA!G29="Y")*AND(DATA!H29="N"),"X","")</f>
        <v/>
      </c>
      <c r="BL25" s="27" t="str">
        <f>IF((DATA!G29="Y")*AND(DATA!J29="G"),"G",(IF(DATA!K29="C","C",(IF(DATA!K29="A","A","")))))</f>
        <v/>
      </c>
      <c r="BN25" s="265">
        <v>22</v>
      </c>
      <c r="BO25" s="266" t="str">
        <f t="shared" si="1"/>
        <v/>
      </c>
      <c r="BP25" s="266" t="str">
        <f t="shared" si="2"/>
        <v/>
      </c>
      <c r="BQ25" s="27" t="str">
        <f t="shared" si="3"/>
        <v/>
      </c>
      <c r="BR25" s="27" t="str">
        <f t="shared" si="4"/>
        <v/>
      </c>
    </row>
    <row r="26" spans="3:70" ht="8.1" customHeight="1" x14ac:dyDescent="0.25">
      <c r="C26" s="273" t="str">
        <f t="shared" si="5"/>
        <v/>
      </c>
      <c r="D26" s="274" t="str">
        <f t="shared" si="6"/>
        <v/>
      </c>
      <c r="E26" s="473" t="str">
        <f t="shared" si="7"/>
        <v/>
      </c>
      <c r="F26" s="473"/>
      <c r="G26" s="475" t="str">
        <f t="shared" si="8"/>
        <v/>
      </c>
      <c r="H26" s="476"/>
      <c r="I26" s="476"/>
      <c r="J26" s="476"/>
      <c r="K26" s="476"/>
      <c r="L26" s="476"/>
      <c r="M26" s="477"/>
      <c r="N26" s="465" t="str">
        <f>IF(DATA!G56="","",DATA!G56)</f>
        <v/>
      </c>
      <c r="O26" s="465"/>
      <c r="P26" s="466" t="str">
        <f>IF(DATA!H56="","",DATA!H56)</f>
        <v/>
      </c>
      <c r="Q26" s="466"/>
      <c r="R26" s="467"/>
      <c r="S26" s="263"/>
      <c r="T26" s="263"/>
      <c r="U26" s="263"/>
      <c r="V26" s="273" t="str">
        <f>$C$26</f>
        <v/>
      </c>
      <c r="W26" s="274" t="str">
        <f>$D$26</f>
        <v/>
      </c>
      <c r="X26" s="473" t="str">
        <f>$E$26</f>
        <v/>
      </c>
      <c r="Y26" s="473"/>
      <c r="Z26" s="478" t="str">
        <f>$G$26</f>
        <v/>
      </c>
      <c r="AA26" s="479"/>
      <c r="AB26" s="479"/>
      <c r="AC26" s="479"/>
      <c r="AD26" s="479"/>
      <c r="AE26" s="479"/>
      <c r="AF26" s="480"/>
      <c r="AG26" s="465" t="str">
        <f>$N$26</f>
        <v/>
      </c>
      <c r="AH26" s="465"/>
      <c r="AI26" s="466" t="str">
        <f>$P$26</f>
        <v/>
      </c>
      <c r="AJ26" s="466"/>
      <c r="AK26" s="467"/>
      <c r="AL26" s="263"/>
      <c r="AM26" s="263"/>
      <c r="AN26" s="263"/>
      <c r="AO26" s="273" t="str">
        <f>$C$26</f>
        <v/>
      </c>
      <c r="AP26" s="274" t="str">
        <f>$D$26</f>
        <v/>
      </c>
      <c r="AQ26" s="473" t="str">
        <f>$E$26</f>
        <v/>
      </c>
      <c r="AR26" s="473"/>
      <c r="AS26" s="478" t="str">
        <f>$G$26</f>
        <v/>
      </c>
      <c r="AT26" s="479"/>
      <c r="AU26" s="479"/>
      <c r="AV26" s="479"/>
      <c r="AW26" s="479"/>
      <c r="AX26" s="479"/>
      <c r="AY26" s="480"/>
      <c r="AZ26" s="465" t="str">
        <f>$N$26</f>
        <v/>
      </c>
      <c r="BA26" s="465"/>
      <c r="BB26" s="466" t="str">
        <f>$P$26</f>
        <v/>
      </c>
      <c r="BC26" s="466"/>
      <c r="BD26" s="467"/>
      <c r="BH26" s="265" t="e">
        <f t="shared" si="0"/>
        <v>#VALUE!</v>
      </c>
      <c r="BI26" s="267" t="str">
        <f>IF(DATA!G30="Y",DATA!I30,"")</f>
        <v/>
      </c>
      <c r="BJ26" s="268" t="str">
        <f>IF(DATA!G30="Y",(CONCATENATE(DATA!D30," ",DATA!B30)),"")</f>
        <v/>
      </c>
      <c r="BK26" s="27" t="str">
        <f>IF((DATA!G30="Y")*AND(DATA!H30="N"),"X","")</f>
        <v/>
      </c>
      <c r="BL26" s="27" t="str">
        <f>IF((DATA!G30="Y")*AND(DATA!J30="G"),"G",(IF(DATA!K30="C","C",(IF(DATA!K30="A","A","")))))</f>
        <v/>
      </c>
      <c r="BN26" s="265">
        <v>23</v>
      </c>
      <c r="BO26" s="266" t="str">
        <f t="shared" si="1"/>
        <v/>
      </c>
      <c r="BP26" s="266" t="str">
        <f t="shared" si="2"/>
        <v/>
      </c>
      <c r="BQ26" s="27" t="str">
        <f t="shared" si="3"/>
        <v/>
      </c>
      <c r="BR26" s="27" t="str">
        <f t="shared" si="4"/>
        <v/>
      </c>
    </row>
    <row r="27" spans="3:70" ht="8.1" customHeight="1" x14ac:dyDescent="0.25">
      <c r="C27" s="273" t="str">
        <f t="shared" si="5"/>
        <v/>
      </c>
      <c r="D27" s="274" t="str">
        <f t="shared" si="6"/>
        <v/>
      </c>
      <c r="E27" s="473" t="str">
        <f t="shared" si="7"/>
        <v/>
      </c>
      <c r="F27" s="473"/>
      <c r="G27" s="475" t="str">
        <f t="shared" si="8"/>
        <v/>
      </c>
      <c r="H27" s="476"/>
      <c r="I27" s="476"/>
      <c r="J27" s="476"/>
      <c r="K27" s="476"/>
      <c r="L27" s="476"/>
      <c r="M27" s="477"/>
      <c r="N27" s="468" t="str">
        <f>CONCATENATE(DATA!E57," ",DATA!C57)</f>
        <v xml:space="preserve"> </v>
      </c>
      <c r="O27" s="468"/>
      <c r="P27" s="468"/>
      <c r="Q27" s="468"/>
      <c r="R27" s="469"/>
      <c r="S27" s="263"/>
      <c r="T27" s="263"/>
      <c r="U27" s="263"/>
      <c r="V27" s="273" t="str">
        <f>$C$27</f>
        <v/>
      </c>
      <c r="W27" s="274" t="str">
        <f>$D$27</f>
        <v/>
      </c>
      <c r="X27" s="473" t="str">
        <f>$E$27</f>
        <v/>
      </c>
      <c r="Y27" s="473"/>
      <c r="Z27" s="478" t="str">
        <f>$G$27</f>
        <v/>
      </c>
      <c r="AA27" s="479"/>
      <c r="AB27" s="479"/>
      <c r="AC27" s="479"/>
      <c r="AD27" s="479"/>
      <c r="AE27" s="479"/>
      <c r="AF27" s="480"/>
      <c r="AG27" s="468" t="str">
        <f>$N$27</f>
        <v xml:space="preserve"> </v>
      </c>
      <c r="AH27" s="468"/>
      <c r="AI27" s="468"/>
      <c r="AJ27" s="468"/>
      <c r="AK27" s="469"/>
      <c r="AL27" s="263"/>
      <c r="AM27" s="263"/>
      <c r="AN27" s="263"/>
      <c r="AO27" s="273" t="str">
        <f>$C$27</f>
        <v/>
      </c>
      <c r="AP27" s="274" t="str">
        <f>$D$27</f>
        <v/>
      </c>
      <c r="AQ27" s="473" t="str">
        <f>$E$27</f>
        <v/>
      </c>
      <c r="AR27" s="473"/>
      <c r="AS27" s="478" t="str">
        <f>$G$27</f>
        <v/>
      </c>
      <c r="AT27" s="479"/>
      <c r="AU27" s="479"/>
      <c r="AV27" s="479"/>
      <c r="AW27" s="479"/>
      <c r="AX27" s="479"/>
      <c r="AY27" s="480"/>
      <c r="AZ27" s="468" t="str">
        <f>$N$27</f>
        <v xml:space="preserve"> </v>
      </c>
      <c r="BA27" s="468"/>
      <c r="BB27" s="468"/>
      <c r="BC27" s="468"/>
      <c r="BD27" s="469"/>
      <c r="BH27" s="265" t="e">
        <f t="shared" si="0"/>
        <v>#VALUE!</v>
      </c>
      <c r="BI27" s="267" t="str">
        <f>IF(DATA!G31="Y",DATA!I31,"")</f>
        <v/>
      </c>
      <c r="BJ27" s="268" t="str">
        <f>IF(DATA!G31="Y",(CONCATENATE(DATA!D31," ",DATA!B31)),"")</f>
        <v/>
      </c>
      <c r="BK27" s="27" t="str">
        <f>IF((DATA!G31="Y")*AND(DATA!H31="N"),"X","")</f>
        <v/>
      </c>
      <c r="BL27" s="27" t="str">
        <f>IF((DATA!G31="Y")*AND(DATA!J31="G"),"G",(IF(DATA!K31="C","C",(IF(DATA!K31="A","A","")))))</f>
        <v/>
      </c>
      <c r="BN27" s="265">
        <v>24</v>
      </c>
      <c r="BO27" s="266" t="str">
        <f t="shared" si="1"/>
        <v/>
      </c>
      <c r="BP27" s="266" t="str">
        <f t="shared" si="2"/>
        <v/>
      </c>
      <c r="BQ27" s="27" t="str">
        <f t="shared" si="3"/>
        <v/>
      </c>
      <c r="BR27" s="27" t="str">
        <f t="shared" si="4"/>
        <v/>
      </c>
    </row>
    <row r="28" spans="3:70" ht="8.1" customHeight="1" x14ac:dyDescent="0.25">
      <c r="C28" s="273" t="str">
        <f t="shared" si="5"/>
        <v/>
      </c>
      <c r="D28" s="274" t="str">
        <f t="shared" si="6"/>
        <v/>
      </c>
      <c r="E28" s="473" t="str">
        <f t="shared" si="7"/>
        <v/>
      </c>
      <c r="F28" s="473"/>
      <c r="G28" s="475" t="str">
        <f t="shared" si="8"/>
        <v/>
      </c>
      <c r="H28" s="476"/>
      <c r="I28" s="476"/>
      <c r="J28" s="476"/>
      <c r="K28" s="476"/>
      <c r="L28" s="476"/>
      <c r="M28" s="477"/>
      <c r="N28" s="468" t="str">
        <f>IF(DATA!F57="","",DATA!F57)</f>
        <v/>
      </c>
      <c r="O28" s="468"/>
      <c r="P28" s="468"/>
      <c r="Q28" s="468"/>
      <c r="R28" s="469"/>
      <c r="S28" s="263"/>
      <c r="T28" s="263"/>
      <c r="U28" s="263"/>
      <c r="V28" s="273" t="str">
        <f>$C$28</f>
        <v/>
      </c>
      <c r="W28" s="274" t="str">
        <f>$D$28</f>
        <v/>
      </c>
      <c r="X28" s="473" t="str">
        <f>$E$28</f>
        <v/>
      </c>
      <c r="Y28" s="473"/>
      <c r="Z28" s="478" t="str">
        <f>$G$28</f>
        <v/>
      </c>
      <c r="AA28" s="479"/>
      <c r="AB28" s="479"/>
      <c r="AC28" s="479"/>
      <c r="AD28" s="479"/>
      <c r="AE28" s="479"/>
      <c r="AF28" s="480"/>
      <c r="AG28" s="468" t="str">
        <f>$N$28</f>
        <v/>
      </c>
      <c r="AH28" s="468"/>
      <c r="AI28" s="468"/>
      <c r="AJ28" s="468"/>
      <c r="AK28" s="469"/>
      <c r="AL28" s="263"/>
      <c r="AM28" s="263"/>
      <c r="AN28" s="263"/>
      <c r="AO28" s="273" t="str">
        <f>$C$28</f>
        <v/>
      </c>
      <c r="AP28" s="274" t="str">
        <f>$D$28</f>
        <v/>
      </c>
      <c r="AQ28" s="473" t="str">
        <f>$E$28</f>
        <v/>
      </c>
      <c r="AR28" s="473"/>
      <c r="AS28" s="478" t="str">
        <f>$G$28</f>
        <v/>
      </c>
      <c r="AT28" s="479"/>
      <c r="AU28" s="479"/>
      <c r="AV28" s="479"/>
      <c r="AW28" s="479"/>
      <c r="AX28" s="479"/>
      <c r="AY28" s="480"/>
      <c r="AZ28" s="468" t="str">
        <f>$N$28</f>
        <v/>
      </c>
      <c r="BA28" s="468"/>
      <c r="BB28" s="468"/>
      <c r="BC28" s="468"/>
      <c r="BD28" s="469"/>
      <c r="BH28" s="265" t="e">
        <f t="shared" si="0"/>
        <v>#VALUE!</v>
      </c>
      <c r="BI28" s="267" t="str">
        <f>IF(DATA!G32="Y",DATA!I32,"")</f>
        <v/>
      </c>
      <c r="BJ28" s="268" t="str">
        <f>IF(DATA!G32="Y",(CONCATENATE(DATA!D32," ",DATA!B32)),"")</f>
        <v/>
      </c>
      <c r="BK28" s="27" t="str">
        <f>IF((DATA!G32="Y")*AND(DATA!H32="N"),"X","")</f>
        <v/>
      </c>
      <c r="BL28" s="27" t="str">
        <f>IF((DATA!G32="Y")*AND(DATA!J32="G"),"G",(IF(DATA!K32="C","C",(IF(DATA!K32="A","A","")))))</f>
        <v/>
      </c>
      <c r="BN28" s="265">
        <v>25</v>
      </c>
      <c r="BO28" s="266" t="str">
        <f t="shared" si="1"/>
        <v/>
      </c>
      <c r="BP28" s="266" t="str">
        <f t="shared" si="2"/>
        <v/>
      </c>
      <c r="BQ28" s="27" t="str">
        <f t="shared" si="3"/>
        <v/>
      </c>
      <c r="BR28" s="27" t="str">
        <f t="shared" si="4"/>
        <v/>
      </c>
    </row>
    <row r="29" spans="3:70" ht="8.1" customHeight="1" x14ac:dyDescent="0.25">
      <c r="C29" s="273" t="str">
        <f t="shared" si="5"/>
        <v/>
      </c>
      <c r="D29" s="274" t="str">
        <f t="shared" si="6"/>
        <v/>
      </c>
      <c r="E29" s="473" t="str">
        <f t="shared" si="7"/>
        <v/>
      </c>
      <c r="F29" s="473"/>
      <c r="G29" s="475" t="str">
        <f t="shared" si="8"/>
        <v/>
      </c>
      <c r="H29" s="476"/>
      <c r="I29" s="476"/>
      <c r="J29" s="476"/>
      <c r="K29" s="476"/>
      <c r="L29" s="476"/>
      <c r="M29" s="477"/>
      <c r="N29" s="465" t="str">
        <f>IF(DATA!G57="","",DATA!G57)</f>
        <v/>
      </c>
      <c r="O29" s="465"/>
      <c r="P29" s="466" t="str">
        <f>IF(DATA!H57="","",DATA!H57)</f>
        <v/>
      </c>
      <c r="Q29" s="466"/>
      <c r="R29" s="467"/>
      <c r="S29" s="263"/>
      <c r="T29" s="263"/>
      <c r="U29" s="263"/>
      <c r="V29" s="273" t="str">
        <f>$C$29</f>
        <v/>
      </c>
      <c r="W29" s="274" t="str">
        <f>$D$29</f>
        <v/>
      </c>
      <c r="X29" s="473" t="str">
        <f>$E$29</f>
        <v/>
      </c>
      <c r="Y29" s="473"/>
      <c r="Z29" s="478" t="str">
        <f>$G$29</f>
        <v/>
      </c>
      <c r="AA29" s="479"/>
      <c r="AB29" s="479"/>
      <c r="AC29" s="479"/>
      <c r="AD29" s="479"/>
      <c r="AE29" s="479"/>
      <c r="AF29" s="480"/>
      <c r="AG29" s="465" t="str">
        <f>$N$29</f>
        <v/>
      </c>
      <c r="AH29" s="465"/>
      <c r="AI29" s="466" t="str">
        <f>$P$29</f>
        <v/>
      </c>
      <c r="AJ29" s="466"/>
      <c r="AK29" s="467"/>
      <c r="AL29" s="263"/>
      <c r="AM29" s="263"/>
      <c r="AN29" s="263"/>
      <c r="AO29" s="273" t="str">
        <f>$C$29</f>
        <v/>
      </c>
      <c r="AP29" s="274" t="str">
        <f>$D$29</f>
        <v/>
      </c>
      <c r="AQ29" s="473" t="str">
        <f>$E$29</f>
        <v/>
      </c>
      <c r="AR29" s="473"/>
      <c r="AS29" s="478" t="str">
        <f>$G$29</f>
        <v/>
      </c>
      <c r="AT29" s="479"/>
      <c r="AU29" s="479"/>
      <c r="AV29" s="479"/>
      <c r="AW29" s="479"/>
      <c r="AX29" s="479"/>
      <c r="AY29" s="480"/>
      <c r="AZ29" s="465" t="str">
        <f>$N$29</f>
        <v/>
      </c>
      <c r="BA29" s="465"/>
      <c r="BB29" s="466" t="str">
        <f>$P$29</f>
        <v/>
      </c>
      <c r="BC29" s="466"/>
      <c r="BD29" s="467"/>
      <c r="BH29" s="265" t="e">
        <f t="shared" si="0"/>
        <v>#VALUE!</v>
      </c>
      <c r="BI29" s="267" t="str">
        <f>IF(DATA!G33="Y",DATA!I33,"")</f>
        <v/>
      </c>
      <c r="BJ29" s="268" t="str">
        <f>IF(DATA!G33="Y",(CONCATENATE(DATA!D33," ",DATA!B33)),"")</f>
        <v/>
      </c>
      <c r="BK29" s="27" t="str">
        <f>IF((DATA!G33="Y")*AND(DATA!H33="N"),"X","")</f>
        <v/>
      </c>
      <c r="BL29" s="27" t="str">
        <f>IF((DATA!G33="Y")*AND(DATA!J33="G"),"G",(IF(DATA!K33="C","C",(IF(DATA!K33="A","A","")))))</f>
        <v/>
      </c>
      <c r="BN29" s="265">
        <v>26</v>
      </c>
      <c r="BO29" s="266" t="str">
        <f t="shared" si="1"/>
        <v/>
      </c>
      <c r="BP29" s="266" t="str">
        <f t="shared" si="2"/>
        <v/>
      </c>
      <c r="BQ29" s="27" t="str">
        <f t="shared" si="3"/>
        <v/>
      </c>
      <c r="BR29" s="27" t="str">
        <f t="shared" si="4"/>
        <v/>
      </c>
    </row>
    <row r="30" spans="3:70" ht="8.1" customHeight="1" x14ac:dyDescent="0.25">
      <c r="C30" s="273" t="str">
        <f t="shared" si="5"/>
        <v/>
      </c>
      <c r="D30" s="274" t="str">
        <f t="shared" si="6"/>
        <v/>
      </c>
      <c r="E30" s="473" t="str">
        <f t="shared" si="7"/>
        <v/>
      </c>
      <c r="F30" s="473"/>
      <c r="G30" s="475" t="str">
        <f t="shared" si="8"/>
        <v/>
      </c>
      <c r="H30" s="476"/>
      <c r="I30" s="476"/>
      <c r="J30" s="476"/>
      <c r="K30" s="476"/>
      <c r="L30" s="476"/>
      <c r="M30" s="477"/>
      <c r="N30" s="468" t="str">
        <f>CONCATENATE(DATA!E58," ",DATA!C58)</f>
        <v xml:space="preserve"> </v>
      </c>
      <c r="O30" s="468"/>
      <c r="P30" s="468"/>
      <c r="Q30" s="468"/>
      <c r="R30" s="469"/>
      <c r="S30" s="263"/>
      <c r="T30" s="263"/>
      <c r="U30" s="263"/>
      <c r="V30" s="273" t="str">
        <f>$C$30</f>
        <v/>
      </c>
      <c r="W30" s="274" t="str">
        <f>$D$30</f>
        <v/>
      </c>
      <c r="X30" s="473" t="str">
        <f>$E$30</f>
        <v/>
      </c>
      <c r="Y30" s="473"/>
      <c r="Z30" s="478" t="str">
        <f>$G$30</f>
        <v/>
      </c>
      <c r="AA30" s="479"/>
      <c r="AB30" s="479"/>
      <c r="AC30" s="479"/>
      <c r="AD30" s="479"/>
      <c r="AE30" s="479"/>
      <c r="AF30" s="480"/>
      <c r="AG30" s="468" t="str">
        <f>$N$30</f>
        <v xml:space="preserve"> </v>
      </c>
      <c r="AH30" s="468"/>
      <c r="AI30" s="468"/>
      <c r="AJ30" s="468"/>
      <c r="AK30" s="469"/>
      <c r="AL30" s="263"/>
      <c r="AM30" s="263"/>
      <c r="AN30" s="263"/>
      <c r="AO30" s="273" t="str">
        <f>$C$30</f>
        <v/>
      </c>
      <c r="AP30" s="274" t="str">
        <f>$D$30</f>
        <v/>
      </c>
      <c r="AQ30" s="473" t="str">
        <f>$E$30</f>
        <v/>
      </c>
      <c r="AR30" s="473"/>
      <c r="AS30" s="478" t="str">
        <f>$G$30</f>
        <v/>
      </c>
      <c r="AT30" s="479"/>
      <c r="AU30" s="479"/>
      <c r="AV30" s="479"/>
      <c r="AW30" s="479"/>
      <c r="AX30" s="479"/>
      <c r="AY30" s="480"/>
      <c r="AZ30" s="468" t="str">
        <f>$N$30</f>
        <v xml:space="preserve"> </v>
      </c>
      <c r="BA30" s="468"/>
      <c r="BB30" s="468"/>
      <c r="BC30" s="468"/>
      <c r="BD30" s="469"/>
      <c r="BH30" s="265" t="e">
        <f t="shared" si="0"/>
        <v>#VALUE!</v>
      </c>
      <c r="BI30" s="267" t="str">
        <f>IF(DATA!G34="Y",DATA!I34,"")</f>
        <v/>
      </c>
      <c r="BJ30" s="268" t="str">
        <f>IF(DATA!G34="Y",(CONCATENATE(DATA!D34," ",DATA!B34)),"")</f>
        <v/>
      </c>
      <c r="BK30" s="27" t="str">
        <f>IF((DATA!G34="Y")*AND(DATA!H34="N"),"X","")</f>
        <v/>
      </c>
      <c r="BL30" s="27" t="str">
        <f>IF((DATA!G34="Y")*AND(DATA!J34="G"),"G",(IF(DATA!K34="C","C",(IF(DATA!K34="A","A","")))))</f>
        <v/>
      </c>
      <c r="BN30" s="265">
        <v>27</v>
      </c>
      <c r="BO30" s="266" t="str">
        <f t="shared" si="1"/>
        <v/>
      </c>
      <c r="BP30" s="266" t="str">
        <f t="shared" si="2"/>
        <v/>
      </c>
      <c r="BQ30" s="27" t="str">
        <f t="shared" si="3"/>
        <v/>
      </c>
      <c r="BR30" s="27" t="str">
        <f t="shared" si="4"/>
        <v/>
      </c>
    </row>
    <row r="31" spans="3:70" ht="8.1" customHeight="1" x14ac:dyDescent="0.25">
      <c r="C31" s="273" t="str">
        <f t="shared" si="5"/>
        <v/>
      </c>
      <c r="D31" s="274" t="str">
        <f t="shared" si="6"/>
        <v/>
      </c>
      <c r="E31" s="473" t="str">
        <f t="shared" si="7"/>
        <v/>
      </c>
      <c r="F31" s="473"/>
      <c r="G31" s="475" t="str">
        <f t="shared" si="8"/>
        <v/>
      </c>
      <c r="H31" s="476"/>
      <c r="I31" s="476"/>
      <c r="J31" s="476"/>
      <c r="K31" s="476"/>
      <c r="L31" s="476"/>
      <c r="M31" s="477"/>
      <c r="N31" s="468" t="str">
        <f>IF(DATA!F58="","",DATA!F58)</f>
        <v/>
      </c>
      <c r="O31" s="468"/>
      <c r="P31" s="468"/>
      <c r="Q31" s="468"/>
      <c r="R31" s="469"/>
      <c r="S31" s="263"/>
      <c r="T31" s="263"/>
      <c r="U31" s="263"/>
      <c r="V31" s="273" t="str">
        <f>$C$31</f>
        <v/>
      </c>
      <c r="W31" s="274" t="str">
        <f>$D$31</f>
        <v/>
      </c>
      <c r="X31" s="473" t="str">
        <f>$E$31</f>
        <v/>
      </c>
      <c r="Y31" s="473"/>
      <c r="Z31" s="478" t="str">
        <f>$G$31</f>
        <v/>
      </c>
      <c r="AA31" s="479"/>
      <c r="AB31" s="479"/>
      <c r="AC31" s="479"/>
      <c r="AD31" s="479"/>
      <c r="AE31" s="479"/>
      <c r="AF31" s="480"/>
      <c r="AG31" s="468" t="str">
        <f>$N$31</f>
        <v/>
      </c>
      <c r="AH31" s="468"/>
      <c r="AI31" s="468"/>
      <c r="AJ31" s="468"/>
      <c r="AK31" s="469"/>
      <c r="AL31" s="263"/>
      <c r="AM31" s="263"/>
      <c r="AN31" s="263"/>
      <c r="AO31" s="273" t="str">
        <f>$C$31</f>
        <v/>
      </c>
      <c r="AP31" s="274" t="str">
        <f>$D$31</f>
        <v/>
      </c>
      <c r="AQ31" s="473" t="str">
        <f>$E$31</f>
        <v/>
      </c>
      <c r="AR31" s="473"/>
      <c r="AS31" s="478" t="str">
        <f>$G$31</f>
        <v/>
      </c>
      <c r="AT31" s="479"/>
      <c r="AU31" s="479"/>
      <c r="AV31" s="479"/>
      <c r="AW31" s="479"/>
      <c r="AX31" s="479"/>
      <c r="AY31" s="480"/>
      <c r="AZ31" s="468" t="str">
        <f>$N$31</f>
        <v/>
      </c>
      <c r="BA31" s="468"/>
      <c r="BB31" s="468"/>
      <c r="BC31" s="468"/>
      <c r="BD31" s="469"/>
      <c r="BH31" s="265" t="e">
        <f t="shared" si="0"/>
        <v>#VALUE!</v>
      </c>
      <c r="BI31" s="267" t="str">
        <f>IF(DATA!G35="Y",DATA!I35,"")</f>
        <v/>
      </c>
      <c r="BJ31" s="268" t="str">
        <f>IF(DATA!G35="Y",(CONCATENATE(DATA!D35," ",DATA!B35)),"")</f>
        <v/>
      </c>
      <c r="BK31" s="27" t="str">
        <f>IF((DATA!G35="Y")*AND(DATA!H35="N"),"X","")</f>
        <v/>
      </c>
      <c r="BL31" s="27" t="str">
        <f>IF((DATA!G35="Y")*AND(DATA!J35="G"),"G",(IF(DATA!K35="C","C",(IF(DATA!K35="A","A","")))))</f>
        <v/>
      </c>
      <c r="BN31" s="265">
        <v>28</v>
      </c>
      <c r="BO31" s="266" t="str">
        <f t="shared" si="1"/>
        <v/>
      </c>
      <c r="BP31" s="266" t="str">
        <f t="shared" si="2"/>
        <v/>
      </c>
      <c r="BQ31" s="27" t="str">
        <f t="shared" si="3"/>
        <v/>
      </c>
      <c r="BR31" s="27" t="str">
        <f t="shared" si="4"/>
        <v/>
      </c>
    </row>
    <row r="32" spans="3:70" ht="8.1" customHeight="1" x14ac:dyDescent="0.25">
      <c r="C32" s="273" t="str">
        <f t="shared" si="5"/>
        <v/>
      </c>
      <c r="D32" s="274" t="str">
        <f t="shared" si="6"/>
        <v/>
      </c>
      <c r="E32" s="473" t="str">
        <f t="shared" si="7"/>
        <v/>
      </c>
      <c r="F32" s="473"/>
      <c r="G32" s="475" t="str">
        <f t="shared" si="8"/>
        <v/>
      </c>
      <c r="H32" s="476"/>
      <c r="I32" s="476"/>
      <c r="J32" s="476"/>
      <c r="K32" s="476"/>
      <c r="L32" s="476"/>
      <c r="M32" s="477"/>
      <c r="N32" s="465" t="str">
        <f>IF(DATA!G58="","",DATA!G58)</f>
        <v/>
      </c>
      <c r="O32" s="465"/>
      <c r="P32" s="466" t="str">
        <f>IF(DATA!H58="","",DATA!H58)</f>
        <v/>
      </c>
      <c r="Q32" s="466"/>
      <c r="R32" s="467"/>
      <c r="S32" s="263"/>
      <c r="T32" s="263"/>
      <c r="U32" s="263"/>
      <c r="V32" s="273" t="str">
        <f>$C$32</f>
        <v/>
      </c>
      <c r="W32" s="274" t="str">
        <f>$D$32</f>
        <v/>
      </c>
      <c r="X32" s="473" t="str">
        <f>$E$32</f>
        <v/>
      </c>
      <c r="Y32" s="473"/>
      <c r="Z32" s="478" t="str">
        <f>$G$32</f>
        <v/>
      </c>
      <c r="AA32" s="479"/>
      <c r="AB32" s="479"/>
      <c r="AC32" s="479"/>
      <c r="AD32" s="479"/>
      <c r="AE32" s="479"/>
      <c r="AF32" s="480"/>
      <c r="AG32" s="465" t="str">
        <f>$N$32</f>
        <v/>
      </c>
      <c r="AH32" s="465"/>
      <c r="AI32" s="466" t="str">
        <f>$P$32</f>
        <v/>
      </c>
      <c r="AJ32" s="466"/>
      <c r="AK32" s="467"/>
      <c r="AL32" s="263"/>
      <c r="AM32" s="263"/>
      <c r="AN32" s="263"/>
      <c r="AO32" s="273" t="str">
        <f>$C$32</f>
        <v/>
      </c>
      <c r="AP32" s="274" t="str">
        <f>$D$32</f>
        <v/>
      </c>
      <c r="AQ32" s="473" t="str">
        <f>$E$32</f>
        <v/>
      </c>
      <c r="AR32" s="473"/>
      <c r="AS32" s="478" t="str">
        <f>$G$32</f>
        <v/>
      </c>
      <c r="AT32" s="479"/>
      <c r="AU32" s="479"/>
      <c r="AV32" s="479"/>
      <c r="AW32" s="479"/>
      <c r="AX32" s="479"/>
      <c r="AY32" s="480"/>
      <c r="AZ32" s="465" t="str">
        <f>$N$32</f>
        <v/>
      </c>
      <c r="BA32" s="465"/>
      <c r="BB32" s="466" t="str">
        <f>$P$32</f>
        <v/>
      </c>
      <c r="BC32" s="466"/>
      <c r="BD32" s="467"/>
      <c r="BH32" s="265" t="e">
        <f t="shared" si="0"/>
        <v>#VALUE!</v>
      </c>
      <c r="BI32" s="267" t="str">
        <f>IF(DATA!G36="Y",DATA!I36,"")</f>
        <v/>
      </c>
      <c r="BJ32" s="268" t="str">
        <f>IF(DATA!G36="Y",(CONCATENATE(DATA!D36," ",DATA!B36)),"")</f>
        <v/>
      </c>
      <c r="BK32" s="27" t="str">
        <f>IF((DATA!G36="Y")*AND(DATA!H36="N"),"X","")</f>
        <v/>
      </c>
      <c r="BL32" s="27" t="str">
        <f>IF((DATA!G36="Y")*AND(DATA!J36="G"),"G",(IF(DATA!K36="C","C",(IF(DATA!K36="A","A","")))))</f>
        <v/>
      </c>
      <c r="BN32" s="265">
        <v>29</v>
      </c>
      <c r="BO32" s="266" t="str">
        <f t="shared" si="1"/>
        <v/>
      </c>
      <c r="BP32" s="266" t="str">
        <f t="shared" si="2"/>
        <v/>
      </c>
      <c r="BQ32" s="27" t="str">
        <f t="shared" si="3"/>
        <v/>
      </c>
      <c r="BR32" s="27" t="str">
        <f t="shared" si="4"/>
        <v/>
      </c>
    </row>
    <row r="33" spans="3:106" ht="8.1" customHeight="1" x14ac:dyDescent="0.25">
      <c r="C33" s="273" t="str">
        <f t="shared" si="5"/>
        <v/>
      </c>
      <c r="D33" s="274" t="str">
        <f t="shared" si="6"/>
        <v/>
      </c>
      <c r="E33" s="473" t="str">
        <f t="shared" si="7"/>
        <v/>
      </c>
      <c r="F33" s="473"/>
      <c r="G33" s="475" t="str">
        <f t="shared" si="8"/>
        <v/>
      </c>
      <c r="H33" s="476"/>
      <c r="I33" s="476"/>
      <c r="J33" s="476"/>
      <c r="K33" s="476"/>
      <c r="L33" s="476"/>
      <c r="M33" s="477"/>
      <c r="N33" s="468" t="str">
        <f>CONCATENATE(DATA!E59," ",DATA!C59)</f>
        <v xml:space="preserve"> </v>
      </c>
      <c r="O33" s="468"/>
      <c r="P33" s="468"/>
      <c r="Q33" s="468"/>
      <c r="R33" s="469"/>
      <c r="S33" s="263"/>
      <c r="T33" s="263"/>
      <c r="U33" s="263"/>
      <c r="V33" s="273" t="str">
        <f>$C$33</f>
        <v/>
      </c>
      <c r="W33" s="274" t="str">
        <f>$D$33</f>
        <v/>
      </c>
      <c r="X33" s="473" t="str">
        <f>$E$33</f>
        <v/>
      </c>
      <c r="Y33" s="473"/>
      <c r="Z33" s="478" t="str">
        <f>$G$33</f>
        <v/>
      </c>
      <c r="AA33" s="479"/>
      <c r="AB33" s="479"/>
      <c r="AC33" s="479"/>
      <c r="AD33" s="479"/>
      <c r="AE33" s="479"/>
      <c r="AF33" s="480"/>
      <c r="AG33" s="468" t="str">
        <f>$N$33</f>
        <v xml:space="preserve"> </v>
      </c>
      <c r="AH33" s="468"/>
      <c r="AI33" s="468"/>
      <c r="AJ33" s="468"/>
      <c r="AK33" s="469"/>
      <c r="AL33" s="263"/>
      <c r="AM33" s="263"/>
      <c r="AN33" s="263"/>
      <c r="AO33" s="273" t="str">
        <f>$C$33</f>
        <v/>
      </c>
      <c r="AP33" s="274" t="str">
        <f>$D$33</f>
        <v/>
      </c>
      <c r="AQ33" s="473" t="str">
        <f>$E$33</f>
        <v/>
      </c>
      <c r="AR33" s="473"/>
      <c r="AS33" s="478" t="str">
        <f>$G$33</f>
        <v/>
      </c>
      <c r="AT33" s="479"/>
      <c r="AU33" s="479"/>
      <c r="AV33" s="479"/>
      <c r="AW33" s="479"/>
      <c r="AX33" s="479"/>
      <c r="AY33" s="480"/>
      <c r="AZ33" s="468" t="str">
        <f>$N$33</f>
        <v xml:space="preserve"> </v>
      </c>
      <c r="BA33" s="468"/>
      <c r="BB33" s="468"/>
      <c r="BC33" s="468"/>
      <c r="BD33" s="469"/>
      <c r="BH33" s="265" t="e">
        <f t="shared" si="0"/>
        <v>#VALUE!</v>
      </c>
      <c r="BI33" s="267" t="str">
        <f>IF(DATA!G37="Y",DATA!I37,"")</f>
        <v/>
      </c>
      <c r="BJ33" s="268" t="str">
        <f>IF(DATA!G37="Y",(CONCATENATE(DATA!D37," ",DATA!B37)),"")</f>
        <v/>
      </c>
      <c r="BK33" s="27" t="str">
        <f>IF((DATA!G37="Y")*AND(DATA!H37="N"),"X","")</f>
        <v/>
      </c>
      <c r="BL33" s="27" t="str">
        <f>IF((DATA!G37="Y")*AND(DATA!J37="G"),"G",(IF(DATA!K37="C","C",(IF(DATA!K37="A","A","")))))</f>
        <v/>
      </c>
      <c r="BN33" s="265">
        <v>30</v>
      </c>
      <c r="BO33" s="266" t="str">
        <f t="shared" si="1"/>
        <v/>
      </c>
      <c r="BP33" s="266" t="str">
        <f t="shared" si="2"/>
        <v/>
      </c>
      <c r="BQ33" s="27" t="str">
        <f t="shared" si="3"/>
        <v/>
      </c>
      <c r="BR33" s="27" t="str">
        <f t="shared" si="4"/>
        <v/>
      </c>
    </row>
    <row r="34" spans="3:106" ht="8.1" customHeight="1" x14ac:dyDescent="0.25">
      <c r="C34" s="273" t="str">
        <f t="shared" si="5"/>
        <v/>
      </c>
      <c r="D34" s="274" t="str">
        <f t="shared" si="6"/>
        <v/>
      </c>
      <c r="E34" s="473" t="str">
        <f t="shared" si="7"/>
        <v/>
      </c>
      <c r="F34" s="473"/>
      <c r="G34" s="475" t="str">
        <f t="shared" si="8"/>
        <v/>
      </c>
      <c r="H34" s="476"/>
      <c r="I34" s="476"/>
      <c r="J34" s="476"/>
      <c r="K34" s="476"/>
      <c r="L34" s="476"/>
      <c r="M34" s="477"/>
      <c r="N34" s="468" t="str">
        <f>IF(DATA!F59="","",DATA!F59)</f>
        <v/>
      </c>
      <c r="O34" s="468"/>
      <c r="P34" s="468"/>
      <c r="Q34" s="468"/>
      <c r="R34" s="469"/>
      <c r="S34" s="263"/>
      <c r="T34" s="263"/>
      <c r="U34" s="263"/>
      <c r="V34" s="273" t="str">
        <f>$C$34</f>
        <v/>
      </c>
      <c r="W34" s="274" t="str">
        <f>$D$34</f>
        <v/>
      </c>
      <c r="X34" s="473" t="str">
        <f>$E$34</f>
        <v/>
      </c>
      <c r="Y34" s="473"/>
      <c r="Z34" s="478" t="str">
        <f>$G$34</f>
        <v/>
      </c>
      <c r="AA34" s="479"/>
      <c r="AB34" s="479"/>
      <c r="AC34" s="479"/>
      <c r="AD34" s="479"/>
      <c r="AE34" s="479"/>
      <c r="AF34" s="480"/>
      <c r="AG34" s="468" t="str">
        <f>$N$34</f>
        <v/>
      </c>
      <c r="AH34" s="468"/>
      <c r="AI34" s="468"/>
      <c r="AJ34" s="468"/>
      <c r="AK34" s="469"/>
      <c r="AL34" s="263"/>
      <c r="AM34" s="263"/>
      <c r="AN34" s="263"/>
      <c r="AO34" s="273" t="str">
        <f>$C$34</f>
        <v/>
      </c>
      <c r="AP34" s="274" t="str">
        <f>$D$34</f>
        <v/>
      </c>
      <c r="AQ34" s="473" t="str">
        <f>$E$34</f>
        <v/>
      </c>
      <c r="AR34" s="473"/>
      <c r="AS34" s="478" t="str">
        <f>$G$34</f>
        <v/>
      </c>
      <c r="AT34" s="479"/>
      <c r="AU34" s="479"/>
      <c r="AV34" s="479"/>
      <c r="AW34" s="479"/>
      <c r="AX34" s="479"/>
      <c r="AY34" s="480"/>
      <c r="AZ34" s="468" t="str">
        <f>$N$34</f>
        <v/>
      </c>
      <c r="BA34" s="468"/>
      <c r="BB34" s="468"/>
      <c r="BC34" s="468"/>
      <c r="BD34" s="469"/>
      <c r="BH34" s="265" t="e">
        <f t="shared" si="0"/>
        <v>#VALUE!</v>
      </c>
      <c r="BI34" s="267" t="str">
        <f>IF(DATA!G38="Y",DATA!I38,"")</f>
        <v/>
      </c>
      <c r="BJ34" s="268" t="str">
        <f>IF(DATA!G38="Y",(CONCATENATE(DATA!D38," ",DATA!B38)),"")</f>
        <v/>
      </c>
      <c r="BK34" s="27" t="str">
        <f>IF((DATA!G38="Y")*AND(DATA!H38="N"),"X","")</f>
        <v/>
      </c>
      <c r="BL34" s="27" t="str">
        <f>IF((DATA!G38="Y")*AND(DATA!J38="G"),"G",(IF(DATA!K38="C","C",(IF(DATA!K38="A","A","")))))</f>
        <v/>
      </c>
      <c r="BN34" s="265">
        <v>31</v>
      </c>
      <c r="BO34" s="266" t="str">
        <f t="shared" si="1"/>
        <v/>
      </c>
      <c r="BP34" s="266" t="str">
        <f t="shared" si="2"/>
        <v/>
      </c>
      <c r="BQ34" s="27" t="str">
        <f t="shared" si="3"/>
        <v/>
      </c>
      <c r="BR34" s="27" t="str">
        <f t="shared" si="4"/>
        <v/>
      </c>
    </row>
    <row r="35" spans="3:106" ht="8.1" customHeight="1" x14ac:dyDescent="0.25">
      <c r="C35" s="273" t="str">
        <f t="shared" si="5"/>
        <v/>
      </c>
      <c r="D35" s="274" t="str">
        <f t="shared" si="6"/>
        <v/>
      </c>
      <c r="E35" s="473" t="str">
        <f t="shared" si="7"/>
        <v/>
      </c>
      <c r="F35" s="473"/>
      <c r="G35" s="475" t="str">
        <f t="shared" si="8"/>
        <v/>
      </c>
      <c r="H35" s="476"/>
      <c r="I35" s="476"/>
      <c r="J35" s="476"/>
      <c r="K35" s="476"/>
      <c r="L35" s="476"/>
      <c r="M35" s="477"/>
      <c r="N35" s="465" t="str">
        <f>IF(DATA!G59="","",DATA!G59)</f>
        <v/>
      </c>
      <c r="O35" s="465"/>
      <c r="P35" s="466" t="str">
        <f>IF(DATA!H59="","",DATA!H59)</f>
        <v/>
      </c>
      <c r="Q35" s="466"/>
      <c r="R35" s="467"/>
      <c r="S35" s="263"/>
      <c r="T35" s="263"/>
      <c r="U35" s="263"/>
      <c r="V35" s="273" t="str">
        <f>$C$35</f>
        <v/>
      </c>
      <c r="W35" s="274" t="str">
        <f>$D$35</f>
        <v/>
      </c>
      <c r="X35" s="473" t="str">
        <f>$E$35</f>
        <v/>
      </c>
      <c r="Y35" s="473"/>
      <c r="Z35" s="478" t="str">
        <f>$G$35</f>
        <v/>
      </c>
      <c r="AA35" s="479"/>
      <c r="AB35" s="479"/>
      <c r="AC35" s="479"/>
      <c r="AD35" s="479"/>
      <c r="AE35" s="479"/>
      <c r="AF35" s="480"/>
      <c r="AG35" s="465" t="str">
        <f>$N$35</f>
        <v/>
      </c>
      <c r="AH35" s="465"/>
      <c r="AI35" s="466" t="str">
        <f>$P$35</f>
        <v/>
      </c>
      <c r="AJ35" s="466"/>
      <c r="AK35" s="467"/>
      <c r="AL35" s="263"/>
      <c r="AM35" s="263"/>
      <c r="AN35" s="263"/>
      <c r="AO35" s="273" t="str">
        <f>$C$35</f>
        <v/>
      </c>
      <c r="AP35" s="274" t="str">
        <f>$D$35</f>
        <v/>
      </c>
      <c r="AQ35" s="473" t="str">
        <f>$E$35</f>
        <v/>
      </c>
      <c r="AR35" s="473"/>
      <c r="AS35" s="478" t="str">
        <f>$G$35</f>
        <v/>
      </c>
      <c r="AT35" s="479"/>
      <c r="AU35" s="479"/>
      <c r="AV35" s="479"/>
      <c r="AW35" s="479"/>
      <c r="AX35" s="479"/>
      <c r="AY35" s="480"/>
      <c r="AZ35" s="465" t="str">
        <f>$N$35</f>
        <v/>
      </c>
      <c r="BA35" s="465"/>
      <c r="BB35" s="466" t="str">
        <f>$P$35</f>
        <v/>
      </c>
      <c r="BC35" s="466"/>
      <c r="BD35" s="467"/>
      <c r="BH35" s="265" t="e">
        <f t="shared" si="0"/>
        <v>#VALUE!</v>
      </c>
      <c r="BI35" s="267" t="str">
        <f>IF(DATA!G39="Y",DATA!I39,"")</f>
        <v/>
      </c>
      <c r="BJ35" s="268" t="str">
        <f>IF(DATA!G39="Y",(CONCATENATE(DATA!D39," ",DATA!B39)),"")</f>
        <v/>
      </c>
      <c r="BK35" s="27" t="str">
        <f>IF((DATA!G39="Y")*AND(DATA!H39="N"),"X","")</f>
        <v/>
      </c>
      <c r="BL35" s="27" t="str">
        <f>IF((DATA!G39="Y")*AND(DATA!J39="G"),"G",(IF(DATA!K39="C","C",(IF(DATA!K39="A","A","")))))</f>
        <v/>
      </c>
      <c r="BN35" s="265">
        <v>32</v>
      </c>
      <c r="BO35" s="266" t="str">
        <f t="shared" si="1"/>
        <v/>
      </c>
      <c r="BP35" s="266" t="str">
        <f t="shared" si="2"/>
        <v/>
      </c>
      <c r="BQ35" s="27" t="str">
        <f t="shared" si="3"/>
        <v/>
      </c>
      <c r="BR35" s="27" t="str">
        <f t="shared" si="4"/>
        <v/>
      </c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</row>
    <row r="36" spans="3:106" ht="8.1" customHeight="1" x14ac:dyDescent="0.25">
      <c r="C36" s="459" t="s">
        <v>331</v>
      </c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1"/>
      <c r="S36" s="263"/>
      <c r="T36" s="263"/>
      <c r="U36" s="263"/>
      <c r="V36" s="459" t="s">
        <v>331</v>
      </c>
      <c r="W36" s="460"/>
      <c r="X36" s="460"/>
      <c r="Y36" s="460"/>
      <c r="Z36" s="460"/>
      <c r="AA36" s="460"/>
      <c r="AB36" s="460"/>
      <c r="AC36" s="460"/>
      <c r="AD36" s="460"/>
      <c r="AE36" s="460"/>
      <c r="AF36" s="460"/>
      <c r="AG36" s="460"/>
      <c r="AH36" s="460"/>
      <c r="AI36" s="460"/>
      <c r="AJ36" s="460"/>
      <c r="AK36" s="461"/>
      <c r="AL36" s="263"/>
      <c r="AM36" s="263"/>
      <c r="AN36" s="263"/>
      <c r="AO36" s="459" t="s">
        <v>331</v>
      </c>
      <c r="AP36" s="460"/>
      <c r="AQ36" s="460"/>
      <c r="AR36" s="460"/>
      <c r="AS36" s="460"/>
      <c r="AT36" s="460"/>
      <c r="AU36" s="460"/>
      <c r="AV36" s="460"/>
      <c r="AW36" s="460"/>
      <c r="AX36" s="460"/>
      <c r="AY36" s="460"/>
      <c r="AZ36" s="460"/>
      <c r="BA36" s="460"/>
      <c r="BB36" s="460"/>
      <c r="BC36" s="460"/>
      <c r="BD36" s="461"/>
      <c r="BH36" s="265" t="e">
        <f t="shared" si="0"/>
        <v>#VALUE!</v>
      </c>
      <c r="BI36" s="267" t="str">
        <f>IF(DATA!G40="Y",DATA!I40,"")</f>
        <v/>
      </c>
      <c r="BJ36" s="268" t="str">
        <f>IF(DATA!G40="Y",(CONCATENATE(DATA!D40," ",DATA!B40)),"")</f>
        <v/>
      </c>
      <c r="BK36" s="27" t="str">
        <f>IF((DATA!G40="Y")*AND(DATA!H40="N"),"X","")</f>
        <v/>
      </c>
      <c r="BL36" s="27" t="str">
        <f>IF((DATA!G40="Y")*AND(DATA!J40="G"),"G",(IF(DATA!K40="C","C",(IF(DATA!K40="A","A","")))))</f>
        <v/>
      </c>
      <c r="BN36" s="265">
        <v>33</v>
      </c>
      <c r="BO36" s="266" t="str">
        <f t="shared" si="1"/>
        <v/>
      </c>
      <c r="BP36" s="266" t="str">
        <f t="shared" si="2"/>
        <v/>
      </c>
      <c r="BQ36" s="27" t="str">
        <f t="shared" si="3"/>
        <v/>
      </c>
      <c r="BR36" s="27" t="str">
        <f t="shared" si="4"/>
        <v/>
      </c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</row>
    <row r="37" spans="3:106" ht="4.2" customHeight="1" thickBot="1" x14ac:dyDescent="0.3">
      <c r="C37" s="462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4"/>
      <c r="S37" s="263"/>
      <c r="T37" s="263"/>
      <c r="U37" s="263"/>
      <c r="V37" s="462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4"/>
      <c r="AL37" s="263"/>
      <c r="AM37" s="263"/>
      <c r="AN37" s="263"/>
      <c r="AO37" s="462"/>
      <c r="AP37" s="463"/>
      <c r="AQ37" s="463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3"/>
      <c r="BC37" s="463"/>
      <c r="BD37" s="464"/>
      <c r="BH37" s="265" t="e">
        <f t="shared" si="0"/>
        <v>#VALUE!</v>
      </c>
      <c r="BI37" s="267" t="str">
        <f>IF(DATA!G41="Y",DATA!I41,"")</f>
        <v/>
      </c>
      <c r="BJ37" s="268" t="str">
        <f>IF(DATA!G41="Y",(CONCATENATE(DATA!D41," ",DATA!B41)),"")</f>
        <v/>
      </c>
      <c r="BK37" s="27" t="str">
        <f>IF((DATA!G41="Y")*AND(DATA!H41="N"),"X","")</f>
        <v/>
      </c>
      <c r="BL37" s="27" t="str">
        <f>IF((DATA!G41="Y")*AND(DATA!J41="G"),"G",(IF(DATA!K41="C","C",(IF(DATA!K41="A","A","")))))</f>
        <v/>
      </c>
      <c r="BN37" s="265">
        <v>34</v>
      </c>
      <c r="BO37" s="266" t="str">
        <f t="shared" si="1"/>
        <v/>
      </c>
      <c r="BP37" s="266" t="str">
        <f t="shared" si="2"/>
        <v/>
      </c>
      <c r="BQ37" s="27" t="str">
        <f t="shared" si="3"/>
        <v/>
      </c>
      <c r="BR37" s="27" t="str">
        <f t="shared" si="4"/>
        <v/>
      </c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</row>
    <row r="38" spans="3:106" ht="8.1" customHeight="1" x14ac:dyDescent="0.25"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63"/>
      <c r="T38" s="263"/>
      <c r="U38" s="263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63"/>
      <c r="AM38" s="263"/>
      <c r="AN38" s="263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H38" s="265" t="e">
        <f t="shared" si="0"/>
        <v>#VALUE!</v>
      </c>
      <c r="BI38" s="267" t="str">
        <f>IF(DATA!G42="Y",DATA!I42,"")</f>
        <v/>
      </c>
      <c r="BJ38" s="268" t="str">
        <f>IF(DATA!G42="Y",(CONCATENATE(DATA!D42," ",DATA!B42)),"")</f>
        <v/>
      </c>
      <c r="BK38" s="27" t="str">
        <f>IF((DATA!G42="Y")*AND(DATA!H42="N"),"X","")</f>
        <v/>
      </c>
      <c r="BL38" s="27" t="str">
        <f>IF((DATA!G42="Y")*AND(DATA!J42="G"),"G",(IF(DATA!K42="C","C",(IF(DATA!K42="A","A","")))))</f>
        <v/>
      </c>
      <c r="BN38" s="265">
        <v>35</v>
      </c>
      <c r="BO38" s="266" t="str">
        <f t="shared" si="1"/>
        <v/>
      </c>
      <c r="BP38" s="266" t="str">
        <f t="shared" si="2"/>
        <v/>
      </c>
      <c r="BQ38" s="27" t="str">
        <f t="shared" si="3"/>
        <v/>
      </c>
      <c r="BR38" s="27" t="str">
        <f t="shared" si="4"/>
        <v/>
      </c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</row>
    <row r="39" spans="3:106" ht="8.1" customHeight="1" x14ac:dyDescent="0.25"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63"/>
      <c r="T39" s="263"/>
      <c r="U39" s="263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63"/>
      <c r="AM39" s="263"/>
      <c r="AN39" s="263"/>
      <c r="AO39" s="277"/>
      <c r="AP39" s="277"/>
      <c r="AQ39" s="277"/>
      <c r="AR39" s="277"/>
      <c r="AS39" s="277"/>
      <c r="AT39" s="277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H39" s="265" t="e">
        <f t="shared" si="0"/>
        <v>#VALUE!</v>
      </c>
      <c r="BI39" s="267" t="str">
        <f>IF(DATA!G43="Y",DATA!I43,"")</f>
        <v/>
      </c>
      <c r="BJ39" s="268" t="str">
        <f>IF(DATA!G43="Y",(CONCATENATE(DATA!D43," ",DATA!B43)),"")</f>
        <v/>
      </c>
      <c r="BK39" s="27" t="str">
        <f>IF((DATA!G43="Y")*AND(DATA!H43="N"),"X","")</f>
        <v/>
      </c>
      <c r="BL39" s="27" t="str">
        <f>IF((DATA!G43="Y")*AND(DATA!J43="G"),"G",(IF(DATA!K43="C","C",(IF(DATA!K43="A","A","")))))</f>
        <v/>
      </c>
      <c r="BN39" s="265">
        <v>36</v>
      </c>
      <c r="BO39" s="266" t="str">
        <f t="shared" si="1"/>
        <v/>
      </c>
      <c r="BP39" s="266" t="str">
        <f t="shared" si="2"/>
        <v/>
      </c>
      <c r="BQ39" s="27" t="str">
        <f t="shared" si="3"/>
        <v/>
      </c>
      <c r="BR39" s="27" t="str">
        <f t="shared" si="4"/>
        <v/>
      </c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</row>
    <row r="40" spans="3:106" ht="8.1" customHeight="1" x14ac:dyDescent="0.25"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63"/>
      <c r="T40" s="263"/>
      <c r="U40" s="263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63"/>
      <c r="AM40" s="263"/>
      <c r="AN40" s="263"/>
      <c r="AO40" s="277"/>
      <c r="AP40" s="277"/>
      <c r="AQ40" s="277"/>
      <c r="AR40" s="277"/>
      <c r="AS40" s="277"/>
      <c r="AT40" s="277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H40" s="265" t="e">
        <f t="shared" si="0"/>
        <v>#VALUE!</v>
      </c>
      <c r="BI40" s="267" t="str">
        <f>IF(DATA!G44="Y",DATA!I44,"")</f>
        <v/>
      </c>
      <c r="BJ40" s="268" t="str">
        <f>IF(DATA!G44="Y",(CONCATENATE(DATA!D44," ",DATA!B44)),"")</f>
        <v/>
      </c>
      <c r="BK40" s="27" t="str">
        <f>IF((DATA!G44="Y")*AND(DATA!H44="N"),"X","")</f>
        <v/>
      </c>
      <c r="BL40" s="27" t="str">
        <f>IF((DATA!G44="Y")*AND(DATA!J44="G"),"G",(IF(DATA!K44="C","C",(IF(DATA!K44="A","A","")))))</f>
        <v/>
      </c>
      <c r="BN40" s="265">
        <v>37</v>
      </c>
      <c r="BO40" s="266" t="str">
        <f t="shared" si="1"/>
        <v/>
      </c>
      <c r="BP40" s="266" t="str">
        <f t="shared" si="2"/>
        <v/>
      </c>
      <c r="BQ40" s="27" t="str">
        <f t="shared" si="3"/>
        <v/>
      </c>
      <c r="BR40" s="27" t="str">
        <f t="shared" si="4"/>
        <v/>
      </c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</row>
    <row r="41" spans="3:106" ht="8.1" customHeight="1" x14ac:dyDescent="0.25"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63"/>
      <c r="T41" s="263"/>
      <c r="U41" s="263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63"/>
      <c r="AM41" s="263"/>
      <c r="AN41" s="263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H41" s="265" t="e">
        <f t="shared" si="0"/>
        <v>#VALUE!</v>
      </c>
      <c r="BI41" s="267" t="str">
        <f>IF(DATA!G45="Y",DATA!I45,"")</f>
        <v/>
      </c>
      <c r="BJ41" s="268" t="str">
        <f>IF(DATA!G45="Y",(CONCATENATE(DATA!D45," ",DATA!B45)),"")</f>
        <v/>
      </c>
      <c r="BK41" s="27" t="str">
        <f>IF((DATA!G45="Y")*AND(DATA!H45="N"),"X","")</f>
        <v/>
      </c>
      <c r="BL41" s="27" t="str">
        <f>IF((DATA!G45="Y")*AND(DATA!J45="G"),"G",(IF(DATA!K45="C","C",(IF(DATA!K45="A","A","")))))</f>
        <v/>
      </c>
      <c r="BN41" s="265">
        <v>38</v>
      </c>
      <c r="BO41" s="266" t="str">
        <f t="shared" si="1"/>
        <v/>
      </c>
      <c r="BP41" s="266" t="str">
        <f t="shared" si="2"/>
        <v/>
      </c>
      <c r="BQ41" s="27" t="str">
        <f t="shared" si="3"/>
        <v/>
      </c>
      <c r="BR41" s="27" t="str">
        <f t="shared" si="4"/>
        <v/>
      </c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</row>
    <row r="42" spans="3:106" ht="8.1" customHeight="1" x14ac:dyDescent="0.25"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63"/>
      <c r="T42" s="263"/>
      <c r="U42" s="263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63"/>
      <c r="AM42" s="263"/>
      <c r="AN42" s="263"/>
      <c r="AO42" s="277"/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  <c r="BN42" s="265"/>
      <c r="BO42" s="266"/>
      <c r="BP42" s="266"/>
      <c r="BQ42" s="27"/>
      <c r="BR42" s="27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</row>
    <row r="43" spans="3:106" ht="8.1" customHeight="1" x14ac:dyDescent="0.25"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63"/>
      <c r="T43" s="263"/>
      <c r="U43" s="263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63"/>
      <c r="AM43" s="263"/>
      <c r="AN43" s="263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H43" s="265"/>
      <c r="BI43" s="267"/>
      <c r="BJ43" s="268"/>
      <c r="BK43" s="27"/>
      <c r="BL43" s="27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</row>
    <row r="44" spans="3:106" ht="8.1" customHeight="1" x14ac:dyDescent="0.25"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7"/>
      <c r="Y44" s="277"/>
      <c r="Z44" s="277"/>
      <c r="AA44" s="277"/>
      <c r="AB44" s="277"/>
      <c r="AC44" s="277"/>
      <c r="AD44" s="277"/>
      <c r="AE44" s="277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7"/>
      <c r="AR44" s="277"/>
      <c r="AS44" s="277"/>
      <c r="AT44" s="277"/>
      <c r="AU44" s="277"/>
      <c r="AV44" s="277"/>
      <c r="AW44" s="277"/>
      <c r="AX44" s="277"/>
      <c r="AY44" s="275"/>
      <c r="AZ44" s="275"/>
      <c r="BA44" s="275"/>
      <c r="BB44" s="275"/>
      <c r="BC44" s="275"/>
      <c r="BD44" s="275"/>
      <c r="BH44" s="265"/>
      <c r="BI44" s="267"/>
      <c r="BJ44" s="268"/>
      <c r="BK44" s="27"/>
      <c r="BL44" s="27"/>
      <c r="BN44" s="265"/>
      <c r="BO44" s="266"/>
      <c r="BP44" s="266"/>
      <c r="BQ44" s="27"/>
      <c r="BR44" s="27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</row>
    <row r="45" spans="3:106" ht="8.1" customHeight="1" x14ac:dyDescent="0.25">
      <c r="C45" s="269" t="s">
        <v>292</v>
      </c>
      <c r="D45" s="270" t="s">
        <v>54</v>
      </c>
      <c r="E45" s="470" t="s">
        <v>70</v>
      </c>
      <c r="F45" s="470"/>
      <c r="G45" s="474" t="str">
        <f>DATA!$R$47</f>
        <v/>
      </c>
      <c r="H45" s="474"/>
      <c r="I45" s="474"/>
      <c r="J45" s="474"/>
      <c r="K45" s="474"/>
      <c r="L45" s="474"/>
      <c r="M45" s="474"/>
      <c r="N45" s="470" t="s">
        <v>296</v>
      </c>
      <c r="O45" s="470"/>
      <c r="P45" s="470"/>
      <c r="Q45" s="470"/>
      <c r="R45" s="471"/>
      <c r="S45" s="263"/>
      <c r="T45" s="263"/>
      <c r="U45" s="263"/>
      <c r="V45" s="269" t="s">
        <v>292</v>
      </c>
      <c r="W45" s="270" t="s">
        <v>54</v>
      </c>
      <c r="X45" s="470" t="s">
        <v>70</v>
      </c>
      <c r="Y45" s="470"/>
      <c r="Z45" s="474" t="str">
        <f>DATA!$R$47</f>
        <v/>
      </c>
      <c r="AA45" s="474"/>
      <c r="AB45" s="474"/>
      <c r="AC45" s="474"/>
      <c r="AD45" s="474"/>
      <c r="AE45" s="474"/>
      <c r="AF45" s="474"/>
      <c r="AG45" s="470" t="s">
        <v>296</v>
      </c>
      <c r="AH45" s="470"/>
      <c r="AI45" s="470"/>
      <c r="AJ45" s="470"/>
      <c r="AK45" s="471"/>
      <c r="AL45" s="263"/>
      <c r="AM45" s="263"/>
      <c r="AN45" s="263"/>
      <c r="AO45" s="269" t="s">
        <v>292</v>
      </c>
      <c r="AP45" s="270" t="s">
        <v>54</v>
      </c>
      <c r="AQ45" s="470" t="s">
        <v>70</v>
      </c>
      <c r="AR45" s="470"/>
      <c r="AS45" s="474" t="str">
        <f>DATA!$R$47</f>
        <v/>
      </c>
      <c r="AT45" s="474"/>
      <c r="AU45" s="474"/>
      <c r="AV45" s="474"/>
      <c r="AW45" s="474"/>
      <c r="AX45" s="474"/>
      <c r="AY45" s="474"/>
      <c r="AZ45" s="470" t="s">
        <v>296</v>
      </c>
      <c r="BA45" s="470"/>
      <c r="BB45" s="470"/>
      <c r="BC45" s="470"/>
      <c r="BD45" s="471"/>
      <c r="BH45" s="265"/>
      <c r="BI45" s="267"/>
      <c r="BJ45" s="268"/>
      <c r="BK45" s="27"/>
      <c r="BL45" s="27"/>
      <c r="BN45" s="265"/>
      <c r="BO45" s="266"/>
      <c r="BP45" s="266"/>
      <c r="BQ45" s="27"/>
      <c r="BR45" s="27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</row>
    <row r="46" spans="3:106" ht="8.1" customHeight="1" x14ac:dyDescent="0.25">
      <c r="C46" s="271" t="str">
        <f>$C$6</f>
        <v/>
      </c>
      <c r="D46" s="272" t="str">
        <f>$D$6</f>
        <v/>
      </c>
      <c r="E46" s="472" t="str">
        <f>$E$6</f>
        <v/>
      </c>
      <c r="F46" s="472"/>
      <c r="G46" s="475" t="str">
        <f>$G$6</f>
        <v/>
      </c>
      <c r="H46" s="476"/>
      <c r="I46" s="476"/>
      <c r="J46" s="476"/>
      <c r="K46" s="476"/>
      <c r="L46" s="476"/>
      <c r="M46" s="477"/>
      <c r="N46" s="468" t="str">
        <f>$N$6</f>
        <v xml:space="preserve"> </v>
      </c>
      <c r="O46" s="468"/>
      <c r="P46" s="468"/>
      <c r="Q46" s="468"/>
      <c r="R46" s="469"/>
      <c r="S46" s="263"/>
      <c r="T46" s="263"/>
      <c r="U46" s="263"/>
      <c r="V46" s="271" t="str">
        <f>$C$6</f>
        <v/>
      </c>
      <c r="W46" s="272" t="str">
        <f>$D$6</f>
        <v/>
      </c>
      <c r="X46" s="472" t="str">
        <f>$E$6</f>
        <v/>
      </c>
      <c r="Y46" s="472"/>
      <c r="Z46" s="475" t="str">
        <f>$G$6</f>
        <v/>
      </c>
      <c r="AA46" s="476"/>
      <c r="AB46" s="476"/>
      <c r="AC46" s="476"/>
      <c r="AD46" s="476"/>
      <c r="AE46" s="476"/>
      <c r="AF46" s="477"/>
      <c r="AG46" s="468" t="str">
        <f>$N$6</f>
        <v xml:space="preserve"> </v>
      </c>
      <c r="AH46" s="468"/>
      <c r="AI46" s="468"/>
      <c r="AJ46" s="468"/>
      <c r="AK46" s="469"/>
      <c r="AL46" s="263"/>
      <c r="AM46" s="263"/>
      <c r="AN46" s="263"/>
      <c r="AO46" s="271" t="str">
        <f>$C$6</f>
        <v/>
      </c>
      <c r="AP46" s="272" t="str">
        <f>$D$6</f>
        <v/>
      </c>
      <c r="AQ46" s="472" t="str">
        <f>$E$6</f>
        <v/>
      </c>
      <c r="AR46" s="472"/>
      <c r="AS46" s="475" t="str">
        <f>$G$6</f>
        <v/>
      </c>
      <c r="AT46" s="476"/>
      <c r="AU46" s="476"/>
      <c r="AV46" s="476"/>
      <c r="AW46" s="476"/>
      <c r="AX46" s="476"/>
      <c r="AY46" s="477"/>
      <c r="AZ46" s="468" t="str">
        <f>$N$6</f>
        <v xml:space="preserve"> </v>
      </c>
      <c r="BA46" s="468"/>
      <c r="BB46" s="468"/>
      <c r="BC46" s="468"/>
      <c r="BD46" s="469"/>
      <c r="BH46" s="265"/>
      <c r="BI46" s="267"/>
      <c r="BJ46" s="268"/>
      <c r="BK46" s="27"/>
      <c r="BL46" s="27"/>
      <c r="BN46" s="265"/>
      <c r="BO46" s="266"/>
      <c r="BP46" s="266"/>
      <c r="BQ46" s="27"/>
      <c r="BR46" s="27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</row>
    <row r="47" spans="3:106" ht="8.1" customHeight="1" x14ac:dyDescent="0.25">
      <c r="C47" s="273" t="str">
        <f>$C$7</f>
        <v/>
      </c>
      <c r="D47" s="274" t="str">
        <f>$D$7</f>
        <v/>
      </c>
      <c r="E47" s="473" t="str">
        <f>$E$7</f>
        <v/>
      </c>
      <c r="F47" s="473"/>
      <c r="G47" s="478" t="str">
        <f>$G$7</f>
        <v/>
      </c>
      <c r="H47" s="479"/>
      <c r="I47" s="479"/>
      <c r="J47" s="479"/>
      <c r="K47" s="479"/>
      <c r="L47" s="479"/>
      <c r="M47" s="480"/>
      <c r="N47" s="468" t="str">
        <f>$N$7</f>
        <v/>
      </c>
      <c r="O47" s="468"/>
      <c r="P47" s="468"/>
      <c r="Q47" s="468"/>
      <c r="R47" s="469"/>
      <c r="S47" s="263"/>
      <c r="T47" s="263"/>
      <c r="U47" s="263"/>
      <c r="V47" s="273" t="str">
        <f>$C$7</f>
        <v/>
      </c>
      <c r="W47" s="274" t="str">
        <f>$D$7</f>
        <v/>
      </c>
      <c r="X47" s="473" t="str">
        <f>$E$7</f>
        <v/>
      </c>
      <c r="Y47" s="473"/>
      <c r="Z47" s="478" t="str">
        <f>$G$7</f>
        <v/>
      </c>
      <c r="AA47" s="479"/>
      <c r="AB47" s="479"/>
      <c r="AC47" s="479"/>
      <c r="AD47" s="479"/>
      <c r="AE47" s="479"/>
      <c r="AF47" s="480"/>
      <c r="AG47" s="468" t="str">
        <f>$N$7</f>
        <v/>
      </c>
      <c r="AH47" s="468"/>
      <c r="AI47" s="468"/>
      <c r="AJ47" s="468"/>
      <c r="AK47" s="469"/>
      <c r="AL47" s="263"/>
      <c r="AM47" s="263"/>
      <c r="AN47" s="263"/>
      <c r="AO47" s="273" t="str">
        <f>$C$7</f>
        <v/>
      </c>
      <c r="AP47" s="274" t="str">
        <f>$D$7</f>
        <v/>
      </c>
      <c r="AQ47" s="473" t="str">
        <f>$E$7</f>
        <v/>
      </c>
      <c r="AR47" s="473"/>
      <c r="AS47" s="478" t="str">
        <f>$G$7</f>
        <v/>
      </c>
      <c r="AT47" s="479"/>
      <c r="AU47" s="479"/>
      <c r="AV47" s="479"/>
      <c r="AW47" s="479"/>
      <c r="AX47" s="479"/>
      <c r="AY47" s="480"/>
      <c r="AZ47" s="468" t="str">
        <f>$N$7</f>
        <v/>
      </c>
      <c r="BA47" s="468"/>
      <c r="BB47" s="468"/>
      <c r="BC47" s="468"/>
      <c r="BD47" s="469"/>
      <c r="BH47" s="265"/>
      <c r="BI47" s="267"/>
      <c r="BJ47" s="268"/>
      <c r="BK47" s="27"/>
      <c r="BL47" s="27"/>
      <c r="BN47" s="265"/>
      <c r="BO47" s="266"/>
      <c r="BP47" s="266"/>
      <c r="BQ47" s="27"/>
      <c r="BR47" s="27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</row>
    <row r="48" spans="3:106" ht="8.1" customHeight="1" x14ac:dyDescent="0.25">
      <c r="C48" s="273" t="str">
        <f>$C$8</f>
        <v/>
      </c>
      <c r="D48" s="274" t="str">
        <f>$D$8</f>
        <v/>
      </c>
      <c r="E48" s="473" t="str">
        <f>$E$8</f>
        <v/>
      </c>
      <c r="F48" s="473"/>
      <c r="G48" s="478" t="str">
        <f>$G$8</f>
        <v/>
      </c>
      <c r="H48" s="479"/>
      <c r="I48" s="479"/>
      <c r="J48" s="479"/>
      <c r="K48" s="479"/>
      <c r="L48" s="479"/>
      <c r="M48" s="480"/>
      <c r="N48" s="465" t="str">
        <f>$N$8</f>
        <v/>
      </c>
      <c r="O48" s="465"/>
      <c r="P48" s="466" t="str">
        <f>$P$8</f>
        <v/>
      </c>
      <c r="Q48" s="466"/>
      <c r="R48" s="467"/>
      <c r="S48" s="263"/>
      <c r="T48" s="263"/>
      <c r="U48" s="263"/>
      <c r="V48" s="273" t="str">
        <f>$C$8</f>
        <v/>
      </c>
      <c r="W48" s="274" t="str">
        <f>$D$8</f>
        <v/>
      </c>
      <c r="X48" s="473" t="str">
        <f>$E$8</f>
        <v/>
      </c>
      <c r="Y48" s="473"/>
      <c r="Z48" s="478" t="str">
        <f>$G$8</f>
        <v/>
      </c>
      <c r="AA48" s="479"/>
      <c r="AB48" s="479"/>
      <c r="AC48" s="479"/>
      <c r="AD48" s="479"/>
      <c r="AE48" s="479"/>
      <c r="AF48" s="480"/>
      <c r="AG48" s="465" t="str">
        <f>$N$8</f>
        <v/>
      </c>
      <c r="AH48" s="465"/>
      <c r="AI48" s="466" t="str">
        <f>$P$8</f>
        <v/>
      </c>
      <c r="AJ48" s="466"/>
      <c r="AK48" s="467"/>
      <c r="AL48" s="263"/>
      <c r="AM48" s="263"/>
      <c r="AN48" s="263"/>
      <c r="AO48" s="273" t="str">
        <f>$C$8</f>
        <v/>
      </c>
      <c r="AP48" s="274" t="str">
        <f>$D$8</f>
        <v/>
      </c>
      <c r="AQ48" s="473" t="str">
        <f>$E$8</f>
        <v/>
      </c>
      <c r="AR48" s="473"/>
      <c r="AS48" s="478" t="str">
        <f>$G$8</f>
        <v/>
      </c>
      <c r="AT48" s="479"/>
      <c r="AU48" s="479"/>
      <c r="AV48" s="479"/>
      <c r="AW48" s="479"/>
      <c r="AX48" s="479"/>
      <c r="AY48" s="480"/>
      <c r="AZ48" s="465" t="str">
        <f>$N$8</f>
        <v/>
      </c>
      <c r="BA48" s="465"/>
      <c r="BB48" s="466" t="str">
        <f>$P$8</f>
        <v/>
      </c>
      <c r="BC48" s="466"/>
      <c r="BD48" s="467"/>
      <c r="BH48" s="265"/>
      <c r="BI48" s="267"/>
      <c r="BJ48" s="268"/>
      <c r="BK48" s="27"/>
      <c r="BL48" s="27"/>
      <c r="BN48" s="265"/>
      <c r="BO48" s="266"/>
      <c r="BP48" s="266"/>
      <c r="BQ48" s="27"/>
      <c r="BR48" s="27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</row>
    <row r="49" spans="3:106" ht="8.1" customHeight="1" x14ac:dyDescent="0.25">
      <c r="C49" s="273" t="str">
        <f>$C$9</f>
        <v/>
      </c>
      <c r="D49" s="274" t="str">
        <f>$D$9</f>
        <v/>
      </c>
      <c r="E49" s="473" t="str">
        <f>$E$9</f>
        <v/>
      </c>
      <c r="F49" s="473"/>
      <c r="G49" s="478" t="str">
        <f>$G$9</f>
        <v/>
      </c>
      <c r="H49" s="479"/>
      <c r="I49" s="479"/>
      <c r="J49" s="479"/>
      <c r="K49" s="479"/>
      <c r="L49" s="479"/>
      <c r="M49" s="480"/>
      <c r="N49" s="468" t="str">
        <f>$N$9</f>
        <v xml:space="preserve"> </v>
      </c>
      <c r="O49" s="468"/>
      <c r="P49" s="468"/>
      <c r="Q49" s="468"/>
      <c r="R49" s="469"/>
      <c r="S49" s="263"/>
      <c r="T49" s="263"/>
      <c r="U49" s="263"/>
      <c r="V49" s="273" t="str">
        <f>$C$9</f>
        <v/>
      </c>
      <c r="W49" s="274" t="str">
        <f>$D$9</f>
        <v/>
      </c>
      <c r="X49" s="473" t="str">
        <f>$E$9</f>
        <v/>
      </c>
      <c r="Y49" s="473"/>
      <c r="Z49" s="478" t="str">
        <f>$G$9</f>
        <v/>
      </c>
      <c r="AA49" s="479"/>
      <c r="AB49" s="479"/>
      <c r="AC49" s="479"/>
      <c r="AD49" s="479"/>
      <c r="AE49" s="479"/>
      <c r="AF49" s="480"/>
      <c r="AG49" s="468" t="str">
        <f>$N$9</f>
        <v xml:space="preserve"> </v>
      </c>
      <c r="AH49" s="468"/>
      <c r="AI49" s="468"/>
      <c r="AJ49" s="468"/>
      <c r="AK49" s="469"/>
      <c r="AL49" s="263"/>
      <c r="AM49" s="263"/>
      <c r="AN49" s="263"/>
      <c r="AO49" s="273" t="str">
        <f>$C$9</f>
        <v/>
      </c>
      <c r="AP49" s="274" t="str">
        <f>$D$9</f>
        <v/>
      </c>
      <c r="AQ49" s="473" t="str">
        <f>$E$9</f>
        <v/>
      </c>
      <c r="AR49" s="473"/>
      <c r="AS49" s="478" t="str">
        <f>$G$9</f>
        <v/>
      </c>
      <c r="AT49" s="479"/>
      <c r="AU49" s="479"/>
      <c r="AV49" s="479"/>
      <c r="AW49" s="479"/>
      <c r="AX49" s="479"/>
      <c r="AY49" s="480"/>
      <c r="AZ49" s="468" t="str">
        <f>$N$9</f>
        <v xml:space="preserve"> </v>
      </c>
      <c r="BA49" s="468"/>
      <c r="BB49" s="468"/>
      <c r="BC49" s="468"/>
      <c r="BD49" s="469"/>
      <c r="BL49" s="27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</row>
    <row r="50" spans="3:106" ht="8.1" customHeight="1" x14ac:dyDescent="0.25">
      <c r="C50" s="273" t="str">
        <f>$C$10</f>
        <v/>
      </c>
      <c r="D50" s="274" t="str">
        <f>$D$10</f>
        <v/>
      </c>
      <c r="E50" s="473" t="str">
        <f>$E$10</f>
        <v/>
      </c>
      <c r="F50" s="473"/>
      <c r="G50" s="478" t="str">
        <f>$G$10</f>
        <v/>
      </c>
      <c r="H50" s="479"/>
      <c r="I50" s="479"/>
      <c r="J50" s="479"/>
      <c r="K50" s="479"/>
      <c r="L50" s="479"/>
      <c r="M50" s="480"/>
      <c r="N50" s="468" t="str">
        <f>$N$10</f>
        <v/>
      </c>
      <c r="O50" s="468"/>
      <c r="P50" s="468"/>
      <c r="Q50" s="468"/>
      <c r="R50" s="469"/>
      <c r="S50" s="263"/>
      <c r="T50" s="263"/>
      <c r="U50" s="263"/>
      <c r="V50" s="273" t="str">
        <f>$C$10</f>
        <v/>
      </c>
      <c r="W50" s="274" t="str">
        <f>$D$10</f>
        <v/>
      </c>
      <c r="X50" s="473" t="str">
        <f>$E$10</f>
        <v/>
      </c>
      <c r="Y50" s="473"/>
      <c r="Z50" s="478" t="str">
        <f>$G$10</f>
        <v/>
      </c>
      <c r="AA50" s="479"/>
      <c r="AB50" s="479"/>
      <c r="AC50" s="479"/>
      <c r="AD50" s="479"/>
      <c r="AE50" s="479"/>
      <c r="AF50" s="480"/>
      <c r="AG50" s="468" t="str">
        <f>$N$10</f>
        <v/>
      </c>
      <c r="AH50" s="468"/>
      <c r="AI50" s="468"/>
      <c r="AJ50" s="468"/>
      <c r="AK50" s="469"/>
      <c r="AL50" s="263"/>
      <c r="AM50" s="263"/>
      <c r="AN50" s="263"/>
      <c r="AO50" s="273" t="str">
        <f>$C$10</f>
        <v/>
      </c>
      <c r="AP50" s="274" t="str">
        <f>$D$10</f>
        <v/>
      </c>
      <c r="AQ50" s="473" t="str">
        <f>$E$10</f>
        <v/>
      </c>
      <c r="AR50" s="473"/>
      <c r="AS50" s="478" t="str">
        <f>$G$10</f>
        <v/>
      </c>
      <c r="AT50" s="479"/>
      <c r="AU50" s="479"/>
      <c r="AV50" s="479"/>
      <c r="AW50" s="479"/>
      <c r="AX50" s="479"/>
      <c r="AY50" s="480"/>
      <c r="AZ50" s="468" t="str">
        <f>$N$10</f>
        <v/>
      </c>
      <c r="BA50" s="468"/>
      <c r="BB50" s="468"/>
      <c r="BC50" s="468"/>
      <c r="BD50" s="469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</row>
    <row r="51" spans="3:106" ht="8.1" customHeight="1" x14ac:dyDescent="0.25">
      <c r="C51" s="273" t="str">
        <f>$C$11</f>
        <v/>
      </c>
      <c r="D51" s="274" t="str">
        <f>$D$11</f>
        <v/>
      </c>
      <c r="E51" s="473" t="str">
        <f>$E$11</f>
        <v/>
      </c>
      <c r="F51" s="473"/>
      <c r="G51" s="478" t="str">
        <f>$G$11</f>
        <v/>
      </c>
      <c r="H51" s="479"/>
      <c r="I51" s="479"/>
      <c r="J51" s="479"/>
      <c r="K51" s="479"/>
      <c r="L51" s="479"/>
      <c r="M51" s="480"/>
      <c r="N51" s="465" t="str">
        <f>$N$11</f>
        <v/>
      </c>
      <c r="O51" s="465"/>
      <c r="P51" s="466" t="str">
        <f>$P$11</f>
        <v/>
      </c>
      <c r="Q51" s="466"/>
      <c r="R51" s="467"/>
      <c r="S51" s="263"/>
      <c r="T51" s="263"/>
      <c r="U51" s="263"/>
      <c r="V51" s="273" t="str">
        <f>$C$11</f>
        <v/>
      </c>
      <c r="W51" s="274" t="str">
        <f>$D$11</f>
        <v/>
      </c>
      <c r="X51" s="473" t="str">
        <f>$E$11</f>
        <v/>
      </c>
      <c r="Y51" s="473"/>
      <c r="Z51" s="478" t="str">
        <f>$G$11</f>
        <v/>
      </c>
      <c r="AA51" s="479"/>
      <c r="AB51" s="479"/>
      <c r="AC51" s="479"/>
      <c r="AD51" s="479"/>
      <c r="AE51" s="479"/>
      <c r="AF51" s="480"/>
      <c r="AG51" s="465" t="str">
        <f>$N$11</f>
        <v/>
      </c>
      <c r="AH51" s="465"/>
      <c r="AI51" s="466" t="str">
        <f>$P$11</f>
        <v/>
      </c>
      <c r="AJ51" s="466"/>
      <c r="AK51" s="467"/>
      <c r="AL51" s="263"/>
      <c r="AM51" s="263"/>
      <c r="AN51" s="263"/>
      <c r="AO51" s="273" t="str">
        <f>$C$11</f>
        <v/>
      </c>
      <c r="AP51" s="274" t="str">
        <f>$D$11</f>
        <v/>
      </c>
      <c r="AQ51" s="473" t="str">
        <f>$E$11</f>
        <v/>
      </c>
      <c r="AR51" s="473"/>
      <c r="AS51" s="478" t="str">
        <f>$G$11</f>
        <v/>
      </c>
      <c r="AT51" s="479"/>
      <c r="AU51" s="479"/>
      <c r="AV51" s="479"/>
      <c r="AW51" s="479"/>
      <c r="AX51" s="479"/>
      <c r="AY51" s="480"/>
      <c r="AZ51" s="465" t="str">
        <f>$N$11</f>
        <v/>
      </c>
      <c r="BA51" s="465"/>
      <c r="BB51" s="466" t="str">
        <f>$P$11</f>
        <v/>
      </c>
      <c r="BC51" s="466"/>
      <c r="BD51" s="467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</row>
    <row r="52" spans="3:106" ht="8.1" customHeight="1" x14ac:dyDescent="0.25">
      <c r="C52" s="273" t="str">
        <f>$C$12</f>
        <v/>
      </c>
      <c r="D52" s="274" t="str">
        <f>$D$12</f>
        <v/>
      </c>
      <c r="E52" s="473" t="str">
        <f>$E$12</f>
        <v/>
      </c>
      <c r="F52" s="473"/>
      <c r="G52" s="478" t="str">
        <f>$G$12</f>
        <v/>
      </c>
      <c r="H52" s="479"/>
      <c r="I52" s="479"/>
      <c r="J52" s="479"/>
      <c r="K52" s="479"/>
      <c r="L52" s="479"/>
      <c r="M52" s="480"/>
      <c r="N52" s="468" t="str">
        <f>$N$12</f>
        <v xml:space="preserve"> </v>
      </c>
      <c r="O52" s="468"/>
      <c r="P52" s="468"/>
      <c r="Q52" s="468"/>
      <c r="R52" s="469"/>
      <c r="S52" s="263"/>
      <c r="T52" s="263"/>
      <c r="U52" s="263"/>
      <c r="V52" s="273" t="str">
        <f>$C$12</f>
        <v/>
      </c>
      <c r="W52" s="274" t="str">
        <f>$D$12</f>
        <v/>
      </c>
      <c r="X52" s="473" t="str">
        <f>$E$12</f>
        <v/>
      </c>
      <c r="Y52" s="473"/>
      <c r="Z52" s="478" t="str">
        <f>$G$12</f>
        <v/>
      </c>
      <c r="AA52" s="479"/>
      <c r="AB52" s="479"/>
      <c r="AC52" s="479"/>
      <c r="AD52" s="479"/>
      <c r="AE52" s="479"/>
      <c r="AF52" s="480"/>
      <c r="AG52" s="468" t="str">
        <f>$N$12</f>
        <v xml:space="preserve"> </v>
      </c>
      <c r="AH52" s="468"/>
      <c r="AI52" s="468"/>
      <c r="AJ52" s="468"/>
      <c r="AK52" s="469"/>
      <c r="AL52" s="263"/>
      <c r="AM52" s="263"/>
      <c r="AN52" s="263"/>
      <c r="AO52" s="273" t="str">
        <f>$C$12</f>
        <v/>
      </c>
      <c r="AP52" s="274" t="str">
        <f>$D$12</f>
        <v/>
      </c>
      <c r="AQ52" s="473" t="str">
        <f>$E$12</f>
        <v/>
      </c>
      <c r="AR52" s="473"/>
      <c r="AS52" s="478" t="str">
        <f>$G$12</f>
        <v/>
      </c>
      <c r="AT52" s="479"/>
      <c r="AU52" s="479"/>
      <c r="AV52" s="479"/>
      <c r="AW52" s="479"/>
      <c r="AX52" s="479"/>
      <c r="AY52" s="480"/>
      <c r="AZ52" s="468" t="str">
        <f>$N$12</f>
        <v xml:space="preserve"> </v>
      </c>
      <c r="BA52" s="468"/>
      <c r="BB52" s="468"/>
      <c r="BC52" s="468"/>
      <c r="BD52" s="469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</row>
    <row r="53" spans="3:106" ht="8.1" customHeight="1" x14ac:dyDescent="0.25">
      <c r="C53" s="273" t="str">
        <f>$C$13</f>
        <v/>
      </c>
      <c r="D53" s="274" t="str">
        <f>$D$13</f>
        <v/>
      </c>
      <c r="E53" s="473" t="str">
        <f>$E$13</f>
        <v/>
      </c>
      <c r="F53" s="473"/>
      <c r="G53" s="478" t="str">
        <f>$G$13</f>
        <v/>
      </c>
      <c r="H53" s="479"/>
      <c r="I53" s="479"/>
      <c r="J53" s="479"/>
      <c r="K53" s="479"/>
      <c r="L53" s="479"/>
      <c r="M53" s="480"/>
      <c r="N53" s="468" t="str">
        <f>$N$13</f>
        <v/>
      </c>
      <c r="O53" s="468"/>
      <c r="P53" s="468"/>
      <c r="Q53" s="468"/>
      <c r="R53" s="469"/>
      <c r="S53" s="263"/>
      <c r="T53" s="263"/>
      <c r="U53" s="263"/>
      <c r="V53" s="273" t="str">
        <f>$C$13</f>
        <v/>
      </c>
      <c r="W53" s="274" t="str">
        <f>$D$13</f>
        <v/>
      </c>
      <c r="X53" s="473" t="str">
        <f>$E$13</f>
        <v/>
      </c>
      <c r="Y53" s="473"/>
      <c r="Z53" s="478" t="str">
        <f>$G$13</f>
        <v/>
      </c>
      <c r="AA53" s="479"/>
      <c r="AB53" s="479"/>
      <c r="AC53" s="479"/>
      <c r="AD53" s="479"/>
      <c r="AE53" s="479"/>
      <c r="AF53" s="480"/>
      <c r="AG53" s="468" t="str">
        <f>$N$13</f>
        <v/>
      </c>
      <c r="AH53" s="468"/>
      <c r="AI53" s="468"/>
      <c r="AJ53" s="468"/>
      <c r="AK53" s="469"/>
      <c r="AL53" s="263"/>
      <c r="AM53" s="263"/>
      <c r="AN53" s="263"/>
      <c r="AO53" s="273" t="str">
        <f>$C$13</f>
        <v/>
      </c>
      <c r="AP53" s="274" t="str">
        <f>$D$13</f>
        <v/>
      </c>
      <c r="AQ53" s="473" t="str">
        <f>$E$13</f>
        <v/>
      </c>
      <c r="AR53" s="473"/>
      <c r="AS53" s="478" t="str">
        <f>$G$13</f>
        <v/>
      </c>
      <c r="AT53" s="479"/>
      <c r="AU53" s="479"/>
      <c r="AV53" s="479"/>
      <c r="AW53" s="479"/>
      <c r="AX53" s="479"/>
      <c r="AY53" s="480"/>
      <c r="AZ53" s="468" t="str">
        <f>$N$13</f>
        <v/>
      </c>
      <c r="BA53" s="468"/>
      <c r="BB53" s="468"/>
      <c r="BC53" s="468"/>
      <c r="BD53" s="469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</row>
    <row r="54" spans="3:106" ht="8.1" customHeight="1" x14ac:dyDescent="0.25">
      <c r="C54" s="273" t="str">
        <f>$C$14</f>
        <v/>
      </c>
      <c r="D54" s="274" t="str">
        <f>$D$14</f>
        <v/>
      </c>
      <c r="E54" s="473" t="str">
        <f>$E$14</f>
        <v/>
      </c>
      <c r="F54" s="473"/>
      <c r="G54" s="478" t="str">
        <f>$G$14</f>
        <v/>
      </c>
      <c r="H54" s="479"/>
      <c r="I54" s="479"/>
      <c r="J54" s="479"/>
      <c r="K54" s="479"/>
      <c r="L54" s="479"/>
      <c r="M54" s="480"/>
      <c r="N54" s="465" t="str">
        <f>$N$14</f>
        <v/>
      </c>
      <c r="O54" s="465"/>
      <c r="P54" s="466" t="str">
        <f>$P$14</f>
        <v/>
      </c>
      <c r="Q54" s="466"/>
      <c r="R54" s="467"/>
      <c r="S54" s="263"/>
      <c r="T54" s="263"/>
      <c r="U54" s="263"/>
      <c r="V54" s="273" t="str">
        <f>$C$14</f>
        <v/>
      </c>
      <c r="W54" s="274" t="str">
        <f>$D$14</f>
        <v/>
      </c>
      <c r="X54" s="473" t="str">
        <f>$E$14</f>
        <v/>
      </c>
      <c r="Y54" s="473"/>
      <c r="Z54" s="478" t="str">
        <f>$G$14</f>
        <v/>
      </c>
      <c r="AA54" s="479"/>
      <c r="AB54" s="479"/>
      <c r="AC54" s="479"/>
      <c r="AD54" s="479"/>
      <c r="AE54" s="479"/>
      <c r="AF54" s="480"/>
      <c r="AG54" s="465" t="str">
        <f>$N$14</f>
        <v/>
      </c>
      <c r="AH54" s="465"/>
      <c r="AI54" s="466" t="str">
        <f>$P$14</f>
        <v/>
      </c>
      <c r="AJ54" s="466"/>
      <c r="AK54" s="467"/>
      <c r="AL54" s="263"/>
      <c r="AM54" s="263"/>
      <c r="AN54" s="263"/>
      <c r="AO54" s="273" t="str">
        <f>$C$14</f>
        <v/>
      </c>
      <c r="AP54" s="274" t="str">
        <f>$D$14</f>
        <v/>
      </c>
      <c r="AQ54" s="473" t="str">
        <f>$E$14</f>
        <v/>
      </c>
      <c r="AR54" s="473"/>
      <c r="AS54" s="478" t="str">
        <f>$G$14</f>
        <v/>
      </c>
      <c r="AT54" s="479"/>
      <c r="AU54" s="479"/>
      <c r="AV54" s="479"/>
      <c r="AW54" s="479"/>
      <c r="AX54" s="479"/>
      <c r="AY54" s="480"/>
      <c r="AZ54" s="465" t="str">
        <f>$N$14</f>
        <v/>
      </c>
      <c r="BA54" s="465"/>
      <c r="BB54" s="466" t="str">
        <f>$P$14</f>
        <v/>
      </c>
      <c r="BC54" s="466"/>
      <c r="BD54" s="467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</row>
    <row r="55" spans="3:106" ht="8.1" customHeight="1" x14ac:dyDescent="0.25">
      <c r="C55" s="273" t="str">
        <f>$C$15</f>
        <v/>
      </c>
      <c r="D55" s="274" t="str">
        <f>$D$15</f>
        <v/>
      </c>
      <c r="E55" s="473" t="str">
        <f>$E$15</f>
        <v/>
      </c>
      <c r="F55" s="473"/>
      <c r="G55" s="478" t="str">
        <f>$G$15</f>
        <v/>
      </c>
      <c r="H55" s="479"/>
      <c r="I55" s="479"/>
      <c r="J55" s="479"/>
      <c r="K55" s="479"/>
      <c r="L55" s="479"/>
      <c r="M55" s="480"/>
      <c r="N55" s="468" t="str">
        <f>$N$15</f>
        <v xml:space="preserve"> </v>
      </c>
      <c r="O55" s="468"/>
      <c r="P55" s="468"/>
      <c r="Q55" s="468"/>
      <c r="R55" s="469"/>
      <c r="S55" s="263"/>
      <c r="T55" s="263"/>
      <c r="U55" s="263"/>
      <c r="V55" s="273" t="str">
        <f>$C$15</f>
        <v/>
      </c>
      <c r="W55" s="274" t="str">
        <f>$D$15</f>
        <v/>
      </c>
      <c r="X55" s="473" t="str">
        <f>$E$15</f>
        <v/>
      </c>
      <c r="Y55" s="473"/>
      <c r="Z55" s="478" t="str">
        <f>$G$15</f>
        <v/>
      </c>
      <c r="AA55" s="479"/>
      <c r="AB55" s="479"/>
      <c r="AC55" s="479"/>
      <c r="AD55" s="479"/>
      <c r="AE55" s="479"/>
      <c r="AF55" s="480"/>
      <c r="AG55" s="468" t="str">
        <f>$N$15</f>
        <v xml:space="preserve"> </v>
      </c>
      <c r="AH55" s="468"/>
      <c r="AI55" s="468"/>
      <c r="AJ55" s="468"/>
      <c r="AK55" s="469"/>
      <c r="AL55" s="263"/>
      <c r="AM55" s="263"/>
      <c r="AN55" s="263"/>
      <c r="AO55" s="273" t="str">
        <f>$C$15</f>
        <v/>
      </c>
      <c r="AP55" s="274" t="str">
        <f>$D$15</f>
        <v/>
      </c>
      <c r="AQ55" s="473" t="str">
        <f>$E$15</f>
        <v/>
      </c>
      <c r="AR55" s="473"/>
      <c r="AS55" s="478" t="str">
        <f>$G$15</f>
        <v/>
      </c>
      <c r="AT55" s="479"/>
      <c r="AU55" s="479"/>
      <c r="AV55" s="479"/>
      <c r="AW55" s="479"/>
      <c r="AX55" s="479"/>
      <c r="AY55" s="480"/>
      <c r="AZ55" s="468" t="str">
        <f>$N$15</f>
        <v xml:space="preserve"> </v>
      </c>
      <c r="BA55" s="468"/>
      <c r="BB55" s="468"/>
      <c r="BC55" s="468"/>
      <c r="BD55" s="469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</row>
    <row r="56" spans="3:106" ht="8.1" customHeight="1" x14ac:dyDescent="0.25">
      <c r="C56" s="273" t="str">
        <f>$C$16</f>
        <v/>
      </c>
      <c r="D56" s="274" t="str">
        <f>$D$16</f>
        <v/>
      </c>
      <c r="E56" s="473" t="str">
        <f>$E$16</f>
        <v/>
      </c>
      <c r="F56" s="473"/>
      <c r="G56" s="478" t="str">
        <f>$G$16</f>
        <v/>
      </c>
      <c r="H56" s="479"/>
      <c r="I56" s="479"/>
      <c r="J56" s="479"/>
      <c r="K56" s="479"/>
      <c r="L56" s="479"/>
      <c r="M56" s="480"/>
      <c r="N56" s="468" t="str">
        <f>$N$16</f>
        <v/>
      </c>
      <c r="O56" s="468"/>
      <c r="P56" s="468"/>
      <c r="Q56" s="468"/>
      <c r="R56" s="469"/>
      <c r="S56" s="263"/>
      <c r="T56" s="263"/>
      <c r="U56" s="263"/>
      <c r="V56" s="273" t="str">
        <f>$C$16</f>
        <v/>
      </c>
      <c r="W56" s="274" t="str">
        <f>$D$16</f>
        <v/>
      </c>
      <c r="X56" s="473" t="str">
        <f>$E$16</f>
        <v/>
      </c>
      <c r="Y56" s="473"/>
      <c r="Z56" s="478" t="str">
        <f>$G$16</f>
        <v/>
      </c>
      <c r="AA56" s="479"/>
      <c r="AB56" s="479"/>
      <c r="AC56" s="479"/>
      <c r="AD56" s="479"/>
      <c r="AE56" s="479"/>
      <c r="AF56" s="480"/>
      <c r="AG56" s="468" t="str">
        <f>$N$16</f>
        <v/>
      </c>
      <c r="AH56" s="468"/>
      <c r="AI56" s="468"/>
      <c r="AJ56" s="468"/>
      <c r="AK56" s="469"/>
      <c r="AL56" s="263"/>
      <c r="AM56" s="263"/>
      <c r="AN56" s="263"/>
      <c r="AO56" s="273" t="str">
        <f>$C$16</f>
        <v/>
      </c>
      <c r="AP56" s="274" t="str">
        <f>$D$16</f>
        <v/>
      </c>
      <c r="AQ56" s="473" t="str">
        <f>$E$16</f>
        <v/>
      </c>
      <c r="AR56" s="473"/>
      <c r="AS56" s="478" t="str">
        <f>$G$16</f>
        <v/>
      </c>
      <c r="AT56" s="479"/>
      <c r="AU56" s="479"/>
      <c r="AV56" s="479"/>
      <c r="AW56" s="479"/>
      <c r="AX56" s="479"/>
      <c r="AY56" s="480"/>
      <c r="AZ56" s="468" t="str">
        <f>$N$16</f>
        <v/>
      </c>
      <c r="BA56" s="468"/>
      <c r="BB56" s="468"/>
      <c r="BC56" s="468"/>
      <c r="BD56" s="469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</row>
    <row r="57" spans="3:106" ht="8.1" customHeight="1" x14ac:dyDescent="0.25">
      <c r="C57" s="273" t="str">
        <f>$C$17</f>
        <v/>
      </c>
      <c r="D57" s="274" t="str">
        <f>$D$17</f>
        <v/>
      </c>
      <c r="E57" s="473" t="str">
        <f>$E$17</f>
        <v/>
      </c>
      <c r="F57" s="473"/>
      <c r="G57" s="478" t="str">
        <f>$G$17</f>
        <v/>
      </c>
      <c r="H57" s="479"/>
      <c r="I57" s="479"/>
      <c r="J57" s="479"/>
      <c r="K57" s="479"/>
      <c r="L57" s="479"/>
      <c r="M57" s="480"/>
      <c r="N57" s="465" t="str">
        <f>$N$17</f>
        <v/>
      </c>
      <c r="O57" s="465"/>
      <c r="P57" s="466" t="str">
        <f>$P$17</f>
        <v/>
      </c>
      <c r="Q57" s="466"/>
      <c r="R57" s="467"/>
      <c r="S57" s="263"/>
      <c r="T57" s="263"/>
      <c r="U57" s="263"/>
      <c r="V57" s="273" t="str">
        <f>$C$17</f>
        <v/>
      </c>
      <c r="W57" s="274" t="str">
        <f>$D$17</f>
        <v/>
      </c>
      <c r="X57" s="473" t="str">
        <f>$E$17</f>
        <v/>
      </c>
      <c r="Y57" s="473"/>
      <c r="Z57" s="478" t="str">
        <f>$G$17</f>
        <v/>
      </c>
      <c r="AA57" s="479"/>
      <c r="AB57" s="479"/>
      <c r="AC57" s="479"/>
      <c r="AD57" s="479"/>
      <c r="AE57" s="479"/>
      <c r="AF57" s="480"/>
      <c r="AG57" s="465" t="str">
        <f>$N$17</f>
        <v/>
      </c>
      <c r="AH57" s="465"/>
      <c r="AI57" s="466" t="str">
        <f>$P$17</f>
        <v/>
      </c>
      <c r="AJ57" s="466"/>
      <c r="AK57" s="467"/>
      <c r="AL57" s="263"/>
      <c r="AM57" s="263"/>
      <c r="AN57" s="263"/>
      <c r="AO57" s="273" t="str">
        <f>$C$17</f>
        <v/>
      </c>
      <c r="AP57" s="274" t="str">
        <f>$D$17</f>
        <v/>
      </c>
      <c r="AQ57" s="473" t="str">
        <f>$E$17</f>
        <v/>
      </c>
      <c r="AR57" s="473"/>
      <c r="AS57" s="478" t="str">
        <f>$G$17</f>
        <v/>
      </c>
      <c r="AT57" s="479"/>
      <c r="AU57" s="479"/>
      <c r="AV57" s="479"/>
      <c r="AW57" s="479"/>
      <c r="AX57" s="479"/>
      <c r="AY57" s="480"/>
      <c r="AZ57" s="465" t="str">
        <f>$N$17</f>
        <v/>
      </c>
      <c r="BA57" s="465"/>
      <c r="BB57" s="466" t="str">
        <f>$P$17</f>
        <v/>
      </c>
      <c r="BC57" s="466"/>
      <c r="BD57" s="467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</row>
    <row r="58" spans="3:106" ht="8.1" customHeight="1" x14ac:dyDescent="0.25">
      <c r="C58" s="273" t="str">
        <f>$C$18</f>
        <v/>
      </c>
      <c r="D58" s="274" t="str">
        <f>$D$18</f>
        <v/>
      </c>
      <c r="E58" s="473" t="str">
        <f>$E$18</f>
        <v/>
      </c>
      <c r="F58" s="473"/>
      <c r="G58" s="478" t="str">
        <f>$G$18</f>
        <v/>
      </c>
      <c r="H58" s="479"/>
      <c r="I58" s="479"/>
      <c r="J58" s="479"/>
      <c r="K58" s="479"/>
      <c r="L58" s="479"/>
      <c r="M58" s="480"/>
      <c r="N58" s="468" t="str">
        <f>$N$18</f>
        <v xml:space="preserve"> </v>
      </c>
      <c r="O58" s="468"/>
      <c r="P58" s="468"/>
      <c r="Q58" s="468"/>
      <c r="R58" s="469"/>
      <c r="S58" s="263"/>
      <c r="T58" s="263"/>
      <c r="U58" s="263"/>
      <c r="V58" s="273" t="str">
        <f>$C$18</f>
        <v/>
      </c>
      <c r="W58" s="274" t="str">
        <f>$D$18</f>
        <v/>
      </c>
      <c r="X58" s="473" t="str">
        <f>$E$18</f>
        <v/>
      </c>
      <c r="Y58" s="473"/>
      <c r="Z58" s="478" t="str">
        <f>$G$18</f>
        <v/>
      </c>
      <c r="AA58" s="479"/>
      <c r="AB58" s="479"/>
      <c r="AC58" s="479"/>
      <c r="AD58" s="479"/>
      <c r="AE58" s="479"/>
      <c r="AF58" s="480"/>
      <c r="AG58" s="468" t="str">
        <f>$N$18</f>
        <v xml:space="preserve"> </v>
      </c>
      <c r="AH58" s="468"/>
      <c r="AI58" s="468"/>
      <c r="AJ58" s="468"/>
      <c r="AK58" s="469"/>
      <c r="AL58" s="263"/>
      <c r="AM58" s="263"/>
      <c r="AN58" s="263"/>
      <c r="AO58" s="273" t="str">
        <f>$C$18</f>
        <v/>
      </c>
      <c r="AP58" s="274" t="str">
        <f>$D$18</f>
        <v/>
      </c>
      <c r="AQ58" s="473" t="str">
        <f>$E$18</f>
        <v/>
      </c>
      <c r="AR58" s="473"/>
      <c r="AS58" s="478" t="str">
        <f>$G$18</f>
        <v/>
      </c>
      <c r="AT58" s="479"/>
      <c r="AU58" s="479"/>
      <c r="AV58" s="479"/>
      <c r="AW58" s="479"/>
      <c r="AX58" s="479"/>
      <c r="AY58" s="480"/>
      <c r="AZ58" s="468" t="str">
        <f>$N$18</f>
        <v xml:space="preserve"> </v>
      </c>
      <c r="BA58" s="468"/>
      <c r="BB58" s="468"/>
      <c r="BC58" s="468"/>
      <c r="BD58" s="469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</row>
    <row r="59" spans="3:106" ht="8.1" customHeight="1" x14ac:dyDescent="0.25">
      <c r="C59" s="273" t="str">
        <f>$C$19</f>
        <v/>
      </c>
      <c r="D59" s="274" t="str">
        <f>$D$19</f>
        <v/>
      </c>
      <c r="E59" s="473" t="str">
        <f>$E$19</f>
        <v/>
      </c>
      <c r="F59" s="473"/>
      <c r="G59" s="478" t="str">
        <f>$G$19</f>
        <v/>
      </c>
      <c r="H59" s="479"/>
      <c r="I59" s="479"/>
      <c r="J59" s="479"/>
      <c r="K59" s="479"/>
      <c r="L59" s="479"/>
      <c r="M59" s="480"/>
      <c r="N59" s="468" t="str">
        <f>$N$19</f>
        <v/>
      </c>
      <c r="O59" s="468"/>
      <c r="P59" s="468"/>
      <c r="Q59" s="468"/>
      <c r="R59" s="469"/>
      <c r="S59" s="263"/>
      <c r="T59" s="263"/>
      <c r="U59" s="263"/>
      <c r="V59" s="273" t="str">
        <f>$C$19</f>
        <v/>
      </c>
      <c r="W59" s="274" t="str">
        <f>$D$19</f>
        <v/>
      </c>
      <c r="X59" s="473" t="str">
        <f>$E$19</f>
        <v/>
      </c>
      <c r="Y59" s="473"/>
      <c r="Z59" s="478" t="str">
        <f>$G$19</f>
        <v/>
      </c>
      <c r="AA59" s="479"/>
      <c r="AB59" s="479"/>
      <c r="AC59" s="479"/>
      <c r="AD59" s="479"/>
      <c r="AE59" s="479"/>
      <c r="AF59" s="480"/>
      <c r="AG59" s="468" t="str">
        <f>$N$19</f>
        <v/>
      </c>
      <c r="AH59" s="468"/>
      <c r="AI59" s="468"/>
      <c r="AJ59" s="468"/>
      <c r="AK59" s="469"/>
      <c r="AL59" s="263"/>
      <c r="AM59" s="263"/>
      <c r="AN59" s="263"/>
      <c r="AO59" s="273" t="str">
        <f>$C$19</f>
        <v/>
      </c>
      <c r="AP59" s="274" t="str">
        <f>$D$19</f>
        <v/>
      </c>
      <c r="AQ59" s="473" t="str">
        <f>$E$19</f>
        <v/>
      </c>
      <c r="AR59" s="473"/>
      <c r="AS59" s="478" t="str">
        <f>$G$19</f>
        <v/>
      </c>
      <c r="AT59" s="479"/>
      <c r="AU59" s="479"/>
      <c r="AV59" s="479"/>
      <c r="AW59" s="479"/>
      <c r="AX59" s="479"/>
      <c r="AY59" s="480"/>
      <c r="AZ59" s="468" t="str">
        <f>$N$19</f>
        <v/>
      </c>
      <c r="BA59" s="468"/>
      <c r="BB59" s="468"/>
      <c r="BC59" s="468"/>
      <c r="BD59" s="469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</row>
    <row r="60" spans="3:106" ht="8.1" customHeight="1" x14ac:dyDescent="0.25">
      <c r="C60" s="273" t="str">
        <f>$C$20</f>
        <v/>
      </c>
      <c r="D60" s="274" t="str">
        <f>$D$20</f>
        <v/>
      </c>
      <c r="E60" s="473" t="str">
        <f>$E$20</f>
        <v/>
      </c>
      <c r="F60" s="473"/>
      <c r="G60" s="478" t="str">
        <f>$G$20</f>
        <v/>
      </c>
      <c r="H60" s="479"/>
      <c r="I60" s="479"/>
      <c r="J60" s="479"/>
      <c r="K60" s="479"/>
      <c r="L60" s="479"/>
      <c r="M60" s="480"/>
      <c r="N60" s="465" t="str">
        <f>$N$20</f>
        <v/>
      </c>
      <c r="O60" s="465"/>
      <c r="P60" s="466" t="str">
        <f>$P$20</f>
        <v/>
      </c>
      <c r="Q60" s="466"/>
      <c r="R60" s="467"/>
      <c r="S60" s="263"/>
      <c r="T60" s="263"/>
      <c r="U60" s="263"/>
      <c r="V60" s="273" t="str">
        <f>$C$20</f>
        <v/>
      </c>
      <c r="W60" s="274" t="str">
        <f>$D$20</f>
        <v/>
      </c>
      <c r="X60" s="473" t="str">
        <f>$E$20</f>
        <v/>
      </c>
      <c r="Y60" s="473"/>
      <c r="Z60" s="478" t="str">
        <f>$G$20</f>
        <v/>
      </c>
      <c r="AA60" s="479"/>
      <c r="AB60" s="479"/>
      <c r="AC60" s="479"/>
      <c r="AD60" s="479"/>
      <c r="AE60" s="479"/>
      <c r="AF60" s="480"/>
      <c r="AG60" s="465" t="str">
        <f>$N$20</f>
        <v/>
      </c>
      <c r="AH60" s="465"/>
      <c r="AI60" s="466" t="str">
        <f>$P$20</f>
        <v/>
      </c>
      <c r="AJ60" s="466"/>
      <c r="AK60" s="467"/>
      <c r="AL60" s="263"/>
      <c r="AM60" s="263"/>
      <c r="AN60" s="263"/>
      <c r="AO60" s="273" t="str">
        <f>$C$20</f>
        <v/>
      </c>
      <c r="AP60" s="274" t="str">
        <f>$D$20</f>
        <v/>
      </c>
      <c r="AQ60" s="473" t="str">
        <f>$E$20</f>
        <v/>
      </c>
      <c r="AR60" s="473"/>
      <c r="AS60" s="478" t="str">
        <f>$G$20</f>
        <v/>
      </c>
      <c r="AT60" s="479"/>
      <c r="AU60" s="479"/>
      <c r="AV60" s="479"/>
      <c r="AW60" s="479"/>
      <c r="AX60" s="479"/>
      <c r="AY60" s="480"/>
      <c r="AZ60" s="465" t="str">
        <f>$N$20</f>
        <v/>
      </c>
      <c r="BA60" s="465"/>
      <c r="BB60" s="466" t="str">
        <f>$P$20</f>
        <v/>
      </c>
      <c r="BC60" s="466"/>
      <c r="BD60" s="467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</row>
    <row r="61" spans="3:106" ht="8.1" customHeight="1" x14ac:dyDescent="0.25">
      <c r="C61" s="273" t="str">
        <f>$C$21</f>
        <v/>
      </c>
      <c r="D61" s="274" t="str">
        <f>$D$21</f>
        <v/>
      </c>
      <c r="E61" s="473" t="str">
        <f>$E$21</f>
        <v/>
      </c>
      <c r="F61" s="473"/>
      <c r="G61" s="478" t="str">
        <f>$G$21</f>
        <v/>
      </c>
      <c r="H61" s="479"/>
      <c r="I61" s="479"/>
      <c r="J61" s="479"/>
      <c r="K61" s="479"/>
      <c r="L61" s="479"/>
      <c r="M61" s="480"/>
      <c r="N61" s="468" t="str">
        <f>$N$21</f>
        <v xml:space="preserve"> </v>
      </c>
      <c r="O61" s="468"/>
      <c r="P61" s="468"/>
      <c r="Q61" s="468"/>
      <c r="R61" s="469"/>
      <c r="S61" s="263"/>
      <c r="T61" s="263"/>
      <c r="U61" s="263"/>
      <c r="V61" s="273" t="str">
        <f>$C$21</f>
        <v/>
      </c>
      <c r="W61" s="274" t="str">
        <f>$D$21</f>
        <v/>
      </c>
      <c r="X61" s="473" t="str">
        <f>$E$21</f>
        <v/>
      </c>
      <c r="Y61" s="473"/>
      <c r="Z61" s="478" t="str">
        <f>$G$21</f>
        <v/>
      </c>
      <c r="AA61" s="479"/>
      <c r="AB61" s="479"/>
      <c r="AC61" s="479"/>
      <c r="AD61" s="479"/>
      <c r="AE61" s="479"/>
      <c r="AF61" s="480"/>
      <c r="AG61" s="468" t="str">
        <f>$N$21</f>
        <v xml:space="preserve"> </v>
      </c>
      <c r="AH61" s="468"/>
      <c r="AI61" s="468"/>
      <c r="AJ61" s="468"/>
      <c r="AK61" s="469"/>
      <c r="AL61" s="263"/>
      <c r="AM61" s="263"/>
      <c r="AN61" s="263"/>
      <c r="AO61" s="273" t="str">
        <f>$C$21</f>
        <v/>
      </c>
      <c r="AP61" s="274" t="str">
        <f>$D$21</f>
        <v/>
      </c>
      <c r="AQ61" s="473" t="str">
        <f>$E$21</f>
        <v/>
      </c>
      <c r="AR61" s="473"/>
      <c r="AS61" s="478" t="str">
        <f>$G$21</f>
        <v/>
      </c>
      <c r="AT61" s="479"/>
      <c r="AU61" s="479"/>
      <c r="AV61" s="479"/>
      <c r="AW61" s="479"/>
      <c r="AX61" s="479"/>
      <c r="AY61" s="480"/>
      <c r="AZ61" s="468" t="str">
        <f>$N$21</f>
        <v xml:space="preserve"> </v>
      </c>
      <c r="BA61" s="468"/>
      <c r="BB61" s="468"/>
      <c r="BC61" s="468"/>
      <c r="BD61" s="469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</row>
    <row r="62" spans="3:106" ht="8.1" customHeight="1" x14ac:dyDescent="0.25">
      <c r="C62" s="273" t="str">
        <f>$C$22</f>
        <v/>
      </c>
      <c r="D62" s="274" t="str">
        <f>$D$22</f>
        <v/>
      </c>
      <c r="E62" s="473" t="str">
        <f>$E$22</f>
        <v/>
      </c>
      <c r="F62" s="473"/>
      <c r="G62" s="478" t="str">
        <f>$G$22</f>
        <v/>
      </c>
      <c r="H62" s="479"/>
      <c r="I62" s="479"/>
      <c r="J62" s="479"/>
      <c r="K62" s="479"/>
      <c r="L62" s="479"/>
      <c r="M62" s="480"/>
      <c r="N62" s="468" t="str">
        <f>$N$22</f>
        <v/>
      </c>
      <c r="O62" s="468"/>
      <c r="P62" s="468"/>
      <c r="Q62" s="468"/>
      <c r="R62" s="469"/>
      <c r="S62" s="263"/>
      <c r="T62" s="263"/>
      <c r="U62" s="263"/>
      <c r="V62" s="273" t="str">
        <f>$C$22</f>
        <v/>
      </c>
      <c r="W62" s="274" t="str">
        <f>$D$22</f>
        <v/>
      </c>
      <c r="X62" s="473" t="str">
        <f>$E$22</f>
        <v/>
      </c>
      <c r="Y62" s="473"/>
      <c r="Z62" s="478" t="str">
        <f>$G$22</f>
        <v/>
      </c>
      <c r="AA62" s="479"/>
      <c r="AB62" s="479"/>
      <c r="AC62" s="479"/>
      <c r="AD62" s="479"/>
      <c r="AE62" s="479"/>
      <c r="AF62" s="480"/>
      <c r="AG62" s="468" t="str">
        <f>$N$22</f>
        <v/>
      </c>
      <c r="AH62" s="468"/>
      <c r="AI62" s="468"/>
      <c r="AJ62" s="468"/>
      <c r="AK62" s="469"/>
      <c r="AL62" s="263"/>
      <c r="AM62" s="263"/>
      <c r="AN62" s="263"/>
      <c r="AO62" s="273" t="str">
        <f>$C$22</f>
        <v/>
      </c>
      <c r="AP62" s="274" t="str">
        <f>$D$22</f>
        <v/>
      </c>
      <c r="AQ62" s="473" t="str">
        <f>$E$22</f>
        <v/>
      </c>
      <c r="AR62" s="473"/>
      <c r="AS62" s="478" t="str">
        <f>$G$22</f>
        <v/>
      </c>
      <c r="AT62" s="479"/>
      <c r="AU62" s="479"/>
      <c r="AV62" s="479"/>
      <c r="AW62" s="479"/>
      <c r="AX62" s="479"/>
      <c r="AY62" s="480"/>
      <c r="AZ62" s="468" t="str">
        <f>$N$22</f>
        <v/>
      </c>
      <c r="BA62" s="468"/>
      <c r="BB62" s="468"/>
      <c r="BC62" s="468"/>
      <c r="BD62" s="469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</row>
    <row r="63" spans="3:106" ht="8.1" customHeight="1" x14ac:dyDescent="0.25">
      <c r="C63" s="273" t="str">
        <f>$C$23</f>
        <v/>
      </c>
      <c r="D63" s="274" t="str">
        <f>$D$23</f>
        <v/>
      </c>
      <c r="E63" s="473" t="str">
        <f>$E$23</f>
        <v/>
      </c>
      <c r="F63" s="473"/>
      <c r="G63" s="478" t="str">
        <f>$G$23</f>
        <v/>
      </c>
      <c r="H63" s="479"/>
      <c r="I63" s="479"/>
      <c r="J63" s="479"/>
      <c r="K63" s="479"/>
      <c r="L63" s="479"/>
      <c r="M63" s="480"/>
      <c r="N63" s="465" t="str">
        <f>$N$23</f>
        <v/>
      </c>
      <c r="O63" s="465"/>
      <c r="P63" s="466" t="str">
        <f>$P$23</f>
        <v/>
      </c>
      <c r="Q63" s="466"/>
      <c r="R63" s="467"/>
      <c r="S63" s="263"/>
      <c r="T63" s="263"/>
      <c r="U63" s="263"/>
      <c r="V63" s="273" t="str">
        <f>$C$23</f>
        <v/>
      </c>
      <c r="W63" s="274" t="str">
        <f>$D$23</f>
        <v/>
      </c>
      <c r="X63" s="473" t="str">
        <f>$E$23</f>
        <v/>
      </c>
      <c r="Y63" s="473"/>
      <c r="Z63" s="478" t="str">
        <f>$G$23</f>
        <v/>
      </c>
      <c r="AA63" s="479"/>
      <c r="AB63" s="479"/>
      <c r="AC63" s="479"/>
      <c r="AD63" s="479"/>
      <c r="AE63" s="479"/>
      <c r="AF63" s="480"/>
      <c r="AG63" s="465" t="str">
        <f>$N$23</f>
        <v/>
      </c>
      <c r="AH63" s="465"/>
      <c r="AI63" s="466" t="str">
        <f>$P$23</f>
        <v/>
      </c>
      <c r="AJ63" s="466"/>
      <c r="AK63" s="467"/>
      <c r="AL63" s="263"/>
      <c r="AM63" s="263"/>
      <c r="AN63" s="263"/>
      <c r="AO63" s="273" t="str">
        <f>$C$23</f>
        <v/>
      </c>
      <c r="AP63" s="274" t="str">
        <f>$D$23</f>
        <v/>
      </c>
      <c r="AQ63" s="473" t="str">
        <f>$E$23</f>
        <v/>
      </c>
      <c r="AR63" s="473"/>
      <c r="AS63" s="478" t="str">
        <f>$G$23</f>
        <v/>
      </c>
      <c r="AT63" s="479"/>
      <c r="AU63" s="479"/>
      <c r="AV63" s="479"/>
      <c r="AW63" s="479"/>
      <c r="AX63" s="479"/>
      <c r="AY63" s="480"/>
      <c r="AZ63" s="465" t="str">
        <f>$N$23</f>
        <v/>
      </c>
      <c r="BA63" s="465"/>
      <c r="BB63" s="466" t="str">
        <f>$P$23</f>
        <v/>
      </c>
      <c r="BC63" s="466"/>
      <c r="BD63" s="467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</row>
    <row r="64" spans="3:106" ht="8.1" customHeight="1" x14ac:dyDescent="0.25">
      <c r="C64" s="273" t="str">
        <f>$C$24</f>
        <v/>
      </c>
      <c r="D64" s="274" t="str">
        <f>$D$24</f>
        <v/>
      </c>
      <c r="E64" s="473" t="str">
        <f>$E$24</f>
        <v/>
      </c>
      <c r="F64" s="473"/>
      <c r="G64" s="478" t="str">
        <f>$G$24</f>
        <v/>
      </c>
      <c r="H64" s="479"/>
      <c r="I64" s="479"/>
      <c r="J64" s="479"/>
      <c r="K64" s="479"/>
      <c r="L64" s="479"/>
      <c r="M64" s="480"/>
      <c r="N64" s="468" t="str">
        <f>$N$24</f>
        <v xml:space="preserve"> </v>
      </c>
      <c r="O64" s="468"/>
      <c r="P64" s="468"/>
      <c r="Q64" s="468"/>
      <c r="R64" s="469"/>
      <c r="S64" s="263"/>
      <c r="T64" s="263"/>
      <c r="U64" s="263"/>
      <c r="V64" s="273" t="str">
        <f>$C$24</f>
        <v/>
      </c>
      <c r="W64" s="274" t="str">
        <f>$D$24</f>
        <v/>
      </c>
      <c r="X64" s="473" t="str">
        <f>$E$24</f>
        <v/>
      </c>
      <c r="Y64" s="473"/>
      <c r="Z64" s="478" t="str">
        <f>$G$24</f>
        <v/>
      </c>
      <c r="AA64" s="479"/>
      <c r="AB64" s="479"/>
      <c r="AC64" s="479"/>
      <c r="AD64" s="479"/>
      <c r="AE64" s="479"/>
      <c r="AF64" s="480"/>
      <c r="AG64" s="468" t="str">
        <f>$N$24</f>
        <v xml:space="preserve"> </v>
      </c>
      <c r="AH64" s="468"/>
      <c r="AI64" s="468"/>
      <c r="AJ64" s="468"/>
      <c r="AK64" s="469"/>
      <c r="AL64" s="263"/>
      <c r="AM64" s="263"/>
      <c r="AN64" s="263"/>
      <c r="AO64" s="273" t="str">
        <f>$C$24</f>
        <v/>
      </c>
      <c r="AP64" s="274" t="str">
        <f>$D$24</f>
        <v/>
      </c>
      <c r="AQ64" s="473" t="str">
        <f>$E$24</f>
        <v/>
      </c>
      <c r="AR64" s="473"/>
      <c r="AS64" s="478" t="str">
        <f>$G$24</f>
        <v/>
      </c>
      <c r="AT64" s="479"/>
      <c r="AU64" s="479"/>
      <c r="AV64" s="479"/>
      <c r="AW64" s="479"/>
      <c r="AX64" s="479"/>
      <c r="AY64" s="480"/>
      <c r="AZ64" s="468" t="str">
        <f>$N$24</f>
        <v xml:space="preserve"> </v>
      </c>
      <c r="BA64" s="468"/>
      <c r="BB64" s="468"/>
      <c r="BC64" s="468"/>
      <c r="BD64" s="469"/>
      <c r="B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</row>
    <row r="65" spans="3:106" ht="8.1" customHeight="1" x14ac:dyDescent="0.25">
      <c r="C65" s="273" t="str">
        <f>$C$25</f>
        <v/>
      </c>
      <c r="D65" s="274" t="str">
        <f>$D$25</f>
        <v/>
      </c>
      <c r="E65" s="473" t="str">
        <f>$E$25</f>
        <v/>
      </c>
      <c r="F65" s="473"/>
      <c r="G65" s="478" t="str">
        <f>$G$25</f>
        <v/>
      </c>
      <c r="H65" s="479"/>
      <c r="I65" s="479"/>
      <c r="J65" s="479"/>
      <c r="K65" s="479"/>
      <c r="L65" s="479"/>
      <c r="M65" s="480"/>
      <c r="N65" s="468" t="str">
        <f>$N$25</f>
        <v/>
      </c>
      <c r="O65" s="468"/>
      <c r="P65" s="468"/>
      <c r="Q65" s="468"/>
      <c r="R65" s="469"/>
      <c r="S65" s="263"/>
      <c r="T65" s="263"/>
      <c r="U65" s="263"/>
      <c r="V65" s="273" t="str">
        <f>$C$25</f>
        <v/>
      </c>
      <c r="W65" s="274" t="str">
        <f>$D$25</f>
        <v/>
      </c>
      <c r="X65" s="473" t="str">
        <f>$E$25</f>
        <v/>
      </c>
      <c r="Y65" s="473"/>
      <c r="Z65" s="478" t="str">
        <f>$G$25</f>
        <v/>
      </c>
      <c r="AA65" s="479"/>
      <c r="AB65" s="479"/>
      <c r="AC65" s="479"/>
      <c r="AD65" s="479"/>
      <c r="AE65" s="479"/>
      <c r="AF65" s="480"/>
      <c r="AG65" s="468" t="str">
        <f>$N$25</f>
        <v/>
      </c>
      <c r="AH65" s="468"/>
      <c r="AI65" s="468"/>
      <c r="AJ65" s="468"/>
      <c r="AK65" s="469"/>
      <c r="AL65" s="263"/>
      <c r="AM65" s="263"/>
      <c r="AN65" s="263"/>
      <c r="AO65" s="273" t="str">
        <f>$C$25</f>
        <v/>
      </c>
      <c r="AP65" s="274" t="str">
        <f>$D$25</f>
        <v/>
      </c>
      <c r="AQ65" s="473" t="str">
        <f>$E$25</f>
        <v/>
      </c>
      <c r="AR65" s="473"/>
      <c r="AS65" s="478" t="str">
        <f>$G$25</f>
        <v/>
      </c>
      <c r="AT65" s="479"/>
      <c r="AU65" s="479"/>
      <c r="AV65" s="479"/>
      <c r="AW65" s="479"/>
      <c r="AX65" s="479"/>
      <c r="AY65" s="480"/>
      <c r="AZ65" s="468" t="str">
        <f>$N$25</f>
        <v/>
      </c>
      <c r="BA65" s="468"/>
      <c r="BB65" s="468"/>
      <c r="BC65" s="468"/>
      <c r="BD65" s="469"/>
      <c r="B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</row>
    <row r="66" spans="3:106" ht="8.1" customHeight="1" x14ac:dyDescent="0.25">
      <c r="C66" s="273" t="str">
        <f>$C$26</f>
        <v/>
      </c>
      <c r="D66" s="274" t="str">
        <f>$D$26</f>
        <v/>
      </c>
      <c r="E66" s="473" t="str">
        <f>$E$26</f>
        <v/>
      </c>
      <c r="F66" s="473"/>
      <c r="G66" s="478" t="str">
        <f>$G$26</f>
        <v/>
      </c>
      <c r="H66" s="479"/>
      <c r="I66" s="479"/>
      <c r="J66" s="479"/>
      <c r="K66" s="479"/>
      <c r="L66" s="479"/>
      <c r="M66" s="480"/>
      <c r="N66" s="465" t="str">
        <f>$N$26</f>
        <v/>
      </c>
      <c r="O66" s="465"/>
      <c r="P66" s="466" t="str">
        <f>$P$26</f>
        <v/>
      </c>
      <c r="Q66" s="466"/>
      <c r="R66" s="467"/>
      <c r="S66" s="263"/>
      <c r="T66" s="263"/>
      <c r="U66" s="263"/>
      <c r="V66" s="273" t="str">
        <f>$C$26</f>
        <v/>
      </c>
      <c r="W66" s="274" t="str">
        <f>$D$26</f>
        <v/>
      </c>
      <c r="X66" s="473" t="str">
        <f>$E$26</f>
        <v/>
      </c>
      <c r="Y66" s="473"/>
      <c r="Z66" s="478" t="str">
        <f>$G$26</f>
        <v/>
      </c>
      <c r="AA66" s="479"/>
      <c r="AB66" s="479"/>
      <c r="AC66" s="479"/>
      <c r="AD66" s="479"/>
      <c r="AE66" s="479"/>
      <c r="AF66" s="480"/>
      <c r="AG66" s="465" t="str">
        <f>$N$26</f>
        <v/>
      </c>
      <c r="AH66" s="465"/>
      <c r="AI66" s="466" t="str">
        <f>$P$26</f>
        <v/>
      </c>
      <c r="AJ66" s="466"/>
      <c r="AK66" s="467"/>
      <c r="AL66" s="263"/>
      <c r="AM66" s="263"/>
      <c r="AN66" s="263"/>
      <c r="AO66" s="273" t="str">
        <f>$C$26</f>
        <v/>
      </c>
      <c r="AP66" s="274" t="str">
        <f>$D$26</f>
        <v/>
      </c>
      <c r="AQ66" s="473" t="str">
        <f>$E$26</f>
        <v/>
      </c>
      <c r="AR66" s="473"/>
      <c r="AS66" s="478" t="str">
        <f>$G$26</f>
        <v/>
      </c>
      <c r="AT66" s="479"/>
      <c r="AU66" s="479"/>
      <c r="AV66" s="479"/>
      <c r="AW66" s="479"/>
      <c r="AX66" s="479"/>
      <c r="AY66" s="480"/>
      <c r="AZ66" s="465" t="str">
        <f>$N$26</f>
        <v/>
      </c>
      <c r="BA66" s="465"/>
      <c r="BB66" s="466" t="str">
        <f>$P$26</f>
        <v/>
      </c>
      <c r="BC66" s="466"/>
      <c r="BD66" s="467"/>
      <c r="B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</row>
    <row r="67" spans="3:106" ht="8.1" customHeight="1" x14ac:dyDescent="0.25">
      <c r="C67" s="273" t="str">
        <f>$C$27</f>
        <v/>
      </c>
      <c r="D67" s="274" t="str">
        <f>$D$27</f>
        <v/>
      </c>
      <c r="E67" s="473" t="str">
        <f>$E$27</f>
        <v/>
      </c>
      <c r="F67" s="473"/>
      <c r="G67" s="478" t="str">
        <f>$G$27</f>
        <v/>
      </c>
      <c r="H67" s="479"/>
      <c r="I67" s="479"/>
      <c r="J67" s="479"/>
      <c r="K67" s="479"/>
      <c r="L67" s="479"/>
      <c r="M67" s="480"/>
      <c r="N67" s="468" t="str">
        <f>$N$27</f>
        <v xml:space="preserve"> </v>
      </c>
      <c r="O67" s="468"/>
      <c r="P67" s="468"/>
      <c r="Q67" s="468"/>
      <c r="R67" s="469"/>
      <c r="S67" s="263"/>
      <c r="T67" s="263"/>
      <c r="U67" s="263"/>
      <c r="V67" s="273" t="str">
        <f>$C$27</f>
        <v/>
      </c>
      <c r="W67" s="274" t="str">
        <f>$D$27</f>
        <v/>
      </c>
      <c r="X67" s="473" t="str">
        <f>$E$27</f>
        <v/>
      </c>
      <c r="Y67" s="473"/>
      <c r="Z67" s="478" t="str">
        <f>$G$27</f>
        <v/>
      </c>
      <c r="AA67" s="479"/>
      <c r="AB67" s="479"/>
      <c r="AC67" s="479"/>
      <c r="AD67" s="479"/>
      <c r="AE67" s="479"/>
      <c r="AF67" s="480"/>
      <c r="AG67" s="468" t="str">
        <f>$N$27</f>
        <v xml:space="preserve"> </v>
      </c>
      <c r="AH67" s="468"/>
      <c r="AI67" s="468"/>
      <c r="AJ67" s="468"/>
      <c r="AK67" s="469"/>
      <c r="AL67" s="263"/>
      <c r="AM67" s="263"/>
      <c r="AN67" s="263"/>
      <c r="AO67" s="273" t="str">
        <f>$C$27</f>
        <v/>
      </c>
      <c r="AP67" s="274" t="str">
        <f>$D$27</f>
        <v/>
      </c>
      <c r="AQ67" s="473" t="str">
        <f>$E$27</f>
        <v/>
      </c>
      <c r="AR67" s="473"/>
      <c r="AS67" s="478" t="str">
        <f>$G$27</f>
        <v/>
      </c>
      <c r="AT67" s="479"/>
      <c r="AU67" s="479"/>
      <c r="AV67" s="479"/>
      <c r="AW67" s="479"/>
      <c r="AX67" s="479"/>
      <c r="AY67" s="480"/>
      <c r="AZ67" s="468" t="str">
        <f>$N$27</f>
        <v xml:space="preserve"> </v>
      </c>
      <c r="BA67" s="468"/>
      <c r="BB67" s="468"/>
      <c r="BC67" s="468"/>
      <c r="BD67" s="469"/>
      <c r="B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</row>
    <row r="68" spans="3:106" ht="8.1" customHeight="1" x14ac:dyDescent="0.25">
      <c r="C68" s="273" t="str">
        <f>$C$28</f>
        <v/>
      </c>
      <c r="D68" s="274" t="str">
        <f>$D$28</f>
        <v/>
      </c>
      <c r="E68" s="473" t="str">
        <f>$E$28</f>
        <v/>
      </c>
      <c r="F68" s="473"/>
      <c r="G68" s="478" t="str">
        <f>$G$28</f>
        <v/>
      </c>
      <c r="H68" s="479"/>
      <c r="I68" s="479"/>
      <c r="J68" s="479"/>
      <c r="K68" s="479"/>
      <c r="L68" s="479"/>
      <c r="M68" s="480"/>
      <c r="N68" s="468" t="str">
        <f>$N$28</f>
        <v/>
      </c>
      <c r="O68" s="468"/>
      <c r="P68" s="468"/>
      <c r="Q68" s="468"/>
      <c r="R68" s="469"/>
      <c r="S68" s="263"/>
      <c r="T68" s="263"/>
      <c r="U68" s="263"/>
      <c r="V68" s="273" t="str">
        <f>$C$28</f>
        <v/>
      </c>
      <c r="W68" s="274" t="str">
        <f>$D$28</f>
        <v/>
      </c>
      <c r="X68" s="473" t="str">
        <f>$E$28</f>
        <v/>
      </c>
      <c r="Y68" s="473"/>
      <c r="Z68" s="478" t="str">
        <f>$G$28</f>
        <v/>
      </c>
      <c r="AA68" s="479"/>
      <c r="AB68" s="479"/>
      <c r="AC68" s="479"/>
      <c r="AD68" s="479"/>
      <c r="AE68" s="479"/>
      <c r="AF68" s="480"/>
      <c r="AG68" s="468" t="str">
        <f>$N$28</f>
        <v/>
      </c>
      <c r="AH68" s="468"/>
      <c r="AI68" s="468"/>
      <c r="AJ68" s="468"/>
      <c r="AK68" s="469"/>
      <c r="AL68" s="263"/>
      <c r="AM68" s="263"/>
      <c r="AN68" s="263"/>
      <c r="AO68" s="273" t="str">
        <f>$C$28</f>
        <v/>
      </c>
      <c r="AP68" s="274" t="str">
        <f>$D$28</f>
        <v/>
      </c>
      <c r="AQ68" s="473" t="str">
        <f>$E$28</f>
        <v/>
      </c>
      <c r="AR68" s="473"/>
      <c r="AS68" s="478" t="str">
        <f>$G$28</f>
        <v/>
      </c>
      <c r="AT68" s="479"/>
      <c r="AU68" s="479"/>
      <c r="AV68" s="479"/>
      <c r="AW68" s="479"/>
      <c r="AX68" s="479"/>
      <c r="AY68" s="480"/>
      <c r="AZ68" s="468" t="str">
        <f>$N$28</f>
        <v/>
      </c>
      <c r="BA68" s="468"/>
      <c r="BB68" s="468"/>
      <c r="BC68" s="468"/>
      <c r="BD68" s="469"/>
      <c r="B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</row>
    <row r="69" spans="3:106" ht="8.1" customHeight="1" x14ac:dyDescent="0.25">
      <c r="C69" s="273" t="str">
        <f>$C$29</f>
        <v/>
      </c>
      <c r="D69" s="274" t="str">
        <f>$D$29</f>
        <v/>
      </c>
      <c r="E69" s="473" t="str">
        <f>$E$29</f>
        <v/>
      </c>
      <c r="F69" s="473"/>
      <c r="G69" s="478" t="str">
        <f>$G$29</f>
        <v/>
      </c>
      <c r="H69" s="479"/>
      <c r="I69" s="479"/>
      <c r="J69" s="479"/>
      <c r="K69" s="479"/>
      <c r="L69" s="479"/>
      <c r="M69" s="480"/>
      <c r="N69" s="465" t="str">
        <f>$N$29</f>
        <v/>
      </c>
      <c r="O69" s="465"/>
      <c r="P69" s="466" t="str">
        <f>$P$29</f>
        <v/>
      </c>
      <c r="Q69" s="466"/>
      <c r="R69" s="467"/>
      <c r="S69" s="263"/>
      <c r="T69" s="263"/>
      <c r="U69" s="263"/>
      <c r="V69" s="273" t="str">
        <f>$C$29</f>
        <v/>
      </c>
      <c r="W69" s="274" t="str">
        <f>$D$29</f>
        <v/>
      </c>
      <c r="X69" s="473" t="str">
        <f>$E$29</f>
        <v/>
      </c>
      <c r="Y69" s="473"/>
      <c r="Z69" s="478" t="str">
        <f>$G$29</f>
        <v/>
      </c>
      <c r="AA69" s="479"/>
      <c r="AB69" s="479"/>
      <c r="AC69" s="479"/>
      <c r="AD69" s="479"/>
      <c r="AE69" s="479"/>
      <c r="AF69" s="480"/>
      <c r="AG69" s="465" t="str">
        <f>$N$29</f>
        <v/>
      </c>
      <c r="AH69" s="465"/>
      <c r="AI69" s="466" t="str">
        <f>$P$29</f>
        <v/>
      </c>
      <c r="AJ69" s="466"/>
      <c r="AK69" s="467"/>
      <c r="AL69" s="263"/>
      <c r="AM69" s="263"/>
      <c r="AN69" s="263"/>
      <c r="AO69" s="273" t="str">
        <f>$C$29</f>
        <v/>
      </c>
      <c r="AP69" s="274" t="str">
        <f>$D$29</f>
        <v/>
      </c>
      <c r="AQ69" s="473" t="str">
        <f>$E$29</f>
        <v/>
      </c>
      <c r="AR69" s="473"/>
      <c r="AS69" s="478" t="str">
        <f>$G$29</f>
        <v/>
      </c>
      <c r="AT69" s="479"/>
      <c r="AU69" s="479"/>
      <c r="AV69" s="479"/>
      <c r="AW69" s="479"/>
      <c r="AX69" s="479"/>
      <c r="AY69" s="480"/>
      <c r="AZ69" s="465" t="str">
        <f>$N$29</f>
        <v/>
      </c>
      <c r="BA69" s="465"/>
      <c r="BB69" s="466" t="str">
        <f>$P$29</f>
        <v/>
      </c>
      <c r="BC69" s="466"/>
      <c r="BD69" s="467"/>
      <c r="B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</row>
    <row r="70" spans="3:106" ht="8.1" customHeight="1" x14ac:dyDescent="0.25">
      <c r="C70" s="273" t="str">
        <f>$C$30</f>
        <v/>
      </c>
      <c r="D70" s="274" t="str">
        <f>$D$30</f>
        <v/>
      </c>
      <c r="E70" s="473" t="str">
        <f>$E$30</f>
        <v/>
      </c>
      <c r="F70" s="473"/>
      <c r="G70" s="478" t="str">
        <f>$G$30</f>
        <v/>
      </c>
      <c r="H70" s="479"/>
      <c r="I70" s="479"/>
      <c r="J70" s="479"/>
      <c r="K70" s="479"/>
      <c r="L70" s="479"/>
      <c r="M70" s="480"/>
      <c r="N70" s="468" t="str">
        <f>$N$30</f>
        <v xml:space="preserve"> </v>
      </c>
      <c r="O70" s="468"/>
      <c r="P70" s="468"/>
      <c r="Q70" s="468"/>
      <c r="R70" s="469"/>
      <c r="S70" s="263"/>
      <c r="T70" s="263"/>
      <c r="U70" s="263"/>
      <c r="V70" s="273" t="str">
        <f>$C$30</f>
        <v/>
      </c>
      <c r="W70" s="274" t="str">
        <f>$D$30</f>
        <v/>
      </c>
      <c r="X70" s="473" t="str">
        <f>$E$30</f>
        <v/>
      </c>
      <c r="Y70" s="473"/>
      <c r="Z70" s="478" t="str">
        <f>$G$30</f>
        <v/>
      </c>
      <c r="AA70" s="479"/>
      <c r="AB70" s="479"/>
      <c r="AC70" s="479"/>
      <c r="AD70" s="479"/>
      <c r="AE70" s="479"/>
      <c r="AF70" s="480"/>
      <c r="AG70" s="468" t="str">
        <f>$N$30</f>
        <v xml:space="preserve"> </v>
      </c>
      <c r="AH70" s="468"/>
      <c r="AI70" s="468"/>
      <c r="AJ70" s="468"/>
      <c r="AK70" s="469"/>
      <c r="AL70" s="263"/>
      <c r="AM70" s="263"/>
      <c r="AN70" s="263"/>
      <c r="AO70" s="273" t="str">
        <f>$C$30</f>
        <v/>
      </c>
      <c r="AP70" s="274" t="str">
        <f>$D$30</f>
        <v/>
      </c>
      <c r="AQ70" s="473" t="str">
        <f>$E$30</f>
        <v/>
      </c>
      <c r="AR70" s="473"/>
      <c r="AS70" s="478" t="str">
        <f>$G$30</f>
        <v/>
      </c>
      <c r="AT70" s="479"/>
      <c r="AU70" s="479"/>
      <c r="AV70" s="479"/>
      <c r="AW70" s="479"/>
      <c r="AX70" s="479"/>
      <c r="AY70" s="480"/>
      <c r="AZ70" s="468" t="str">
        <f>$N$30</f>
        <v xml:space="preserve"> </v>
      </c>
      <c r="BA70" s="468"/>
      <c r="BB70" s="468"/>
      <c r="BC70" s="468"/>
      <c r="BD70" s="469"/>
      <c r="B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</row>
    <row r="71" spans="3:106" ht="8.1" customHeight="1" x14ac:dyDescent="0.25">
      <c r="C71" s="273" t="str">
        <f>$C$31</f>
        <v/>
      </c>
      <c r="D71" s="274" t="str">
        <f>$D$31</f>
        <v/>
      </c>
      <c r="E71" s="473" t="str">
        <f>$E$31</f>
        <v/>
      </c>
      <c r="F71" s="473"/>
      <c r="G71" s="478" t="str">
        <f>$G$31</f>
        <v/>
      </c>
      <c r="H71" s="479"/>
      <c r="I71" s="479"/>
      <c r="J71" s="479"/>
      <c r="K71" s="479"/>
      <c r="L71" s="479"/>
      <c r="M71" s="480"/>
      <c r="N71" s="468" t="str">
        <f>$N$31</f>
        <v/>
      </c>
      <c r="O71" s="468"/>
      <c r="P71" s="468"/>
      <c r="Q71" s="468"/>
      <c r="R71" s="469"/>
      <c r="S71" s="263"/>
      <c r="T71" s="263"/>
      <c r="U71" s="263"/>
      <c r="V71" s="273" t="str">
        <f>$C$31</f>
        <v/>
      </c>
      <c r="W71" s="274" t="str">
        <f>$D$31</f>
        <v/>
      </c>
      <c r="X71" s="473" t="str">
        <f>$E$31</f>
        <v/>
      </c>
      <c r="Y71" s="473"/>
      <c r="Z71" s="478" t="str">
        <f>$G$31</f>
        <v/>
      </c>
      <c r="AA71" s="479"/>
      <c r="AB71" s="479"/>
      <c r="AC71" s="479"/>
      <c r="AD71" s="479"/>
      <c r="AE71" s="479"/>
      <c r="AF71" s="480"/>
      <c r="AG71" s="468" t="str">
        <f>$N$31</f>
        <v/>
      </c>
      <c r="AH71" s="468"/>
      <c r="AI71" s="468"/>
      <c r="AJ71" s="468"/>
      <c r="AK71" s="469"/>
      <c r="AL71" s="263"/>
      <c r="AM71" s="263"/>
      <c r="AN71" s="263"/>
      <c r="AO71" s="273" t="str">
        <f>$C$31</f>
        <v/>
      </c>
      <c r="AP71" s="274" t="str">
        <f>$D$31</f>
        <v/>
      </c>
      <c r="AQ71" s="473" t="str">
        <f>$E$31</f>
        <v/>
      </c>
      <c r="AR71" s="473"/>
      <c r="AS71" s="478" t="str">
        <f>$G$31</f>
        <v/>
      </c>
      <c r="AT71" s="479"/>
      <c r="AU71" s="479"/>
      <c r="AV71" s="479"/>
      <c r="AW71" s="479"/>
      <c r="AX71" s="479"/>
      <c r="AY71" s="480"/>
      <c r="AZ71" s="468" t="str">
        <f>$N$31</f>
        <v/>
      </c>
      <c r="BA71" s="468"/>
      <c r="BB71" s="468"/>
      <c r="BC71" s="468"/>
      <c r="BD71" s="469"/>
      <c r="B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</row>
    <row r="72" spans="3:106" ht="8.1" customHeight="1" x14ac:dyDescent="0.25">
      <c r="C72" s="273" t="str">
        <f>$C$32</f>
        <v/>
      </c>
      <c r="D72" s="274" t="str">
        <f>$D$32</f>
        <v/>
      </c>
      <c r="E72" s="473" t="str">
        <f>$E$32</f>
        <v/>
      </c>
      <c r="F72" s="473"/>
      <c r="G72" s="478" t="str">
        <f>$G$32</f>
        <v/>
      </c>
      <c r="H72" s="479"/>
      <c r="I72" s="479"/>
      <c r="J72" s="479"/>
      <c r="K72" s="479"/>
      <c r="L72" s="479"/>
      <c r="M72" s="480"/>
      <c r="N72" s="465" t="str">
        <f>$N$32</f>
        <v/>
      </c>
      <c r="O72" s="465"/>
      <c r="P72" s="466" t="str">
        <f>$P$32</f>
        <v/>
      </c>
      <c r="Q72" s="466"/>
      <c r="R72" s="467"/>
      <c r="S72" s="263"/>
      <c r="T72" s="263"/>
      <c r="U72" s="263"/>
      <c r="V72" s="273" t="str">
        <f>$C$32</f>
        <v/>
      </c>
      <c r="W72" s="274" t="str">
        <f>$D$32</f>
        <v/>
      </c>
      <c r="X72" s="473" t="str">
        <f>$E$32</f>
        <v/>
      </c>
      <c r="Y72" s="473"/>
      <c r="Z72" s="478" t="str">
        <f>$G$32</f>
        <v/>
      </c>
      <c r="AA72" s="479"/>
      <c r="AB72" s="479"/>
      <c r="AC72" s="479"/>
      <c r="AD72" s="479"/>
      <c r="AE72" s="479"/>
      <c r="AF72" s="480"/>
      <c r="AG72" s="465" t="str">
        <f>$N$32</f>
        <v/>
      </c>
      <c r="AH72" s="465"/>
      <c r="AI72" s="466" t="str">
        <f>$P$32</f>
        <v/>
      </c>
      <c r="AJ72" s="466"/>
      <c r="AK72" s="467"/>
      <c r="AL72" s="263"/>
      <c r="AM72" s="263"/>
      <c r="AN72" s="263"/>
      <c r="AO72" s="273" t="str">
        <f>$C$32</f>
        <v/>
      </c>
      <c r="AP72" s="274" t="str">
        <f>$D$32</f>
        <v/>
      </c>
      <c r="AQ72" s="473" t="str">
        <f>$E$32</f>
        <v/>
      </c>
      <c r="AR72" s="473"/>
      <c r="AS72" s="478" t="str">
        <f>$G$32</f>
        <v/>
      </c>
      <c r="AT72" s="479"/>
      <c r="AU72" s="479"/>
      <c r="AV72" s="479"/>
      <c r="AW72" s="479"/>
      <c r="AX72" s="479"/>
      <c r="AY72" s="480"/>
      <c r="AZ72" s="465" t="str">
        <f>$N$32</f>
        <v/>
      </c>
      <c r="BA72" s="465"/>
      <c r="BB72" s="466" t="str">
        <f>$P$32</f>
        <v/>
      </c>
      <c r="BC72" s="466"/>
      <c r="BD72" s="467"/>
      <c r="B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</row>
    <row r="73" spans="3:106" ht="8.1" customHeight="1" x14ac:dyDescent="0.25">
      <c r="C73" s="273" t="str">
        <f>$C$33</f>
        <v/>
      </c>
      <c r="D73" s="274" t="str">
        <f>$D$33</f>
        <v/>
      </c>
      <c r="E73" s="473" t="str">
        <f>$E$33</f>
        <v/>
      </c>
      <c r="F73" s="473"/>
      <c r="G73" s="478" t="str">
        <f>$G$33</f>
        <v/>
      </c>
      <c r="H73" s="479"/>
      <c r="I73" s="479"/>
      <c r="J73" s="479"/>
      <c r="K73" s="479"/>
      <c r="L73" s="479"/>
      <c r="M73" s="480"/>
      <c r="N73" s="468" t="str">
        <f>$N$33</f>
        <v xml:space="preserve"> </v>
      </c>
      <c r="O73" s="468"/>
      <c r="P73" s="468"/>
      <c r="Q73" s="468"/>
      <c r="R73" s="469"/>
      <c r="S73" s="263"/>
      <c r="T73" s="263"/>
      <c r="U73" s="263"/>
      <c r="V73" s="273" t="str">
        <f>$C$33</f>
        <v/>
      </c>
      <c r="W73" s="274" t="str">
        <f>$D$33</f>
        <v/>
      </c>
      <c r="X73" s="473" t="str">
        <f>$E$33</f>
        <v/>
      </c>
      <c r="Y73" s="473"/>
      <c r="Z73" s="478" t="str">
        <f>$G$33</f>
        <v/>
      </c>
      <c r="AA73" s="479"/>
      <c r="AB73" s="479"/>
      <c r="AC73" s="479"/>
      <c r="AD73" s="479"/>
      <c r="AE73" s="479"/>
      <c r="AF73" s="480"/>
      <c r="AG73" s="468" t="str">
        <f>$N$33</f>
        <v xml:space="preserve"> </v>
      </c>
      <c r="AH73" s="468"/>
      <c r="AI73" s="468"/>
      <c r="AJ73" s="468"/>
      <c r="AK73" s="469"/>
      <c r="AL73" s="263"/>
      <c r="AM73" s="263"/>
      <c r="AN73" s="263"/>
      <c r="AO73" s="273" t="str">
        <f>$C$33</f>
        <v/>
      </c>
      <c r="AP73" s="274" t="str">
        <f>$D$33</f>
        <v/>
      </c>
      <c r="AQ73" s="473" t="str">
        <f>$E$33</f>
        <v/>
      </c>
      <c r="AR73" s="473"/>
      <c r="AS73" s="478" t="str">
        <f>$G$33</f>
        <v/>
      </c>
      <c r="AT73" s="479"/>
      <c r="AU73" s="479"/>
      <c r="AV73" s="479"/>
      <c r="AW73" s="479"/>
      <c r="AX73" s="479"/>
      <c r="AY73" s="480"/>
      <c r="AZ73" s="468" t="str">
        <f>$N$33</f>
        <v xml:space="preserve"> </v>
      </c>
      <c r="BA73" s="468"/>
      <c r="BB73" s="468"/>
      <c r="BC73" s="468"/>
      <c r="BD73" s="469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</row>
    <row r="74" spans="3:106" ht="8.1" customHeight="1" x14ac:dyDescent="0.25">
      <c r="C74" s="273" t="str">
        <f>$C$34</f>
        <v/>
      </c>
      <c r="D74" s="274" t="str">
        <f>$D$34</f>
        <v/>
      </c>
      <c r="E74" s="473" t="str">
        <f>$E$34</f>
        <v/>
      </c>
      <c r="F74" s="473"/>
      <c r="G74" s="478" t="str">
        <f>$G$34</f>
        <v/>
      </c>
      <c r="H74" s="479"/>
      <c r="I74" s="479"/>
      <c r="J74" s="479"/>
      <c r="K74" s="479"/>
      <c r="L74" s="479"/>
      <c r="M74" s="480"/>
      <c r="N74" s="468" t="str">
        <f>$N$34</f>
        <v/>
      </c>
      <c r="O74" s="468"/>
      <c r="P74" s="468"/>
      <c r="Q74" s="468"/>
      <c r="R74" s="469"/>
      <c r="S74" s="263"/>
      <c r="T74" s="263"/>
      <c r="U74" s="263"/>
      <c r="V74" s="273" t="str">
        <f>$C$34</f>
        <v/>
      </c>
      <c r="W74" s="274" t="str">
        <f>$D$34</f>
        <v/>
      </c>
      <c r="X74" s="473" t="str">
        <f>$E$34</f>
        <v/>
      </c>
      <c r="Y74" s="473"/>
      <c r="Z74" s="478" t="str">
        <f>$G$34</f>
        <v/>
      </c>
      <c r="AA74" s="479"/>
      <c r="AB74" s="479"/>
      <c r="AC74" s="479"/>
      <c r="AD74" s="479"/>
      <c r="AE74" s="479"/>
      <c r="AF74" s="480"/>
      <c r="AG74" s="468" t="str">
        <f>$N$34</f>
        <v/>
      </c>
      <c r="AH74" s="468"/>
      <c r="AI74" s="468"/>
      <c r="AJ74" s="468"/>
      <c r="AK74" s="469"/>
      <c r="AL74" s="263"/>
      <c r="AM74" s="263"/>
      <c r="AN74" s="263"/>
      <c r="AO74" s="273" t="str">
        <f>$C$34</f>
        <v/>
      </c>
      <c r="AP74" s="274" t="str">
        <f>$D$34</f>
        <v/>
      </c>
      <c r="AQ74" s="473" t="str">
        <f>$E$34</f>
        <v/>
      </c>
      <c r="AR74" s="473"/>
      <c r="AS74" s="478" t="str">
        <f>$G$34</f>
        <v/>
      </c>
      <c r="AT74" s="479"/>
      <c r="AU74" s="479"/>
      <c r="AV74" s="479"/>
      <c r="AW74" s="479"/>
      <c r="AX74" s="479"/>
      <c r="AY74" s="480"/>
      <c r="AZ74" s="468" t="str">
        <f>$N$34</f>
        <v/>
      </c>
      <c r="BA74" s="468"/>
      <c r="BB74" s="468"/>
      <c r="BC74" s="468"/>
      <c r="BD74" s="469"/>
      <c r="BE74" s="26"/>
    </row>
    <row r="75" spans="3:106" ht="8.1" customHeight="1" x14ac:dyDescent="0.25">
      <c r="C75" s="273" t="str">
        <f>$C$35</f>
        <v/>
      </c>
      <c r="D75" s="274" t="str">
        <f>$D$35</f>
        <v/>
      </c>
      <c r="E75" s="473" t="str">
        <f>$E$35</f>
        <v/>
      </c>
      <c r="F75" s="473"/>
      <c r="G75" s="478" t="str">
        <f>$G$35</f>
        <v/>
      </c>
      <c r="H75" s="479"/>
      <c r="I75" s="479"/>
      <c r="J75" s="479"/>
      <c r="K75" s="479"/>
      <c r="L75" s="479"/>
      <c r="M75" s="480"/>
      <c r="N75" s="465" t="str">
        <f>$N$35</f>
        <v/>
      </c>
      <c r="O75" s="465"/>
      <c r="P75" s="466" t="str">
        <f>$P$35</f>
        <v/>
      </c>
      <c r="Q75" s="466"/>
      <c r="R75" s="467"/>
      <c r="S75" s="263"/>
      <c r="T75" s="263"/>
      <c r="U75" s="263"/>
      <c r="V75" s="273" t="str">
        <f>$C$35</f>
        <v/>
      </c>
      <c r="W75" s="274" t="str">
        <f>$D$35</f>
        <v/>
      </c>
      <c r="X75" s="473" t="str">
        <f>$E$35</f>
        <v/>
      </c>
      <c r="Y75" s="473"/>
      <c r="Z75" s="478" t="str">
        <f>$G$35</f>
        <v/>
      </c>
      <c r="AA75" s="479"/>
      <c r="AB75" s="479"/>
      <c r="AC75" s="479"/>
      <c r="AD75" s="479"/>
      <c r="AE75" s="479"/>
      <c r="AF75" s="480"/>
      <c r="AG75" s="465" t="str">
        <f>$N$35</f>
        <v/>
      </c>
      <c r="AH75" s="465"/>
      <c r="AI75" s="466" t="str">
        <f>$P$35</f>
        <v/>
      </c>
      <c r="AJ75" s="466"/>
      <c r="AK75" s="467"/>
      <c r="AL75" s="263"/>
      <c r="AM75" s="263"/>
      <c r="AN75" s="263"/>
      <c r="AO75" s="273" t="str">
        <f>$C$35</f>
        <v/>
      </c>
      <c r="AP75" s="274" t="str">
        <f>$D$35</f>
        <v/>
      </c>
      <c r="AQ75" s="473" t="str">
        <f>$E$35</f>
        <v/>
      </c>
      <c r="AR75" s="473"/>
      <c r="AS75" s="478" t="str">
        <f>$G$35</f>
        <v/>
      </c>
      <c r="AT75" s="479"/>
      <c r="AU75" s="479"/>
      <c r="AV75" s="479"/>
      <c r="AW75" s="479"/>
      <c r="AX75" s="479"/>
      <c r="AY75" s="480"/>
      <c r="AZ75" s="465" t="str">
        <f>$N$35</f>
        <v/>
      </c>
      <c r="BA75" s="465"/>
      <c r="BB75" s="466" t="str">
        <f>$P$35</f>
        <v/>
      </c>
      <c r="BC75" s="466"/>
      <c r="BD75" s="467"/>
      <c r="B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</row>
    <row r="76" spans="3:106" ht="8.1" customHeight="1" x14ac:dyDescent="0.25">
      <c r="C76" s="459" t="s">
        <v>331</v>
      </c>
      <c r="D76" s="460"/>
      <c r="E76" s="460"/>
      <c r="F76" s="460"/>
      <c r="G76" s="460"/>
      <c r="H76" s="460"/>
      <c r="I76" s="460"/>
      <c r="J76" s="460"/>
      <c r="K76" s="460"/>
      <c r="L76" s="460"/>
      <c r="M76" s="460"/>
      <c r="N76" s="460"/>
      <c r="O76" s="460"/>
      <c r="P76" s="460"/>
      <c r="Q76" s="460"/>
      <c r="R76" s="461"/>
      <c r="S76" s="263"/>
      <c r="T76" s="263"/>
      <c r="U76" s="263"/>
      <c r="V76" s="459" t="s">
        <v>331</v>
      </c>
      <c r="W76" s="460"/>
      <c r="X76" s="460"/>
      <c r="Y76" s="460"/>
      <c r="Z76" s="460"/>
      <c r="AA76" s="460"/>
      <c r="AB76" s="460"/>
      <c r="AC76" s="460"/>
      <c r="AD76" s="460"/>
      <c r="AE76" s="460"/>
      <c r="AF76" s="460"/>
      <c r="AG76" s="460"/>
      <c r="AH76" s="460"/>
      <c r="AI76" s="460"/>
      <c r="AJ76" s="460"/>
      <c r="AK76" s="461"/>
      <c r="AL76" s="263"/>
      <c r="AM76" s="263"/>
      <c r="AN76" s="263"/>
      <c r="AO76" s="459" t="s">
        <v>331</v>
      </c>
      <c r="AP76" s="460"/>
      <c r="AQ76" s="460"/>
      <c r="AR76" s="460"/>
      <c r="AS76" s="460"/>
      <c r="AT76" s="460"/>
      <c r="AU76" s="460"/>
      <c r="AV76" s="460"/>
      <c r="AW76" s="460"/>
      <c r="AX76" s="460"/>
      <c r="AY76" s="460"/>
      <c r="AZ76" s="460"/>
      <c r="BA76" s="460"/>
      <c r="BB76" s="460"/>
      <c r="BC76" s="460"/>
      <c r="BD76" s="461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</row>
    <row r="77" spans="3:106" ht="6.6" customHeight="1" thickBot="1" x14ac:dyDescent="0.3">
      <c r="C77" s="462"/>
      <c r="D77" s="463"/>
      <c r="E77" s="463"/>
      <c r="F77" s="463"/>
      <c r="G77" s="463"/>
      <c r="H77" s="463"/>
      <c r="I77" s="463"/>
      <c r="J77" s="463"/>
      <c r="K77" s="463"/>
      <c r="L77" s="463"/>
      <c r="M77" s="463"/>
      <c r="N77" s="463"/>
      <c r="O77" s="463"/>
      <c r="P77" s="463"/>
      <c r="Q77" s="463"/>
      <c r="R77" s="464"/>
      <c r="V77" s="462"/>
      <c r="W77" s="463"/>
      <c r="X77" s="463"/>
      <c r="Y77" s="463"/>
      <c r="Z77" s="463"/>
      <c r="AA77" s="463"/>
      <c r="AB77" s="463"/>
      <c r="AC77" s="463"/>
      <c r="AD77" s="463"/>
      <c r="AE77" s="463"/>
      <c r="AF77" s="463"/>
      <c r="AG77" s="463"/>
      <c r="AH77" s="463"/>
      <c r="AI77" s="463"/>
      <c r="AJ77" s="463"/>
      <c r="AK77" s="464"/>
      <c r="AO77" s="462"/>
      <c r="AP77" s="463"/>
      <c r="AQ77" s="463"/>
      <c r="AR77" s="463"/>
      <c r="AS77" s="463"/>
      <c r="AT77" s="463"/>
      <c r="AU77" s="463"/>
      <c r="AV77" s="463"/>
      <c r="AW77" s="463"/>
      <c r="AX77" s="463"/>
      <c r="AY77" s="463"/>
      <c r="AZ77" s="463"/>
      <c r="BA77" s="463"/>
      <c r="BB77" s="463"/>
      <c r="BC77" s="463"/>
      <c r="BD77" s="464"/>
    </row>
    <row r="78" spans="3:106" ht="8.1" customHeight="1" x14ac:dyDescent="0.25"/>
    <row r="79" spans="3:106" ht="8.1" customHeight="1" x14ac:dyDescent="0.25"/>
    <row r="80" spans="3:106" ht="8.1" customHeight="1" x14ac:dyDescent="0.25"/>
    <row r="82" spans="7:106" x14ac:dyDescent="0.25">
      <c r="H82" s="28"/>
      <c r="I82" s="28"/>
      <c r="J82" s="28"/>
      <c r="K82" s="28"/>
      <c r="L82" s="261"/>
      <c r="AA82" s="481"/>
      <c r="AB82" s="481"/>
    </row>
    <row r="83" spans="7:106" x14ac:dyDescent="0.25">
      <c r="H83" s="28"/>
      <c r="I83" s="28"/>
      <c r="J83" s="28"/>
      <c r="K83" s="28"/>
      <c r="L83" s="261"/>
      <c r="AA83" s="481"/>
      <c r="AB83" s="481"/>
    </row>
    <row r="85" spans="7:106" x14ac:dyDescent="0.25">
      <c r="BE85" s="26"/>
    </row>
    <row r="86" spans="7:106" x14ac:dyDescent="0.25">
      <c r="B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</row>
    <row r="87" spans="7:106" x14ac:dyDescent="0.25">
      <c r="B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</row>
    <row r="88" spans="7:106" x14ac:dyDescent="0.25">
      <c r="B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</row>
    <row r="89" spans="7:106" x14ac:dyDescent="0.25">
      <c r="B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</row>
    <row r="90" spans="7:106" x14ac:dyDescent="0.25">
      <c r="B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</row>
    <row r="91" spans="7:106" x14ac:dyDescent="0.25"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</row>
    <row r="93" spans="7:106" x14ac:dyDescent="0.25">
      <c r="G93" s="28"/>
      <c r="H93" s="28"/>
      <c r="AZ93" s="26"/>
      <c r="BA93" s="26"/>
      <c r="BB93" s="26"/>
      <c r="BC93" s="26"/>
      <c r="BD93" s="26"/>
    </row>
    <row r="94" spans="7:106" x14ac:dyDescent="0.25">
      <c r="G94" s="28"/>
      <c r="H94" s="28"/>
      <c r="AZ94" s="26"/>
      <c r="BA94" s="26"/>
      <c r="BB94" s="26"/>
      <c r="BC94" s="26"/>
      <c r="BD94" s="26"/>
    </row>
    <row r="95" spans="7:106" x14ac:dyDescent="0.25">
      <c r="G95" s="28"/>
      <c r="H95" s="28"/>
      <c r="AZ95" s="26"/>
      <c r="BA95" s="26"/>
      <c r="BB95" s="26"/>
      <c r="BC95" s="26"/>
      <c r="BD95" s="26"/>
    </row>
    <row r="96" spans="7:106" x14ac:dyDescent="0.25">
      <c r="G96" s="28"/>
      <c r="H96" s="28"/>
      <c r="AZ96" s="26"/>
      <c r="BA96" s="26"/>
      <c r="BB96" s="26"/>
      <c r="BC96" s="26"/>
      <c r="BD96" s="26"/>
    </row>
    <row r="97" spans="7:56" x14ac:dyDescent="0.25">
      <c r="G97" s="28"/>
      <c r="H97" s="28"/>
      <c r="AZ97" s="26"/>
      <c r="BA97" s="26"/>
      <c r="BB97" s="26"/>
      <c r="BC97" s="26"/>
      <c r="BD97" s="26"/>
    </row>
    <row r="98" spans="7:56" x14ac:dyDescent="0.25">
      <c r="G98" s="200"/>
      <c r="H98" s="28"/>
      <c r="AZ98" s="26"/>
      <c r="BA98" s="26"/>
      <c r="BB98" s="26"/>
      <c r="BC98" s="26"/>
      <c r="BD98" s="26"/>
    </row>
    <row r="174" spans="57:106" x14ac:dyDescent="0.25">
      <c r="BE174" s="26"/>
    </row>
    <row r="175" spans="57:106" x14ac:dyDescent="0.25">
      <c r="B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</row>
    <row r="176" spans="57:106" x14ac:dyDescent="0.25"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</row>
    <row r="182" spans="43:56" x14ac:dyDescent="0.25">
      <c r="AQ182" s="481"/>
      <c r="AR182" s="481"/>
      <c r="AZ182" s="26"/>
      <c r="BA182" s="26"/>
      <c r="BB182" s="26"/>
      <c r="BC182" s="26"/>
      <c r="BD182" s="26"/>
    </row>
    <row r="183" spans="43:56" x14ac:dyDescent="0.25">
      <c r="AQ183" s="481"/>
      <c r="AR183" s="481"/>
      <c r="AZ183" s="26"/>
      <c r="BA183" s="26"/>
      <c r="BB183" s="26"/>
      <c r="BC183" s="26"/>
      <c r="BD183" s="26"/>
    </row>
  </sheetData>
  <sheetProtection selectLockedCells="1" selectUnlockedCells="1"/>
  <mergeCells count="631">
    <mergeCell ref="G70:M70"/>
    <mergeCell ref="Z70:AF70"/>
    <mergeCell ref="AS70:AY70"/>
    <mergeCell ref="AI72:AK72"/>
    <mergeCell ref="AQ74:AR74"/>
    <mergeCell ref="AQ75:AR75"/>
    <mergeCell ref="X64:Y64"/>
    <mergeCell ref="AG69:AH69"/>
    <mergeCell ref="X69:Y69"/>
    <mergeCell ref="AI69:AK69"/>
    <mergeCell ref="X70:Y70"/>
    <mergeCell ref="AG70:AK70"/>
    <mergeCell ref="X71:Y71"/>
    <mergeCell ref="AG71:AK71"/>
    <mergeCell ref="Z71:AF71"/>
    <mergeCell ref="X66:Y66"/>
    <mergeCell ref="AI66:AK66"/>
    <mergeCell ref="X67:Y67"/>
    <mergeCell ref="AG67:AK67"/>
    <mergeCell ref="AS64:AY64"/>
    <mergeCell ref="G65:M65"/>
    <mergeCell ref="Z65:AF65"/>
    <mergeCell ref="AS65:AY65"/>
    <mergeCell ref="AG65:AK65"/>
    <mergeCell ref="G58:M58"/>
    <mergeCell ref="Z58:AF58"/>
    <mergeCell ref="AS58:AY58"/>
    <mergeCell ref="X56:Y56"/>
    <mergeCell ref="AG56:AK56"/>
    <mergeCell ref="X57:Y57"/>
    <mergeCell ref="AI57:AK57"/>
    <mergeCell ref="AG57:AH57"/>
    <mergeCell ref="AG58:AK58"/>
    <mergeCell ref="AS56:AY56"/>
    <mergeCell ref="X55:Y55"/>
    <mergeCell ref="X59:Y59"/>
    <mergeCell ref="X58:Y58"/>
    <mergeCell ref="AG59:AK59"/>
    <mergeCell ref="X60:Y60"/>
    <mergeCell ref="AI60:AK60"/>
    <mergeCell ref="AS52:AY52"/>
    <mergeCell ref="X51:Y51"/>
    <mergeCell ref="AI51:AK51"/>
    <mergeCell ref="X52:Y52"/>
    <mergeCell ref="AG52:AK52"/>
    <mergeCell ref="AS53:AY53"/>
    <mergeCell ref="X53:Y53"/>
    <mergeCell ref="AG53:AK53"/>
    <mergeCell ref="Z55:AF55"/>
    <mergeCell ref="Z53:AF53"/>
    <mergeCell ref="AS51:AY51"/>
    <mergeCell ref="AI48:AK48"/>
    <mergeCell ref="X49:Y49"/>
    <mergeCell ref="AG49:AK49"/>
    <mergeCell ref="X50:Y50"/>
    <mergeCell ref="AG50:AK50"/>
    <mergeCell ref="Z48:AF48"/>
    <mergeCell ref="Z49:AF49"/>
    <mergeCell ref="AQ49:AR49"/>
    <mergeCell ref="AS11:AY11"/>
    <mergeCell ref="AS12:AY12"/>
    <mergeCell ref="AS13:AY13"/>
    <mergeCell ref="X16:Y16"/>
    <mergeCell ref="AG16:AK16"/>
    <mergeCell ref="X17:Y17"/>
    <mergeCell ref="AI17:AK17"/>
    <mergeCell ref="Z14:AF14"/>
    <mergeCell ref="Z15:AF15"/>
    <mergeCell ref="Z16:AF16"/>
    <mergeCell ref="Z17:AF17"/>
    <mergeCell ref="AQ13:AR13"/>
    <mergeCell ref="AQ14:AR14"/>
    <mergeCell ref="AQ15:AR15"/>
    <mergeCell ref="AQ16:AR16"/>
    <mergeCell ref="AS16:AY16"/>
    <mergeCell ref="X18:Y18"/>
    <mergeCell ref="Z46:AF46"/>
    <mergeCell ref="Z47:AF47"/>
    <mergeCell ref="AG45:AK45"/>
    <mergeCell ref="X46:Y46"/>
    <mergeCell ref="AG46:AK46"/>
    <mergeCell ref="X47:Y47"/>
    <mergeCell ref="AG47:AK47"/>
    <mergeCell ref="Z45:AF45"/>
    <mergeCell ref="AG32:AH32"/>
    <mergeCell ref="AG31:AK31"/>
    <mergeCell ref="AI32:AK32"/>
    <mergeCell ref="Z18:AF18"/>
    <mergeCell ref="Z19:AF19"/>
    <mergeCell ref="Z20:AF20"/>
    <mergeCell ref="Z21:AF21"/>
    <mergeCell ref="AG23:AH23"/>
    <mergeCell ref="X22:Y22"/>
    <mergeCell ref="AG22:AK22"/>
    <mergeCell ref="X23:Y23"/>
    <mergeCell ref="AI23:AK23"/>
    <mergeCell ref="Z22:AF22"/>
    <mergeCell ref="Z23:AF23"/>
    <mergeCell ref="AG29:AH29"/>
    <mergeCell ref="N46:R46"/>
    <mergeCell ref="N30:R30"/>
    <mergeCell ref="N31:R31"/>
    <mergeCell ref="N32:O32"/>
    <mergeCell ref="P32:R32"/>
    <mergeCell ref="Z33:AF33"/>
    <mergeCell ref="Z34:AF34"/>
    <mergeCell ref="Z35:AF35"/>
    <mergeCell ref="X33:Y33"/>
    <mergeCell ref="Z31:AF31"/>
    <mergeCell ref="Z32:AF32"/>
    <mergeCell ref="X34:Y34"/>
    <mergeCell ref="X35:Y35"/>
    <mergeCell ref="X45:Y45"/>
    <mergeCell ref="X31:Y31"/>
    <mergeCell ref="X32:Y32"/>
    <mergeCell ref="AZ33:BD33"/>
    <mergeCell ref="AZ34:BD34"/>
    <mergeCell ref="Z30:AF30"/>
    <mergeCell ref="AZ31:BD31"/>
    <mergeCell ref="N33:R33"/>
    <mergeCell ref="N34:R34"/>
    <mergeCell ref="AG33:AK33"/>
    <mergeCell ref="AG34:AK34"/>
    <mergeCell ref="AQ11:AR11"/>
    <mergeCell ref="AZ11:BA11"/>
    <mergeCell ref="AZ18:BD18"/>
    <mergeCell ref="AZ13:BD13"/>
    <mergeCell ref="AZ14:BA14"/>
    <mergeCell ref="BB14:BD14"/>
    <mergeCell ref="AZ15:BD15"/>
    <mergeCell ref="X30:Y30"/>
    <mergeCell ref="AG30:AK30"/>
    <mergeCell ref="X12:Y12"/>
    <mergeCell ref="AG12:AK12"/>
    <mergeCell ref="X13:Y13"/>
    <mergeCell ref="AG13:AK13"/>
    <mergeCell ref="X14:Y14"/>
    <mergeCell ref="X15:Y15"/>
    <mergeCell ref="AG15:AK15"/>
    <mergeCell ref="BB11:BD11"/>
    <mergeCell ref="AQ12:AR12"/>
    <mergeCell ref="AZ12:BD12"/>
    <mergeCell ref="AZ32:BA32"/>
    <mergeCell ref="BB32:BD32"/>
    <mergeCell ref="AZ28:BD28"/>
    <mergeCell ref="AZ29:BA29"/>
    <mergeCell ref="BB29:BD29"/>
    <mergeCell ref="AZ30:BD30"/>
    <mergeCell ref="AZ25:BD25"/>
    <mergeCell ref="AZ26:BA26"/>
    <mergeCell ref="BB26:BD26"/>
    <mergeCell ref="AZ27:BD27"/>
    <mergeCell ref="AZ22:BD22"/>
    <mergeCell ref="AZ23:BA23"/>
    <mergeCell ref="BB23:BD23"/>
    <mergeCell ref="AZ24:BD24"/>
    <mergeCell ref="AZ19:BD19"/>
    <mergeCell ref="AZ20:BA20"/>
    <mergeCell ref="BB20:BD20"/>
    <mergeCell ref="AZ21:BD21"/>
    <mergeCell ref="AZ16:BD16"/>
    <mergeCell ref="AZ17:BA17"/>
    <mergeCell ref="BB17:BD17"/>
    <mergeCell ref="G35:M35"/>
    <mergeCell ref="AS14:AY14"/>
    <mergeCell ref="AS15:AY15"/>
    <mergeCell ref="Z50:AF50"/>
    <mergeCell ref="AS50:AY50"/>
    <mergeCell ref="AZ58:BD58"/>
    <mergeCell ref="AZ72:BA72"/>
    <mergeCell ref="BB72:BD72"/>
    <mergeCell ref="AQ67:AR67"/>
    <mergeCell ref="AQ68:AR68"/>
    <mergeCell ref="AQ50:AR50"/>
    <mergeCell ref="AQ51:AR51"/>
    <mergeCell ref="AZ57:BA57"/>
    <mergeCell ref="BB57:BD57"/>
    <mergeCell ref="AZ53:BD53"/>
    <mergeCell ref="AZ54:BA54"/>
    <mergeCell ref="BB54:BD54"/>
    <mergeCell ref="AZ55:BD55"/>
    <mergeCell ref="AZ52:BD52"/>
    <mergeCell ref="AS33:AY33"/>
    <mergeCell ref="AS34:AY34"/>
    <mergeCell ref="AS35:AY35"/>
    <mergeCell ref="AZ48:BA48"/>
    <mergeCell ref="BB48:BD48"/>
    <mergeCell ref="AQ73:AR73"/>
    <mergeCell ref="AS72:AY72"/>
    <mergeCell ref="AZ69:BA69"/>
    <mergeCell ref="BB69:BD69"/>
    <mergeCell ref="AQ70:AR70"/>
    <mergeCell ref="AZ70:BD70"/>
    <mergeCell ref="AQ71:AR71"/>
    <mergeCell ref="AZ71:BD71"/>
    <mergeCell ref="AS71:AY71"/>
    <mergeCell ref="AZ73:BD73"/>
    <mergeCell ref="AS69:AY69"/>
    <mergeCell ref="AZ74:BD74"/>
    <mergeCell ref="AS59:AY59"/>
    <mergeCell ref="AS60:AY60"/>
    <mergeCell ref="AS61:AY61"/>
    <mergeCell ref="AS62:AY62"/>
    <mergeCell ref="AS63:AY63"/>
    <mergeCell ref="AS47:AY47"/>
    <mergeCell ref="AZ66:BA66"/>
    <mergeCell ref="BB66:BD66"/>
    <mergeCell ref="AZ67:BD67"/>
    <mergeCell ref="AZ68:BD68"/>
    <mergeCell ref="AZ50:BD50"/>
    <mergeCell ref="AZ51:BA51"/>
    <mergeCell ref="BB51:BD51"/>
    <mergeCell ref="AZ65:BD65"/>
    <mergeCell ref="AZ62:BD62"/>
    <mergeCell ref="AZ63:BA63"/>
    <mergeCell ref="BB63:BD63"/>
    <mergeCell ref="AZ64:BD64"/>
    <mergeCell ref="AZ59:BD59"/>
    <mergeCell ref="AZ60:BA60"/>
    <mergeCell ref="BB60:BD60"/>
    <mergeCell ref="AZ61:BD61"/>
    <mergeCell ref="AZ56:BD56"/>
    <mergeCell ref="AZ7:BD7"/>
    <mergeCell ref="AQ8:AR8"/>
    <mergeCell ref="AZ8:BA8"/>
    <mergeCell ref="BB8:BD8"/>
    <mergeCell ref="AQ9:AR9"/>
    <mergeCell ref="AZ9:BD9"/>
    <mergeCell ref="AQ10:AR10"/>
    <mergeCell ref="AS5:AY5"/>
    <mergeCell ref="AS6:AY6"/>
    <mergeCell ref="AS7:AY7"/>
    <mergeCell ref="AS8:AY8"/>
    <mergeCell ref="AS9:AY9"/>
    <mergeCell ref="AS10:AY10"/>
    <mergeCell ref="AZ10:BD10"/>
    <mergeCell ref="AQ5:AR5"/>
    <mergeCell ref="AZ5:BD5"/>
    <mergeCell ref="AQ6:AR6"/>
    <mergeCell ref="AZ6:BD6"/>
    <mergeCell ref="AQ7:AR7"/>
    <mergeCell ref="AZ49:BD49"/>
    <mergeCell ref="AS48:AY48"/>
    <mergeCell ref="AS49:AY49"/>
    <mergeCell ref="AQ45:AR45"/>
    <mergeCell ref="AZ45:BD45"/>
    <mergeCell ref="AQ46:AR46"/>
    <mergeCell ref="AZ46:BD46"/>
    <mergeCell ref="AQ47:AR47"/>
    <mergeCell ref="AZ47:BD47"/>
    <mergeCell ref="N19:R19"/>
    <mergeCell ref="AG9:AK9"/>
    <mergeCell ref="AG10:AK10"/>
    <mergeCell ref="AG11:AH11"/>
    <mergeCell ref="N2:R2"/>
    <mergeCell ref="N7:R7"/>
    <mergeCell ref="N8:O8"/>
    <mergeCell ref="P8:R8"/>
    <mergeCell ref="N9:R9"/>
    <mergeCell ref="N10:R10"/>
    <mergeCell ref="N11:O11"/>
    <mergeCell ref="P11:R11"/>
    <mergeCell ref="AG8:AH8"/>
    <mergeCell ref="X5:Y5"/>
    <mergeCell ref="AG5:AK5"/>
    <mergeCell ref="X6:Y6"/>
    <mergeCell ref="AG6:AK6"/>
    <mergeCell ref="Z11:AF11"/>
    <mergeCell ref="Z12:AF12"/>
    <mergeCell ref="Z13:AF13"/>
    <mergeCell ref="N13:R13"/>
    <mergeCell ref="N14:O14"/>
    <mergeCell ref="P14:R14"/>
    <mergeCell ref="AI11:AK11"/>
    <mergeCell ref="G2:L2"/>
    <mergeCell ref="N12:R12"/>
    <mergeCell ref="N6:R6"/>
    <mergeCell ref="N5:R5"/>
    <mergeCell ref="N15:R15"/>
    <mergeCell ref="N16:R16"/>
    <mergeCell ref="N17:O17"/>
    <mergeCell ref="P17:R17"/>
    <mergeCell ref="AG17:AH17"/>
    <mergeCell ref="X11:Y11"/>
    <mergeCell ref="Z5:AF5"/>
    <mergeCell ref="Z6:AF6"/>
    <mergeCell ref="Z7:AF7"/>
    <mergeCell ref="Z8:AF8"/>
    <mergeCell ref="Z9:AF9"/>
    <mergeCell ref="Z10:AF10"/>
    <mergeCell ref="X7:Y7"/>
    <mergeCell ref="X8:Y8"/>
    <mergeCell ref="X9:Y9"/>
    <mergeCell ref="X10:Y10"/>
    <mergeCell ref="AG7:AK7"/>
    <mergeCell ref="AI8:AK8"/>
    <mergeCell ref="AI14:AK14"/>
    <mergeCell ref="N18:R18"/>
    <mergeCell ref="G11:M11"/>
    <mergeCell ref="G12:M12"/>
    <mergeCell ref="G13:M13"/>
    <mergeCell ref="G14:M14"/>
    <mergeCell ref="E33:F33"/>
    <mergeCell ref="E34:F34"/>
    <mergeCell ref="G5:M5"/>
    <mergeCell ref="G6:M6"/>
    <mergeCell ref="G7:M7"/>
    <mergeCell ref="G8:M8"/>
    <mergeCell ref="G9:M9"/>
    <mergeCell ref="G10:M10"/>
    <mergeCell ref="G25:M25"/>
    <mergeCell ref="G20:M20"/>
    <mergeCell ref="G21:M21"/>
    <mergeCell ref="G22:M22"/>
    <mergeCell ref="G23:M23"/>
    <mergeCell ref="G24:M24"/>
    <mergeCell ref="E5:F5"/>
    <mergeCell ref="G15:M15"/>
    <mergeCell ref="G16:M16"/>
    <mergeCell ref="G17:M17"/>
    <mergeCell ref="G18:M18"/>
    <mergeCell ref="G19:M19"/>
    <mergeCell ref="G32:M32"/>
    <mergeCell ref="G33:M33"/>
    <mergeCell ref="G34:M34"/>
    <mergeCell ref="E35:F35"/>
    <mergeCell ref="E6:F6"/>
    <mergeCell ref="E7:F7"/>
    <mergeCell ref="E8:F8"/>
    <mergeCell ref="E9:F9"/>
    <mergeCell ref="E10:F10"/>
    <mergeCell ref="E11:F11"/>
    <mergeCell ref="E27:F27"/>
    <mergeCell ref="G26:M26"/>
    <mergeCell ref="E28:F28"/>
    <mergeCell ref="G27:M27"/>
    <mergeCell ref="E29:F29"/>
    <mergeCell ref="G28:M28"/>
    <mergeCell ref="E30:F30"/>
    <mergeCell ref="G29:M29"/>
    <mergeCell ref="E31:F31"/>
    <mergeCell ref="G30:M30"/>
    <mergeCell ref="E32:F32"/>
    <mergeCell ref="G31:M31"/>
    <mergeCell ref="E12:F12"/>
    <mergeCell ref="E13:F13"/>
    <mergeCell ref="E14:F14"/>
    <mergeCell ref="E15:F15"/>
    <mergeCell ref="E16:F16"/>
    <mergeCell ref="N29:O29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N24:R24"/>
    <mergeCell ref="N25:R25"/>
    <mergeCell ref="N22:R22"/>
    <mergeCell ref="N23:O23"/>
    <mergeCell ref="P23:R23"/>
    <mergeCell ref="N26:O26"/>
    <mergeCell ref="P26:R26"/>
    <mergeCell ref="N27:R27"/>
    <mergeCell ref="N28:R28"/>
    <mergeCell ref="P29:R29"/>
    <mergeCell ref="N20:O20"/>
    <mergeCell ref="P20:R20"/>
    <mergeCell ref="N21:R21"/>
    <mergeCell ref="AG20:AH20"/>
    <mergeCell ref="X19:Y19"/>
    <mergeCell ref="AG19:AK19"/>
    <mergeCell ref="X20:Y20"/>
    <mergeCell ref="AI20:AK20"/>
    <mergeCell ref="X21:Y21"/>
    <mergeCell ref="AG21:AK21"/>
    <mergeCell ref="X24:Y24"/>
    <mergeCell ref="AG24:AK24"/>
    <mergeCell ref="AG26:AH26"/>
    <mergeCell ref="X25:Y25"/>
    <mergeCell ref="AG25:AK25"/>
    <mergeCell ref="X26:Y26"/>
    <mergeCell ref="AI26:AK26"/>
    <mergeCell ref="Z24:AF24"/>
    <mergeCell ref="X27:Y27"/>
    <mergeCell ref="AG27:AK27"/>
    <mergeCell ref="Z25:AF25"/>
    <mergeCell ref="Z26:AF26"/>
    <mergeCell ref="Z27:AF27"/>
    <mergeCell ref="X28:Y28"/>
    <mergeCell ref="AG28:AK28"/>
    <mergeCell ref="X29:Y29"/>
    <mergeCell ref="AI29:AK29"/>
    <mergeCell ref="Z28:AF28"/>
    <mergeCell ref="Z29:AF29"/>
    <mergeCell ref="AQ19:AR19"/>
    <mergeCell ref="AS17:AY17"/>
    <mergeCell ref="AS18:AY18"/>
    <mergeCell ref="AS19:AY19"/>
    <mergeCell ref="AQ20:AR20"/>
    <mergeCell ref="AQ21:AR21"/>
    <mergeCell ref="AQ22:AR22"/>
    <mergeCell ref="AS20:AY20"/>
    <mergeCell ref="AS21:AY21"/>
    <mergeCell ref="AS22:AY22"/>
    <mergeCell ref="AS23:AY23"/>
    <mergeCell ref="AS24:AY24"/>
    <mergeCell ref="AS25:AY25"/>
    <mergeCell ref="AQ26:AR26"/>
    <mergeCell ref="AQ27:AR27"/>
    <mergeCell ref="AQ28:AR28"/>
    <mergeCell ref="AS26:AY26"/>
    <mergeCell ref="AQ17:AR17"/>
    <mergeCell ref="AQ18:AR18"/>
    <mergeCell ref="AG14:AH14"/>
    <mergeCell ref="AG18:AK18"/>
    <mergeCell ref="AS27:AY27"/>
    <mergeCell ref="AS28:AY28"/>
    <mergeCell ref="AQ23:AR23"/>
    <mergeCell ref="AQ24:AR24"/>
    <mergeCell ref="AQ25:AR25"/>
    <mergeCell ref="AQ29:AR29"/>
    <mergeCell ref="AQ30:AR30"/>
    <mergeCell ref="AQ31:AR31"/>
    <mergeCell ref="AS29:AY29"/>
    <mergeCell ref="AS30:AY30"/>
    <mergeCell ref="AS31:AY31"/>
    <mergeCell ref="AQ32:AR32"/>
    <mergeCell ref="AS32:AY32"/>
    <mergeCell ref="AQ182:AR182"/>
    <mergeCell ref="AQ62:AR62"/>
    <mergeCell ref="AQ63:AR63"/>
    <mergeCell ref="AQ64:AR64"/>
    <mergeCell ref="AQ65:AR65"/>
    <mergeCell ref="AQ66:AR66"/>
    <mergeCell ref="AQ69:AR69"/>
    <mergeCell ref="AQ72:AR72"/>
    <mergeCell ref="AS54:AY54"/>
    <mergeCell ref="AS55:AY55"/>
    <mergeCell ref="AS66:AY66"/>
    <mergeCell ref="AS67:AY67"/>
    <mergeCell ref="AS73:AY73"/>
    <mergeCell ref="AS74:AY74"/>
    <mergeCell ref="AS45:AY45"/>
    <mergeCell ref="AS46:AY46"/>
    <mergeCell ref="AS57:AY57"/>
    <mergeCell ref="AS75:AY75"/>
    <mergeCell ref="AS68:AY68"/>
    <mergeCell ref="AQ33:AR33"/>
    <mergeCell ref="AQ34:AR34"/>
    <mergeCell ref="AQ35:AR35"/>
    <mergeCell ref="AQ183:AR183"/>
    <mergeCell ref="AG48:AH48"/>
    <mergeCell ref="N48:O48"/>
    <mergeCell ref="P48:R48"/>
    <mergeCell ref="N49:R49"/>
    <mergeCell ref="X48:Y48"/>
    <mergeCell ref="AQ57:AR57"/>
    <mergeCell ref="AQ58:AR58"/>
    <mergeCell ref="AQ59:AR59"/>
    <mergeCell ref="AQ60:AR60"/>
    <mergeCell ref="AQ61:AR61"/>
    <mergeCell ref="AA82:AB82"/>
    <mergeCell ref="AA83:AB83"/>
    <mergeCell ref="Z59:AF59"/>
    <mergeCell ref="Z57:AF57"/>
    <mergeCell ref="AG62:AK62"/>
    <mergeCell ref="AI63:AK63"/>
    <mergeCell ref="N70:R70"/>
    <mergeCell ref="X61:Y61"/>
    <mergeCell ref="N71:R71"/>
    <mergeCell ref="G48:M48"/>
    <mergeCell ref="G49:M49"/>
    <mergeCell ref="AG51:AH51"/>
    <mergeCell ref="AI54:AK54"/>
    <mergeCell ref="AQ52:AR52"/>
    <mergeCell ref="AQ53:AR53"/>
    <mergeCell ref="AQ54:AR54"/>
    <mergeCell ref="AQ55:AR55"/>
    <mergeCell ref="AQ56:AR56"/>
    <mergeCell ref="G51:M51"/>
    <mergeCell ref="Z51:AF51"/>
    <mergeCell ref="Z56:AF56"/>
    <mergeCell ref="Z54:AF54"/>
    <mergeCell ref="AG55:AK55"/>
    <mergeCell ref="Z52:AF52"/>
    <mergeCell ref="G53:M53"/>
    <mergeCell ref="X54:Y54"/>
    <mergeCell ref="AQ48:AR48"/>
    <mergeCell ref="X68:Y68"/>
    <mergeCell ref="AG68:AK68"/>
    <mergeCell ref="G71:M71"/>
    <mergeCell ref="AG64:AK64"/>
    <mergeCell ref="AG66:AH66"/>
    <mergeCell ref="E50:F50"/>
    <mergeCell ref="N50:R50"/>
    <mergeCell ref="E51:F51"/>
    <mergeCell ref="N51:O51"/>
    <mergeCell ref="P51:R51"/>
    <mergeCell ref="E52:F52"/>
    <mergeCell ref="N52:R52"/>
    <mergeCell ref="G52:M52"/>
    <mergeCell ref="G50:M50"/>
    <mergeCell ref="E56:F56"/>
    <mergeCell ref="N56:R56"/>
    <mergeCell ref="G54:M54"/>
    <mergeCell ref="G55:M55"/>
    <mergeCell ref="G56:M56"/>
    <mergeCell ref="G57:M57"/>
    <mergeCell ref="E57:F57"/>
    <mergeCell ref="N57:O57"/>
    <mergeCell ref="P57:R57"/>
    <mergeCell ref="E54:F54"/>
    <mergeCell ref="N54:O54"/>
    <mergeCell ref="P54:R54"/>
    <mergeCell ref="E55:F55"/>
    <mergeCell ref="N55:R55"/>
    <mergeCell ref="E61:F61"/>
    <mergeCell ref="N61:R61"/>
    <mergeCell ref="AG60:AH60"/>
    <mergeCell ref="E62:F62"/>
    <mergeCell ref="N62:R62"/>
    <mergeCell ref="G60:M60"/>
    <mergeCell ref="Z60:AF60"/>
    <mergeCell ref="G63:M63"/>
    <mergeCell ref="Z63:AF63"/>
    <mergeCell ref="G61:M61"/>
    <mergeCell ref="Z61:AF61"/>
    <mergeCell ref="G62:M62"/>
    <mergeCell ref="Z62:AF62"/>
    <mergeCell ref="AG63:AH63"/>
    <mergeCell ref="E63:F63"/>
    <mergeCell ref="N63:O63"/>
    <mergeCell ref="P63:R63"/>
    <mergeCell ref="X62:Y62"/>
    <mergeCell ref="E60:F60"/>
    <mergeCell ref="N60:O60"/>
    <mergeCell ref="P60:R60"/>
    <mergeCell ref="X63:Y63"/>
    <mergeCell ref="AG61:AK61"/>
    <mergeCell ref="E68:F68"/>
    <mergeCell ref="E64:F64"/>
    <mergeCell ref="N64:R64"/>
    <mergeCell ref="E65:F65"/>
    <mergeCell ref="G68:M68"/>
    <mergeCell ref="Z68:AF68"/>
    <mergeCell ref="G69:M69"/>
    <mergeCell ref="Z64:AF64"/>
    <mergeCell ref="Z69:AF69"/>
    <mergeCell ref="X65:Y65"/>
    <mergeCell ref="E66:F66"/>
    <mergeCell ref="N66:O66"/>
    <mergeCell ref="P66:R66"/>
    <mergeCell ref="E67:F67"/>
    <mergeCell ref="N67:R67"/>
    <mergeCell ref="G66:M66"/>
    <mergeCell ref="Z66:AF66"/>
    <mergeCell ref="G67:M67"/>
    <mergeCell ref="Z67:AF67"/>
    <mergeCell ref="E73:F73"/>
    <mergeCell ref="E74:F74"/>
    <mergeCell ref="AG72:AH72"/>
    <mergeCell ref="E75:F75"/>
    <mergeCell ref="X72:Y72"/>
    <mergeCell ref="X73:Y73"/>
    <mergeCell ref="X74:Y74"/>
    <mergeCell ref="G74:M74"/>
    <mergeCell ref="X75:Y75"/>
    <mergeCell ref="G72:M72"/>
    <mergeCell ref="Z72:AF72"/>
    <mergeCell ref="G73:M73"/>
    <mergeCell ref="G75:M75"/>
    <mergeCell ref="N73:R73"/>
    <mergeCell ref="N74:R74"/>
    <mergeCell ref="AG73:AK73"/>
    <mergeCell ref="AG74:AK74"/>
    <mergeCell ref="Z73:AF73"/>
    <mergeCell ref="Z74:AF74"/>
    <mergeCell ref="Z75:AF75"/>
    <mergeCell ref="E47:F47"/>
    <mergeCell ref="N47:R47"/>
    <mergeCell ref="G45:M45"/>
    <mergeCell ref="G46:M46"/>
    <mergeCell ref="G47:M47"/>
    <mergeCell ref="E72:F72"/>
    <mergeCell ref="N72:O72"/>
    <mergeCell ref="P72:R72"/>
    <mergeCell ref="E69:F69"/>
    <mergeCell ref="N69:O69"/>
    <mergeCell ref="P69:R69"/>
    <mergeCell ref="N65:R65"/>
    <mergeCell ref="E58:F58"/>
    <mergeCell ref="N58:R58"/>
    <mergeCell ref="E59:F59"/>
    <mergeCell ref="N59:R59"/>
    <mergeCell ref="G59:M59"/>
    <mergeCell ref="E53:F53"/>
    <mergeCell ref="N53:R53"/>
    <mergeCell ref="E48:F48"/>
    <mergeCell ref="E49:F49"/>
    <mergeCell ref="G64:M64"/>
    <mergeCell ref="E70:F70"/>
    <mergeCell ref="E71:F71"/>
    <mergeCell ref="A1:BE1"/>
    <mergeCell ref="C36:R37"/>
    <mergeCell ref="V36:AK37"/>
    <mergeCell ref="AO36:BD37"/>
    <mergeCell ref="C76:R77"/>
    <mergeCell ref="V76:AK77"/>
    <mergeCell ref="AO76:BD77"/>
    <mergeCell ref="N35:O35"/>
    <mergeCell ref="P35:R35"/>
    <mergeCell ref="AG35:AH35"/>
    <mergeCell ref="AI35:AK35"/>
    <mergeCell ref="AZ35:BA35"/>
    <mergeCell ref="BB35:BD35"/>
    <mergeCell ref="N75:O75"/>
    <mergeCell ref="P75:R75"/>
    <mergeCell ref="AG75:AH75"/>
    <mergeCell ref="AI75:AK75"/>
    <mergeCell ref="AZ75:BA75"/>
    <mergeCell ref="BB75:BD75"/>
    <mergeCell ref="N68:R68"/>
    <mergeCell ref="AG54:AH54"/>
    <mergeCell ref="E45:F45"/>
    <mergeCell ref="N45:R45"/>
    <mergeCell ref="E46:F46"/>
  </mergeCells>
  <pageMargins left="1" right="1" top="0.3" bottom="0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D41B-7680-4726-AF32-6EB3F802B1F0}">
  <sheetPr codeName="Sheet8"/>
  <dimension ref="A1:BS45"/>
  <sheetViews>
    <sheetView zoomScaleNormal="100" workbookViewId="0">
      <selection activeCell="N16" sqref="N16"/>
    </sheetView>
  </sheetViews>
  <sheetFormatPr defaultColWidth="9.33203125" defaultRowHeight="13.2" x14ac:dyDescent="0.25"/>
  <cols>
    <col min="1" max="1" width="18.33203125" style="29" customWidth="1"/>
    <col min="2" max="25" width="4.33203125" style="29" customWidth="1"/>
    <col min="26" max="28" width="6.44140625" style="29" customWidth="1"/>
    <col min="29" max="29" width="9.33203125" style="24" customWidth="1"/>
    <col min="30" max="30" width="9.33203125" style="24"/>
    <col min="31" max="31" width="9.33203125" style="67"/>
    <col min="32" max="32" width="9.33203125" style="25"/>
    <col min="33" max="41" width="9.33203125" style="24"/>
    <col min="42" max="56" width="9.33203125" style="80"/>
    <col min="57" max="69" width="9.33203125" style="24"/>
    <col min="70" max="71" width="9.33203125" style="80"/>
    <col min="72" max="16384" width="9.33203125" style="29"/>
  </cols>
  <sheetData>
    <row r="1" spans="1:37" ht="22.65" customHeight="1" thickBot="1" x14ac:dyDescent="0.3">
      <c r="A1" s="488" t="s">
        <v>324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90"/>
    </row>
    <row r="2" spans="1:37" ht="12.6" customHeight="1" thickBot="1" x14ac:dyDescent="0.3">
      <c r="A2" s="143"/>
      <c r="T2" s="68"/>
      <c r="U2" s="68"/>
      <c r="X2" s="501" t="s">
        <v>165</v>
      </c>
      <c r="Y2" s="501"/>
      <c r="Z2" s="502">
        <f ca="1">TODAY()</f>
        <v>45896</v>
      </c>
      <c r="AA2" s="502"/>
      <c r="AB2" s="503"/>
    </row>
    <row r="3" spans="1:37" ht="12.6" customHeight="1" thickBot="1" x14ac:dyDescent="0.3">
      <c r="A3" s="497" t="str">
        <f>IF(DATA!R47&gt;0,CONCATENATE(DATA!R47," ",DATA!R59," ",DATA!R61))</f>
        <v xml:space="preserve">  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142"/>
      <c r="AB3" s="144"/>
    </row>
    <row r="4" spans="1:37" ht="12.6" customHeight="1" thickBot="1" x14ac:dyDescent="0.3">
      <c r="A4" s="499" t="s">
        <v>178</v>
      </c>
      <c r="B4" s="500"/>
      <c r="C4" s="500"/>
      <c r="D4" s="289"/>
      <c r="E4" s="290"/>
      <c r="F4" s="290"/>
      <c r="G4" s="290"/>
      <c r="H4" s="290"/>
      <c r="I4" s="289"/>
      <c r="J4" s="290"/>
      <c r="K4" s="290"/>
      <c r="L4" s="290"/>
      <c r="M4" s="290"/>
      <c r="N4" s="289"/>
      <c r="O4" s="290"/>
      <c r="P4" s="290"/>
      <c r="Q4" s="290"/>
      <c r="R4" s="290"/>
      <c r="S4" s="289"/>
      <c r="T4" s="290"/>
      <c r="U4" s="290"/>
      <c r="V4" s="290"/>
      <c r="W4" s="290"/>
      <c r="X4" s="290"/>
      <c r="Y4" s="290"/>
      <c r="Z4" s="149" t="s">
        <v>247</v>
      </c>
      <c r="AA4" s="150" t="s">
        <v>246</v>
      </c>
      <c r="AB4" s="151" t="s">
        <v>166</v>
      </c>
    </row>
    <row r="5" spans="1:37" ht="12.6" customHeight="1" thickBot="1" x14ac:dyDescent="0.3">
      <c r="A5" s="69" t="s">
        <v>73</v>
      </c>
      <c r="B5" s="214" t="s">
        <v>289</v>
      </c>
      <c r="C5" s="70" t="s">
        <v>70</v>
      </c>
      <c r="D5" s="71">
        <v>1</v>
      </c>
      <c r="E5" s="72">
        <v>2</v>
      </c>
      <c r="F5" s="72">
        <v>3</v>
      </c>
      <c r="G5" s="72">
        <v>4</v>
      </c>
      <c r="H5" s="72">
        <v>5</v>
      </c>
      <c r="I5" s="73">
        <v>6</v>
      </c>
      <c r="J5" s="72">
        <v>7</v>
      </c>
      <c r="K5" s="72">
        <v>8</v>
      </c>
      <c r="L5" s="72">
        <v>9</v>
      </c>
      <c r="M5" s="72">
        <v>10</v>
      </c>
      <c r="N5" s="73">
        <v>11</v>
      </c>
      <c r="O5" s="72">
        <v>12</v>
      </c>
      <c r="P5" s="72">
        <v>13</v>
      </c>
      <c r="Q5" s="72">
        <v>14</v>
      </c>
      <c r="R5" s="72">
        <v>15</v>
      </c>
      <c r="S5" s="73">
        <v>16</v>
      </c>
      <c r="T5" s="72">
        <v>17</v>
      </c>
      <c r="U5" s="72">
        <v>18</v>
      </c>
      <c r="V5" s="72">
        <v>19</v>
      </c>
      <c r="W5" s="72">
        <v>20</v>
      </c>
      <c r="X5" s="72">
        <v>21</v>
      </c>
      <c r="Y5" s="72">
        <v>22</v>
      </c>
      <c r="Z5" s="145" t="s">
        <v>177</v>
      </c>
      <c r="AA5" s="70" t="s">
        <v>177</v>
      </c>
      <c r="AB5" s="131" t="s">
        <v>177</v>
      </c>
    </row>
    <row r="6" spans="1:37" ht="12.6" customHeight="1" x14ac:dyDescent="0.25">
      <c r="A6" s="74" t="str">
        <f>IF($AI6=0,"",AI6)</f>
        <v/>
      </c>
      <c r="B6" s="215" t="str">
        <f>IF($AI6=0,"",AJ6)</f>
        <v/>
      </c>
      <c r="C6" s="75" t="str">
        <f>IF($AI6=0,"",AK6)</f>
        <v/>
      </c>
      <c r="D6" s="152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/>
      <c r="Z6" s="76">
        <f>COUNTA(D6:Y6)</f>
        <v>0</v>
      </c>
      <c r="AA6" s="154"/>
      <c r="AB6" s="146">
        <f>Z6+AA6</f>
        <v>0</v>
      </c>
      <c r="AD6" s="24" t="e">
        <f>RANK(AE6,AE$6:AE$35,1)</f>
        <v>#VALUE!</v>
      </c>
      <c r="AE6" s="67" t="str">
        <f>IF(DATA!B8&gt;0,DATA!I8,"")</f>
        <v/>
      </c>
      <c r="AF6" s="59" t="str">
        <f>IF(DATA!B8&gt;0,(CONCATENATE(DATA!D8," ",DATA!B8)),"")</f>
        <v/>
      </c>
      <c r="AG6" s="59" t="str">
        <f>IF(DATA!H8&gt;0,DATA!H8,"")</f>
        <v/>
      </c>
      <c r="AH6" s="24">
        <v>1</v>
      </c>
      <c r="AI6" s="24" t="str">
        <f t="shared" ref="AI6:AI35" si="0">IFERROR(VLOOKUP(AH6,AD$6:AG$35,3,FALSE),"")</f>
        <v/>
      </c>
      <c r="AJ6" s="24" t="str">
        <f>IFERROR(VLOOKUP(AH6,AD$6:AG$35,4,FALSE),"")</f>
        <v/>
      </c>
      <c r="AK6" s="24" t="str">
        <f t="shared" ref="AK6:AK35" si="1">IFERROR(VLOOKUP(AH6,AD$6:AG$35,2,FALSE),"")</f>
        <v/>
      </c>
    </row>
    <row r="7" spans="1:37" ht="12.6" customHeight="1" x14ac:dyDescent="0.25">
      <c r="A7" s="77" t="str">
        <f t="shared" ref="A7:A35" si="2">IF($AI7=0,"",AI7)</f>
        <v/>
      </c>
      <c r="B7" s="216" t="str">
        <f t="shared" ref="B7:B35" si="3">IF($AI7=0,"",AJ7)</f>
        <v/>
      </c>
      <c r="C7" s="78" t="str">
        <f t="shared" ref="C7:C35" si="4">IF($AI7=0,"",AK7)</f>
        <v/>
      </c>
      <c r="D7" s="155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7"/>
      <c r="Z7" s="79">
        <f t="shared" ref="Z7:Z35" si="5">COUNTA(D7:Y7)</f>
        <v>0</v>
      </c>
      <c r="AA7" s="157"/>
      <c r="AB7" s="147">
        <f t="shared" ref="AB7:AB44" si="6">Z7+AA7</f>
        <v>0</v>
      </c>
      <c r="AD7" s="24" t="e">
        <f t="shared" ref="AD7:AD35" si="7">RANK(AE7,AE$6:AE$35,1)</f>
        <v>#VALUE!</v>
      </c>
      <c r="AE7" s="67" t="str">
        <f>IF(DATA!B9&gt;0,DATA!I9,"")</f>
        <v/>
      </c>
      <c r="AF7" s="59" t="str">
        <f>IF(DATA!B9&gt;0,(CONCATENATE(DATA!D9," ",DATA!B9)),"")</f>
        <v/>
      </c>
      <c r="AG7" s="59" t="str">
        <f>IF(DATA!H9&gt;0,DATA!H9,"")</f>
        <v/>
      </c>
      <c r="AH7" s="24">
        <v>2</v>
      </c>
      <c r="AI7" s="24" t="str">
        <f t="shared" si="0"/>
        <v/>
      </c>
      <c r="AJ7" s="24" t="str">
        <f t="shared" ref="AJ7:AJ35" si="8">IFERROR(VLOOKUP(AH7,AD$6:AG$35,4,FALSE),"")</f>
        <v/>
      </c>
      <c r="AK7" s="24" t="str">
        <f t="shared" si="1"/>
        <v/>
      </c>
    </row>
    <row r="8" spans="1:37" ht="12.6" customHeight="1" x14ac:dyDescent="0.25">
      <c r="A8" s="77" t="str">
        <f t="shared" si="2"/>
        <v/>
      </c>
      <c r="B8" s="216" t="str">
        <f t="shared" si="3"/>
        <v/>
      </c>
      <c r="C8" s="78" t="str">
        <f t="shared" si="4"/>
        <v/>
      </c>
      <c r="D8" s="155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7"/>
      <c r="Z8" s="79">
        <f t="shared" si="5"/>
        <v>0</v>
      </c>
      <c r="AA8" s="157"/>
      <c r="AB8" s="147">
        <f t="shared" si="6"/>
        <v>0</v>
      </c>
      <c r="AD8" s="24" t="e">
        <f t="shared" si="7"/>
        <v>#VALUE!</v>
      </c>
      <c r="AE8" s="67" t="str">
        <f>IF(DATA!B10&gt;0,DATA!I10,"")</f>
        <v/>
      </c>
      <c r="AF8" s="59" t="str">
        <f>IF(DATA!B10&gt;0,(CONCATENATE(DATA!D10," ",DATA!B10)),"")</f>
        <v/>
      </c>
      <c r="AG8" s="59" t="str">
        <f>IF(DATA!H10&gt;0,DATA!H10,"")</f>
        <v/>
      </c>
      <c r="AH8" s="24">
        <v>3</v>
      </c>
      <c r="AI8" s="24" t="str">
        <f t="shared" si="0"/>
        <v/>
      </c>
      <c r="AJ8" s="24" t="str">
        <f t="shared" si="8"/>
        <v/>
      </c>
      <c r="AK8" s="24" t="str">
        <f t="shared" si="1"/>
        <v/>
      </c>
    </row>
    <row r="9" spans="1:37" ht="12.6" customHeight="1" x14ac:dyDescent="0.25">
      <c r="A9" s="77" t="str">
        <f t="shared" si="2"/>
        <v/>
      </c>
      <c r="B9" s="216" t="str">
        <f t="shared" si="3"/>
        <v/>
      </c>
      <c r="C9" s="78" t="str">
        <f t="shared" si="4"/>
        <v/>
      </c>
      <c r="D9" s="155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7"/>
      <c r="Z9" s="79">
        <f t="shared" si="5"/>
        <v>0</v>
      </c>
      <c r="AA9" s="157"/>
      <c r="AB9" s="147">
        <f t="shared" si="6"/>
        <v>0</v>
      </c>
      <c r="AD9" s="24" t="e">
        <f t="shared" si="7"/>
        <v>#VALUE!</v>
      </c>
      <c r="AE9" s="67" t="str">
        <f>IF(DATA!B11&gt;0,DATA!I11,"")</f>
        <v/>
      </c>
      <c r="AF9" s="59" t="str">
        <f>IF(DATA!B11&gt;0,(CONCATENATE(DATA!D11," ",DATA!B11)),"")</f>
        <v/>
      </c>
      <c r="AG9" s="59" t="str">
        <f>IF(DATA!H11&gt;0,DATA!H11,"")</f>
        <v/>
      </c>
      <c r="AH9" s="24">
        <v>4</v>
      </c>
      <c r="AI9" s="24" t="str">
        <f t="shared" si="0"/>
        <v/>
      </c>
      <c r="AJ9" s="24" t="str">
        <f t="shared" si="8"/>
        <v/>
      </c>
      <c r="AK9" s="24" t="str">
        <f t="shared" si="1"/>
        <v/>
      </c>
    </row>
    <row r="10" spans="1:37" ht="12.6" customHeight="1" x14ac:dyDescent="0.25">
      <c r="A10" s="77" t="str">
        <f t="shared" si="2"/>
        <v/>
      </c>
      <c r="B10" s="216" t="str">
        <f t="shared" si="3"/>
        <v/>
      </c>
      <c r="C10" s="78" t="str">
        <f t="shared" si="4"/>
        <v/>
      </c>
      <c r="D10" s="155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7"/>
      <c r="Z10" s="79">
        <f t="shared" si="5"/>
        <v>0</v>
      </c>
      <c r="AA10" s="157"/>
      <c r="AB10" s="147">
        <f t="shared" si="6"/>
        <v>0</v>
      </c>
      <c r="AD10" s="24" t="e">
        <f t="shared" si="7"/>
        <v>#VALUE!</v>
      </c>
      <c r="AE10" s="67" t="str">
        <f>IF(DATA!B12&gt;0,DATA!I12,"")</f>
        <v/>
      </c>
      <c r="AF10" s="59" t="str">
        <f>IF(DATA!B12&gt;0,(CONCATENATE(DATA!D12," ",DATA!B12)),"")</f>
        <v/>
      </c>
      <c r="AG10" s="59" t="str">
        <f>IF(DATA!H12&gt;0,DATA!H12,"")</f>
        <v/>
      </c>
      <c r="AH10" s="24">
        <v>5</v>
      </c>
      <c r="AI10" s="24" t="str">
        <f t="shared" si="0"/>
        <v/>
      </c>
      <c r="AJ10" s="24" t="str">
        <f t="shared" si="8"/>
        <v/>
      </c>
      <c r="AK10" s="24" t="str">
        <f t="shared" si="1"/>
        <v/>
      </c>
    </row>
    <row r="11" spans="1:37" ht="12.6" customHeight="1" x14ac:dyDescent="0.25">
      <c r="A11" s="77" t="str">
        <f t="shared" si="2"/>
        <v/>
      </c>
      <c r="B11" s="216" t="str">
        <f t="shared" si="3"/>
        <v/>
      </c>
      <c r="C11" s="78" t="str">
        <f t="shared" si="4"/>
        <v/>
      </c>
      <c r="D11" s="155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7"/>
      <c r="Z11" s="79">
        <f t="shared" si="5"/>
        <v>0</v>
      </c>
      <c r="AA11" s="157"/>
      <c r="AB11" s="147">
        <f t="shared" si="6"/>
        <v>0</v>
      </c>
      <c r="AD11" s="24" t="e">
        <f t="shared" si="7"/>
        <v>#VALUE!</v>
      </c>
      <c r="AE11" s="67" t="str">
        <f>IF(DATA!B13&gt;0,DATA!I13,"")</f>
        <v/>
      </c>
      <c r="AF11" s="59" t="str">
        <f>IF(DATA!B13&gt;0,(CONCATENATE(DATA!D13," ",DATA!B13)),"")</f>
        <v/>
      </c>
      <c r="AG11" s="59" t="str">
        <f>IF(DATA!H13&gt;0,DATA!H13,"")</f>
        <v/>
      </c>
      <c r="AH11" s="24">
        <v>6</v>
      </c>
      <c r="AI11" s="24" t="str">
        <f t="shared" si="0"/>
        <v/>
      </c>
      <c r="AJ11" s="24" t="str">
        <f t="shared" si="8"/>
        <v/>
      </c>
      <c r="AK11" s="24" t="str">
        <f t="shared" si="1"/>
        <v/>
      </c>
    </row>
    <row r="12" spans="1:37" ht="12.6" customHeight="1" x14ac:dyDescent="0.25">
      <c r="A12" s="77" t="str">
        <f t="shared" si="2"/>
        <v/>
      </c>
      <c r="B12" s="216" t="str">
        <f t="shared" si="3"/>
        <v/>
      </c>
      <c r="C12" s="78" t="str">
        <f t="shared" si="4"/>
        <v/>
      </c>
      <c r="D12" s="155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7"/>
      <c r="Z12" s="79">
        <f t="shared" si="5"/>
        <v>0</v>
      </c>
      <c r="AA12" s="157"/>
      <c r="AB12" s="147">
        <f t="shared" si="6"/>
        <v>0</v>
      </c>
      <c r="AD12" s="24" t="e">
        <f t="shared" si="7"/>
        <v>#VALUE!</v>
      </c>
      <c r="AE12" s="67" t="str">
        <f>IF(DATA!B14&gt;0,DATA!I14,"")</f>
        <v/>
      </c>
      <c r="AF12" s="59" t="str">
        <f>IF(DATA!B14&gt;0,(CONCATENATE(DATA!D14," ",DATA!B14)),"")</f>
        <v/>
      </c>
      <c r="AG12" s="59" t="str">
        <f>IF(DATA!H14&gt;0,DATA!H14,"")</f>
        <v/>
      </c>
      <c r="AH12" s="24">
        <v>7</v>
      </c>
      <c r="AI12" s="24" t="str">
        <f t="shared" si="0"/>
        <v/>
      </c>
      <c r="AJ12" s="24" t="str">
        <f t="shared" si="8"/>
        <v/>
      </c>
      <c r="AK12" s="24" t="str">
        <f t="shared" si="1"/>
        <v/>
      </c>
    </row>
    <row r="13" spans="1:37" ht="12.6" customHeight="1" x14ac:dyDescent="0.25">
      <c r="A13" s="77" t="str">
        <f t="shared" si="2"/>
        <v/>
      </c>
      <c r="B13" s="216" t="str">
        <f t="shared" si="3"/>
        <v/>
      </c>
      <c r="C13" s="78" t="str">
        <f t="shared" si="4"/>
        <v/>
      </c>
      <c r="D13" s="155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7"/>
      <c r="Z13" s="79">
        <f t="shared" si="5"/>
        <v>0</v>
      </c>
      <c r="AA13" s="157"/>
      <c r="AB13" s="147">
        <f t="shared" si="6"/>
        <v>0</v>
      </c>
      <c r="AD13" s="24" t="e">
        <f t="shared" si="7"/>
        <v>#VALUE!</v>
      </c>
      <c r="AE13" s="67" t="str">
        <f>IF(DATA!B15&gt;0,DATA!I15,"")</f>
        <v/>
      </c>
      <c r="AF13" s="59" t="str">
        <f>IF(DATA!B15&gt;0,(CONCATENATE(DATA!D15," ",DATA!B15)),"")</f>
        <v/>
      </c>
      <c r="AG13" s="59" t="str">
        <f>IF(DATA!H15&gt;0,DATA!H15,"")</f>
        <v/>
      </c>
      <c r="AH13" s="24">
        <v>8</v>
      </c>
      <c r="AI13" s="24" t="str">
        <f t="shared" si="0"/>
        <v/>
      </c>
      <c r="AJ13" s="24" t="str">
        <f t="shared" si="8"/>
        <v/>
      </c>
      <c r="AK13" s="24" t="str">
        <f t="shared" si="1"/>
        <v/>
      </c>
    </row>
    <row r="14" spans="1:37" ht="12.6" customHeight="1" x14ac:dyDescent="0.25">
      <c r="A14" s="77" t="str">
        <f t="shared" si="2"/>
        <v/>
      </c>
      <c r="B14" s="216" t="str">
        <f t="shared" si="3"/>
        <v/>
      </c>
      <c r="C14" s="78" t="str">
        <f t="shared" si="4"/>
        <v/>
      </c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7"/>
      <c r="Z14" s="79">
        <f t="shared" si="5"/>
        <v>0</v>
      </c>
      <c r="AA14" s="157"/>
      <c r="AB14" s="147">
        <f t="shared" si="6"/>
        <v>0</v>
      </c>
      <c r="AD14" s="24" t="e">
        <f t="shared" si="7"/>
        <v>#VALUE!</v>
      </c>
      <c r="AE14" s="67" t="str">
        <f>IF(DATA!B16&gt;0,DATA!I16,"")</f>
        <v/>
      </c>
      <c r="AF14" s="59" t="str">
        <f>IF(DATA!B16&gt;0,(CONCATENATE(DATA!D16," ",DATA!B16)),"")</f>
        <v/>
      </c>
      <c r="AG14" s="59" t="str">
        <f>IF(DATA!H16&gt;0,DATA!H16,"")</f>
        <v/>
      </c>
      <c r="AH14" s="24">
        <v>9</v>
      </c>
      <c r="AI14" s="24" t="str">
        <f t="shared" si="0"/>
        <v/>
      </c>
      <c r="AJ14" s="24" t="str">
        <f t="shared" si="8"/>
        <v/>
      </c>
      <c r="AK14" s="24" t="str">
        <f t="shared" si="1"/>
        <v/>
      </c>
    </row>
    <row r="15" spans="1:37" ht="12.6" customHeight="1" x14ac:dyDescent="0.25">
      <c r="A15" s="77" t="str">
        <f t="shared" si="2"/>
        <v/>
      </c>
      <c r="B15" s="216" t="str">
        <f t="shared" si="3"/>
        <v/>
      </c>
      <c r="C15" s="78" t="str">
        <f t="shared" si="4"/>
        <v/>
      </c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7"/>
      <c r="Z15" s="79">
        <f t="shared" si="5"/>
        <v>0</v>
      </c>
      <c r="AA15" s="157"/>
      <c r="AB15" s="147">
        <f t="shared" si="6"/>
        <v>0</v>
      </c>
      <c r="AD15" s="24" t="e">
        <f t="shared" si="7"/>
        <v>#VALUE!</v>
      </c>
      <c r="AE15" s="67" t="str">
        <f>IF(DATA!B17&gt;0,DATA!I17,"")</f>
        <v/>
      </c>
      <c r="AF15" s="59" t="str">
        <f>IF(DATA!B17&gt;0,(CONCATENATE(DATA!D17," ",DATA!B17)),"")</f>
        <v/>
      </c>
      <c r="AG15" s="59" t="str">
        <f>IF(DATA!H17&gt;0,DATA!H17,"")</f>
        <v/>
      </c>
      <c r="AH15" s="24">
        <v>10</v>
      </c>
      <c r="AI15" s="24" t="str">
        <f t="shared" si="0"/>
        <v/>
      </c>
      <c r="AJ15" s="24" t="str">
        <f t="shared" si="8"/>
        <v/>
      </c>
      <c r="AK15" s="24" t="str">
        <f t="shared" si="1"/>
        <v/>
      </c>
    </row>
    <row r="16" spans="1:37" ht="12.6" customHeight="1" x14ac:dyDescent="0.25">
      <c r="A16" s="77" t="str">
        <f t="shared" si="2"/>
        <v/>
      </c>
      <c r="B16" s="216" t="str">
        <f t="shared" si="3"/>
        <v/>
      </c>
      <c r="C16" s="78" t="str">
        <f t="shared" si="4"/>
        <v/>
      </c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7"/>
      <c r="Z16" s="79">
        <f t="shared" si="5"/>
        <v>0</v>
      </c>
      <c r="AA16" s="157"/>
      <c r="AB16" s="147">
        <f t="shared" si="6"/>
        <v>0</v>
      </c>
      <c r="AD16" s="24" t="e">
        <f t="shared" si="7"/>
        <v>#VALUE!</v>
      </c>
      <c r="AE16" s="67" t="str">
        <f>IF(DATA!B18&gt;0,DATA!I18,"")</f>
        <v/>
      </c>
      <c r="AF16" s="59" t="str">
        <f>IF(DATA!B18&gt;0,(CONCATENATE(DATA!D18," ",DATA!B18)),"")</f>
        <v/>
      </c>
      <c r="AG16" s="59" t="str">
        <f>IF(DATA!H18&gt;0,DATA!H18,"")</f>
        <v/>
      </c>
      <c r="AH16" s="24">
        <v>11</v>
      </c>
      <c r="AI16" s="24" t="str">
        <f t="shared" si="0"/>
        <v/>
      </c>
      <c r="AJ16" s="24" t="str">
        <f t="shared" si="8"/>
        <v/>
      </c>
      <c r="AK16" s="24" t="str">
        <f t="shared" si="1"/>
        <v/>
      </c>
    </row>
    <row r="17" spans="1:37" ht="12.6" customHeight="1" x14ac:dyDescent="0.25">
      <c r="A17" s="77" t="str">
        <f t="shared" si="2"/>
        <v/>
      </c>
      <c r="B17" s="216" t="str">
        <f t="shared" si="3"/>
        <v/>
      </c>
      <c r="C17" s="78" t="str">
        <f t="shared" si="4"/>
        <v/>
      </c>
      <c r="D17" s="15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7"/>
      <c r="Z17" s="79">
        <f t="shared" si="5"/>
        <v>0</v>
      </c>
      <c r="AA17" s="157"/>
      <c r="AB17" s="147">
        <f t="shared" si="6"/>
        <v>0</v>
      </c>
      <c r="AD17" s="24" t="e">
        <f t="shared" si="7"/>
        <v>#VALUE!</v>
      </c>
      <c r="AE17" s="67" t="str">
        <f>IF(DATA!B19&gt;0,DATA!I19,"")</f>
        <v/>
      </c>
      <c r="AF17" s="59" t="str">
        <f>IF(DATA!B19&gt;0,(CONCATENATE(DATA!D19," ",DATA!B19)),"")</f>
        <v/>
      </c>
      <c r="AG17" s="59" t="str">
        <f>IF(DATA!H19&gt;0,DATA!H19,"")</f>
        <v/>
      </c>
      <c r="AH17" s="24">
        <v>12</v>
      </c>
      <c r="AI17" s="24" t="str">
        <f t="shared" si="0"/>
        <v/>
      </c>
      <c r="AJ17" s="24" t="str">
        <f t="shared" si="8"/>
        <v/>
      </c>
      <c r="AK17" s="24" t="str">
        <f t="shared" si="1"/>
        <v/>
      </c>
    </row>
    <row r="18" spans="1:37" ht="12.6" customHeight="1" x14ac:dyDescent="0.25">
      <c r="A18" s="77" t="str">
        <f t="shared" si="2"/>
        <v/>
      </c>
      <c r="B18" s="216" t="str">
        <f t="shared" si="3"/>
        <v/>
      </c>
      <c r="C18" s="78" t="str">
        <f t="shared" si="4"/>
        <v/>
      </c>
      <c r="D18" s="155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7"/>
      <c r="Z18" s="79">
        <f t="shared" si="5"/>
        <v>0</v>
      </c>
      <c r="AA18" s="157"/>
      <c r="AB18" s="147">
        <f t="shared" si="6"/>
        <v>0</v>
      </c>
      <c r="AD18" s="24" t="e">
        <f t="shared" si="7"/>
        <v>#VALUE!</v>
      </c>
      <c r="AE18" s="67" t="str">
        <f>IF(DATA!B20&gt;0,DATA!I20,"")</f>
        <v/>
      </c>
      <c r="AF18" s="59" t="str">
        <f>IF(DATA!B20&gt;0,(CONCATENATE(DATA!D20," ",DATA!B20)),"")</f>
        <v/>
      </c>
      <c r="AG18" s="59" t="str">
        <f>IF(DATA!H20&gt;0,DATA!H20,"")</f>
        <v/>
      </c>
      <c r="AH18" s="24">
        <v>13</v>
      </c>
      <c r="AI18" s="24" t="str">
        <f t="shared" si="0"/>
        <v/>
      </c>
      <c r="AJ18" s="24" t="str">
        <f t="shared" si="8"/>
        <v/>
      </c>
      <c r="AK18" s="24" t="str">
        <f t="shared" si="1"/>
        <v/>
      </c>
    </row>
    <row r="19" spans="1:37" ht="12.6" customHeight="1" x14ac:dyDescent="0.25">
      <c r="A19" s="77" t="str">
        <f t="shared" si="2"/>
        <v/>
      </c>
      <c r="B19" s="216" t="str">
        <f t="shared" si="3"/>
        <v/>
      </c>
      <c r="C19" s="78" t="str">
        <f t="shared" si="4"/>
        <v/>
      </c>
      <c r="D19" s="155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7"/>
      <c r="Z19" s="79">
        <f t="shared" si="5"/>
        <v>0</v>
      </c>
      <c r="AA19" s="157"/>
      <c r="AB19" s="147">
        <f t="shared" si="6"/>
        <v>0</v>
      </c>
      <c r="AD19" s="24" t="e">
        <f t="shared" si="7"/>
        <v>#VALUE!</v>
      </c>
      <c r="AE19" s="67" t="str">
        <f>IF(DATA!B21&gt;0,DATA!I21,"")</f>
        <v/>
      </c>
      <c r="AF19" s="59" t="str">
        <f>IF(DATA!B21&gt;0,(CONCATENATE(DATA!D21," ",DATA!B21)),"")</f>
        <v/>
      </c>
      <c r="AG19" s="59" t="str">
        <f>IF(DATA!H21&gt;0,DATA!H21,"")</f>
        <v/>
      </c>
      <c r="AH19" s="24">
        <v>14</v>
      </c>
      <c r="AI19" s="24" t="str">
        <f t="shared" si="0"/>
        <v/>
      </c>
      <c r="AJ19" s="24" t="str">
        <f t="shared" si="8"/>
        <v/>
      </c>
      <c r="AK19" s="24" t="str">
        <f t="shared" si="1"/>
        <v/>
      </c>
    </row>
    <row r="20" spans="1:37" ht="12.6" customHeight="1" x14ac:dyDescent="0.25">
      <c r="A20" s="77" t="str">
        <f t="shared" si="2"/>
        <v/>
      </c>
      <c r="B20" s="216" t="str">
        <f t="shared" si="3"/>
        <v/>
      </c>
      <c r="C20" s="78" t="str">
        <f t="shared" si="4"/>
        <v/>
      </c>
      <c r="D20" s="155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7"/>
      <c r="Z20" s="79">
        <f t="shared" si="5"/>
        <v>0</v>
      </c>
      <c r="AA20" s="157"/>
      <c r="AB20" s="147">
        <f t="shared" si="6"/>
        <v>0</v>
      </c>
      <c r="AD20" s="24" t="e">
        <f t="shared" si="7"/>
        <v>#VALUE!</v>
      </c>
      <c r="AE20" s="67" t="str">
        <f>IF(DATA!B22&gt;0,DATA!I22,"")</f>
        <v/>
      </c>
      <c r="AF20" s="59" t="str">
        <f>IF(DATA!B22&gt;0,(CONCATENATE(DATA!D22," ",DATA!B22)),"")</f>
        <v/>
      </c>
      <c r="AG20" s="59" t="str">
        <f>IF(DATA!H22&gt;0,DATA!H22,"")</f>
        <v/>
      </c>
      <c r="AH20" s="24">
        <v>15</v>
      </c>
      <c r="AI20" s="24" t="str">
        <f t="shared" si="0"/>
        <v/>
      </c>
      <c r="AJ20" s="24" t="str">
        <f t="shared" si="8"/>
        <v/>
      </c>
      <c r="AK20" s="24" t="str">
        <f t="shared" si="1"/>
        <v/>
      </c>
    </row>
    <row r="21" spans="1:37" ht="12.6" customHeight="1" x14ac:dyDescent="0.25">
      <c r="A21" s="77" t="str">
        <f t="shared" si="2"/>
        <v/>
      </c>
      <c r="B21" s="216" t="str">
        <f t="shared" si="3"/>
        <v/>
      </c>
      <c r="C21" s="78" t="str">
        <f t="shared" si="4"/>
        <v/>
      </c>
      <c r="D21" s="155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7"/>
      <c r="Z21" s="79">
        <f t="shared" si="5"/>
        <v>0</v>
      </c>
      <c r="AA21" s="157"/>
      <c r="AB21" s="147">
        <f t="shared" si="6"/>
        <v>0</v>
      </c>
      <c r="AD21" s="24" t="e">
        <f t="shared" si="7"/>
        <v>#VALUE!</v>
      </c>
      <c r="AE21" s="67" t="str">
        <f>IF(DATA!B23&gt;0,DATA!I23,"")</f>
        <v/>
      </c>
      <c r="AF21" s="59" t="str">
        <f>IF(DATA!B23&gt;0,(CONCATENATE(DATA!D23," ",DATA!B23)),"")</f>
        <v/>
      </c>
      <c r="AG21" s="59" t="str">
        <f>IF(DATA!H23&gt;0,DATA!H23,"")</f>
        <v/>
      </c>
      <c r="AH21" s="24">
        <v>16</v>
      </c>
      <c r="AI21" s="24" t="str">
        <f t="shared" si="0"/>
        <v/>
      </c>
      <c r="AJ21" s="24" t="str">
        <f t="shared" si="8"/>
        <v/>
      </c>
      <c r="AK21" s="24" t="str">
        <f t="shared" si="1"/>
        <v/>
      </c>
    </row>
    <row r="22" spans="1:37" ht="12.6" customHeight="1" x14ac:dyDescent="0.25">
      <c r="A22" s="77" t="str">
        <f t="shared" si="2"/>
        <v/>
      </c>
      <c r="B22" s="216" t="str">
        <f t="shared" si="3"/>
        <v/>
      </c>
      <c r="C22" s="78" t="str">
        <f t="shared" si="4"/>
        <v/>
      </c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7"/>
      <c r="Z22" s="79">
        <f t="shared" si="5"/>
        <v>0</v>
      </c>
      <c r="AA22" s="157"/>
      <c r="AB22" s="147">
        <f t="shared" si="6"/>
        <v>0</v>
      </c>
      <c r="AD22" s="24" t="e">
        <f t="shared" si="7"/>
        <v>#VALUE!</v>
      </c>
      <c r="AE22" s="67" t="str">
        <f>IF(DATA!B24&gt;0,DATA!I24,"")</f>
        <v/>
      </c>
      <c r="AF22" s="59" t="str">
        <f>IF(DATA!B24&gt;0,(CONCATENATE(DATA!D24," ",DATA!B24)),"")</f>
        <v/>
      </c>
      <c r="AG22" s="59" t="str">
        <f>IF(DATA!H24&gt;0,DATA!H24,"")</f>
        <v/>
      </c>
      <c r="AH22" s="24">
        <v>17</v>
      </c>
      <c r="AI22" s="24" t="str">
        <f t="shared" si="0"/>
        <v/>
      </c>
      <c r="AJ22" s="24" t="str">
        <f t="shared" si="8"/>
        <v/>
      </c>
      <c r="AK22" s="24" t="str">
        <f t="shared" si="1"/>
        <v/>
      </c>
    </row>
    <row r="23" spans="1:37" ht="12.6" customHeight="1" x14ac:dyDescent="0.25">
      <c r="A23" s="77" t="str">
        <f t="shared" si="2"/>
        <v/>
      </c>
      <c r="B23" s="216" t="str">
        <f t="shared" si="3"/>
        <v/>
      </c>
      <c r="C23" s="78" t="str">
        <f t="shared" si="4"/>
        <v/>
      </c>
      <c r="D23" s="155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7"/>
      <c r="Z23" s="79">
        <f t="shared" si="5"/>
        <v>0</v>
      </c>
      <c r="AA23" s="157"/>
      <c r="AB23" s="147">
        <f t="shared" si="6"/>
        <v>0</v>
      </c>
      <c r="AD23" s="24" t="e">
        <f t="shared" si="7"/>
        <v>#VALUE!</v>
      </c>
      <c r="AE23" s="67" t="str">
        <f>IF(DATA!B25&gt;0,DATA!I25,"")</f>
        <v/>
      </c>
      <c r="AF23" s="59" t="str">
        <f>IF(DATA!B25&gt;0,(CONCATENATE(DATA!D25," ",DATA!B25)),"")</f>
        <v/>
      </c>
      <c r="AG23" s="59" t="str">
        <f>IF(DATA!H25&gt;0,DATA!H25,"")</f>
        <v/>
      </c>
      <c r="AH23" s="24">
        <v>18</v>
      </c>
      <c r="AI23" s="24" t="str">
        <f t="shared" si="0"/>
        <v/>
      </c>
      <c r="AJ23" s="24" t="str">
        <f t="shared" si="8"/>
        <v/>
      </c>
      <c r="AK23" s="24" t="str">
        <f t="shared" si="1"/>
        <v/>
      </c>
    </row>
    <row r="24" spans="1:37" ht="12.6" customHeight="1" x14ac:dyDescent="0.25">
      <c r="A24" s="77" t="str">
        <f t="shared" si="2"/>
        <v/>
      </c>
      <c r="B24" s="216" t="str">
        <f t="shared" si="3"/>
        <v/>
      </c>
      <c r="C24" s="78" t="str">
        <f t="shared" si="4"/>
        <v/>
      </c>
      <c r="D24" s="155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7"/>
      <c r="Z24" s="79">
        <f t="shared" si="5"/>
        <v>0</v>
      </c>
      <c r="AA24" s="157"/>
      <c r="AB24" s="147">
        <f t="shared" si="6"/>
        <v>0</v>
      </c>
      <c r="AD24" s="24" t="e">
        <f t="shared" si="7"/>
        <v>#VALUE!</v>
      </c>
      <c r="AE24" s="67" t="str">
        <f>IF(DATA!B26&gt;0,DATA!I26,"")</f>
        <v/>
      </c>
      <c r="AF24" s="59" t="str">
        <f>IF(DATA!B26&gt;0,(CONCATENATE(DATA!D26," ",DATA!B26)),"")</f>
        <v/>
      </c>
      <c r="AG24" s="59" t="str">
        <f>IF(DATA!H26&gt;0,DATA!H26,"")</f>
        <v/>
      </c>
      <c r="AH24" s="24">
        <v>19</v>
      </c>
      <c r="AI24" s="24" t="str">
        <f t="shared" si="0"/>
        <v/>
      </c>
      <c r="AJ24" s="24" t="str">
        <f t="shared" si="8"/>
        <v/>
      </c>
      <c r="AK24" s="24" t="str">
        <f t="shared" si="1"/>
        <v/>
      </c>
    </row>
    <row r="25" spans="1:37" ht="12.6" customHeight="1" x14ac:dyDescent="0.25">
      <c r="A25" s="77" t="str">
        <f t="shared" si="2"/>
        <v/>
      </c>
      <c r="B25" s="216" t="str">
        <f t="shared" si="3"/>
        <v/>
      </c>
      <c r="C25" s="78" t="str">
        <f t="shared" si="4"/>
        <v/>
      </c>
      <c r="D25" s="155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7"/>
      <c r="Z25" s="79">
        <f t="shared" si="5"/>
        <v>0</v>
      </c>
      <c r="AA25" s="157"/>
      <c r="AB25" s="147">
        <f t="shared" si="6"/>
        <v>0</v>
      </c>
      <c r="AD25" s="24" t="e">
        <f t="shared" si="7"/>
        <v>#VALUE!</v>
      </c>
      <c r="AE25" s="67" t="str">
        <f>IF(DATA!B27&gt;0,DATA!I27,"")</f>
        <v/>
      </c>
      <c r="AF25" s="59" t="str">
        <f>IF(DATA!B27&gt;0,(CONCATENATE(DATA!D27," ",DATA!B27)),"")</f>
        <v/>
      </c>
      <c r="AG25" s="59" t="str">
        <f>IF(DATA!H27&gt;0,DATA!H27,"")</f>
        <v/>
      </c>
      <c r="AH25" s="24">
        <v>20</v>
      </c>
      <c r="AI25" s="24" t="str">
        <f t="shared" si="0"/>
        <v/>
      </c>
      <c r="AJ25" s="24" t="str">
        <f t="shared" si="8"/>
        <v/>
      </c>
      <c r="AK25" s="24" t="str">
        <f t="shared" si="1"/>
        <v/>
      </c>
    </row>
    <row r="26" spans="1:37" ht="12.6" customHeight="1" x14ac:dyDescent="0.25">
      <c r="A26" s="77" t="str">
        <f t="shared" si="2"/>
        <v/>
      </c>
      <c r="B26" s="216" t="str">
        <f t="shared" si="3"/>
        <v/>
      </c>
      <c r="C26" s="78" t="str">
        <f t="shared" si="4"/>
        <v/>
      </c>
      <c r="D26" s="155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7"/>
      <c r="Z26" s="79">
        <f t="shared" si="5"/>
        <v>0</v>
      </c>
      <c r="AA26" s="157"/>
      <c r="AB26" s="147">
        <f t="shared" si="6"/>
        <v>0</v>
      </c>
      <c r="AD26" s="24" t="e">
        <f t="shared" si="7"/>
        <v>#VALUE!</v>
      </c>
      <c r="AE26" s="67" t="str">
        <f>IF(DATA!B28&gt;0,DATA!I28,"")</f>
        <v/>
      </c>
      <c r="AF26" s="59" t="str">
        <f>IF(DATA!B28&gt;0,(CONCATENATE(DATA!D28," ",DATA!B28)),"")</f>
        <v/>
      </c>
      <c r="AG26" s="59" t="str">
        <f>IF(DATA!H28&gt;0,DATA!H28,"")</f>
        <v/>
      </c>
      <c r="AH26" s="24">
        <v>21</v>
      </c>
      <c r="AI26" s="24" t="str">
        <f t="shared" si="0"/>
        <v/>
      </c>
      <c r="AJ26" s="24" t="str">
        <f t="shared" si="8"/>
        <v/>
      </c>
      <c r="AK26" s="24" t="str">
        <f t="shared" si="1"/>
        <v/>
      </c>
    </row>
    <row r="27" spans="1:37" ht="12.6" customHeight="1" x14ac:dyDescent="0.25">
      <c r="A27" s="77" t="str">
        <f t="shared" si="2"/>
        <v/>
      </c>
      <c r="B27" s="216" t="str">
        <f t="shared" si="3"/>
        <v/>
      </c>
      <c r="C27" s="78" t="str">
        <f t="shared" si="4"/>
        <v/>
      </c>
      <c r="D27" s="155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7"/>
      <c r="Z27" s="79">
        <f t="shared" si="5"/>
        <v>0</v>
      </c>
      <c r="AA27" s="157"/>
      <c r="AB27" s="147">
        <f t="shared" si="6"/>
        <v>0</v>
      </c>
      <c r="AD27" s="24" t="e">
        <f t="shared" si="7"/>
        <v>#VALUE!</v>
      </c>
      <c r="AE27" s="67" t="str">
        <f>IF(DATA!B29&gt;0,DATA!I29,"")</f>
        <v/>
      </c>
      <c r="AF27" s="59" t="str">
        <f>IF(DATA!B29&gt;0,(CONCATENATE(DATA!D29," ",DATA!B29)),"")</f>
        <v/>
      </c>
      <c r="AG27" s="59" t="str">
        <f>IF(DATA!H29&gt;0,DATA!H29,"")</f>
        <v/>
      </c>
      <c r="AH27" s="24">
        <v>22</v>
      </c>
      <c r="AI27" s="24" t="str">
        <f t="shared" si="0"/>
        <v/>
      </c>
      <c r="AJ27" s="24" t="str">
        <f t="shared" si="8"/>
        <v/>
      </c>
      <c r="AK27" s="24" t="str">
        <f t="shared" si="1"/>
        <v/>
      </c>
    </row>
    <row r="28" spans="1:37" ht="12.6" customHeight="1" x14ac:dyDescent="0.25">
      <c r="A28" s="77" t="str">
        <f t="shared" si="2"/>
        <v/>
      </c>
      <c r="B28" s="216" t="str">
        <f t="shared" si="3"/>
        <v/>
      </c>
      <c r="C28" s="78" t="str">
        <f t="shared" si="4"/>
        <v/>
      </c>
      <c r="D28" s="155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7"/>
      <c r="Z28" s="79">
        <f t="shared" si="5"/>
        <v>0</v>
      </c>
      <c r="AA28" s="157"/>
      <c r="AB28" s="147">
        <f t="shared" si="6"/>
        <v>0</v>
      </c>
      <c r="AD28" s="24" t="e">
        <f t="shared" si="7"/>
        <v>#VALUE!</v>
      </c>
      <c r="AE28" s="67" t="str">
        <f>IF(DATA!B30&gt;0,DATA!I30,"")</f>
        <v/>
      </c>
      <c r="AF28" s="59" t="str">
        <f>IF(DATA!B30&gt;0,(CONCATENATE(DATA!D30," ",DATA!B30)),"")</f>
        <v/>
      </c>
      <c r="AG28" s="59" t="str">
        <f>IF(DATA!H30&gt;0,DATA!H30,"")</f>
        <v/>
      </c>
      <c r="AH28" s="24">
        <v>23</v>
      </c>
      <c r="AI28" s="24" t="str">
        <f t="shared" si="0"/>
        <v/>
      </c>
      <c r="AJ28" s="24" t="str">
        <f t="shared" si="8"/>
        <v/>
      </c>
      <c r="AK28" s="24" t="str">
        <f t="shared" si="1"/>
        <v/>
      </c>
    </row>
    <row r="29" spans="1:37" ht="12.6" customHeight="1" x14ac:dyDescent="0.25">
      <c r="A29" s="77" t="str">
        <f t="shared" si="2"/>
        <v/>
      </c>
      <c r="B29" s="216" t="str">
        <f t="shared" si="3"/>
        <v/>
      </c>
      <c r="C29" s="78" t="str">
        <f t="shared" si="4"/>
        <v/>
      </c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7"/>
      <c r="Z29" s="79">
        <f t="shared" si="5"/>
        <v>0</v>
      </c>
      <c r="AA29" s="157"/>
      <c r="AB29" s="147">
        <f t="shared" si="6"/>
        <v>0</v>
      </c>
      <c r="AD29" s="24" t="e">
        <f t="shared" si="7"/>
        <v>#VALUE!</v>
      </c>
      <c r="AE29" s="67" t="str">
        <f>IF(DATA!B31&gt;0,DATA!I31,"")</f>
        <v/>
      </c>
      <c r="AF29" s="59" t="str">
        <f>IF(DATA!B31&gt;0,(CONCATENATE(DATA!D31," ",DATA!B31)),"")</f>
        <v/>
      </c>
      <c r="AG29" s="59" t="str">
        <f>IF(DATA!H31&gt;0,DATA!H31,"")</f>
        <v/>
      </c>
      <c r="AH29" s="24">
        <v>24</v>
      </c>
      <c r="AI29" s="24" t="str">
        <f t="shared" si="0"/>
        <v/>
      </c>
      <c r="AJ29" s="24" t="str">
        <f t="shared" si="8"/>
        <v/>
      </c>
      <c r="AK29" s="24" t="str">
        <f t="shared" si="1"/>
        <v/>
      </c>
    </row>
    <row r="30" spans="1:37" ht="12.6" customHeight="1" x14ac:dyDescent="0.25">
      <c r="A30" s="77" t="str">
        <f t="shared" si="2"/>
        <v/>
      </c>
      <c r="B30" s="216" t="str">
        <f t="shared" si="3"/>
        <v/>
      </c>
      <c r="C30" s="78" t="str">
        <f t="shared" si="4"/>
        <v/>
      </c>
      <c r="D30" s="155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7"/>
      <c r="Z30" s="79">
        <f t="shared" si="5"/>
        <v>0</v>
      </c>
      <c r="AA30" s="157"/>
      <c r="AB30" s="147">
        <f t="shared" si="6"/>
        <v>0</v>
      </c>
      <c r="AD30" s="24" t="e">
        <f t="shared" si="7"/>
        <v>#VALUE!</v>
      </c>
      <c r="AE30" s="67" t="str">
        <f>IF(DATA!B32&gt;0,DATA!I32,"")</f>
        <v/>
      </c>
      <c r="AF30" s="59" t="str">
        <f>IF(DATA!B32&gt;0,(CONCATENATE(DATA!D32," ",DATA!B32)),"")</f>
        <v/>
      </c>
      <c r="AG30" s="59" t="str">
        <f>IF(DATA!H32&gt;0,DATA!H32,"")</f>
        <v/>
      </c>
      <c r="AH30" s="24">
        <v>25</v>
      </c>
      <c r="AI30" s="24" t="str">
        <f t="shared" si="0"/>
        <v/>
      </c>
      <c r="AJ30" s="24" t="str">
        <f t="shared" si="8"/>
        <v/>
      </c>
      <c r="AK30" s="24" t="str">
        <f t="shared" si="1"/>
        <v/>
      </c>
    </row>
    <row r="31" spans="1:37" ht="12.6" customHeight="1" x14ac:dyDescent="0.25">
      <c r="A31" s="77" t="str">
        <f t="shared" si="2"/>
        <v/>
      </c>
      <c r="B31" s="216" t="str">
        <f t="shared" si="3"/>
        <v/>
      </c>
      <c r="C31" s="78" t="str">
        <f t="shared" si="4"/>
        <v/>
      </c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7"/>
      <c r="Z31" s="79">
        <f t="shared" si="5"/>
        <v>0</v>
      </c>
      <c r="AA31" s="157"/>
      <c r="AB31" s="147">
        <f t="shared" si="6"/>
        <v>0</v>
      </c>
      <c r="AD31" s="24" t="e">
        <f t="shared" si="7"/>
        <v>#VALUE!</v>
      </c>
      <c r="AE31" s="67" t="str">
        <f>IF(DATA!B33&gt;0,DATA!I33,"")</f>
        <v/>
      </c>
      <c r="AF31" s="59" t="str">
        <f>IF(DATA!B33&gt;0,(CONCATENATE(DATA!D33," ",DATA!B33)),"")</f>
        <v/>
      </c>
      <c r="AG31" s="59" t="str">
        <f>IF(DATA!H33&gt;0,DATA!H33,"")</f>
        <v/>
      </c>
      <c r="AH31" s="24">
        <v>26</v>
      </c>
      <c r="AI31" s="24" t="str">
        <f t="shared" si="0"/>
        <v/>
      </c>
      <c r="AJ31" s="24" t="str">
        <f t="shared" si="8"/>
        <v/>
      </c>
      <c r="AK31" s="24" t="str">
        <f t="shared" si="1"/>
        <v/>
      </c>
    </row>
    <row r="32" spans="1:37" ht="12.6" customHeight="1" x14ac:dyDescent="0.25">
      <c r="A32" s="77" t="str">
        <f t="shared" si="2"/>
        <v/>
      </c>
      <c r="B32" s="216" t="str">
        <f t="shared" si="3"/>
        <v/>
      </c>
      <c r="C32" s="78" t="str">
        <f t="shared" si="4"/>
        <v/>
      </c>
      <c r="D32" s="155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7"/>
      <c r="Z32" s="79">
        <f t="shared" si="5"/>
        <v>0</v>
      </c>
      <c r="AA32" s="157"/>
      <c r="AB32" s="147">
        <f t="shared" si="6"/>
        <v>0</v>
      </c>
      <c r="AD32" s="24" t="e">
        <f t="shared" si="7"/>
        <v>#VALUE!</v>
      </c>
      <c r="AE32" s="67" t="str">
        <f>IF(DATA!B34&gt;0,DATA!I34,"")</f>
        <v/>
      </c>
      <c r="AF32" s="59" t="str">
        <f>IF(DATA!B34&gt;0,(CONCATENATE(DATA!D34," ",DATA!B34)),"")</f>
        <v/>
      </c>
      <c r="AG32" s="59" t="str">
        <f>IF(DATA!H34&gt;0,DATA!H34,"")</f>
        <v/>
      </c>
      <c r="AH32" s="24">
        <v>27</v>
      </c>
      <c r="AI32" s="24" t="str">
        <f t="shared" si="0"/>
        <v/>
      </c>
      <c r="AJ32" s="24" t="str">
        <f t="shared" si="8"/>
        <v/>
      </c>
      <c r="AK32" s="24" t="str">
        <f t="shared" si="1"/>
        <v/>
      </c>
    </row>
    <row r="33" spans="1:71" ht="12.6" customHeight="1" x14ac:dyDescent="0.25">
      <c r="A33" s="77" t="str">
        <f t="shared" si="2"/>
        <v/>
      </c>
      <c r="B33" s="216" t="str">
        <f t="shared" si="3"/>
        <v/>
      </c>
      <c r="C33" s="78" t="str">
        <f t="shared" si="4"/>
        <v/>
      </c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7"/>
      <c r="Z33" s="79">
        <f t="shared" si="5"/>
        <v>0</v>
      </c>
      <c r="AA33" s="157"/>
      <c r="AB33" s="147">
        <f t="shared" si="6"/>
        <v>0</v>
      </c>
      <c r="AD33" s="24" t="e">
        <f t="shared" si="7"/>
        <v>#VALUE!</v>
      </c>
      <c r="AE33" s="67" t="str">
        <f>IF(DATA!B35&gt;0,DATA!I35,"")</f>
        <v/>
      </c>
      <c r="AF33" s="59" t="str">
        <f>IF(DATA!B35&gt;0,(CONCATENATE(DATA!D35," ",DATA!B35)),"")</f>
        <v/>
      </c>
      <c r="AG33" s="59" t="str">
        <f>IF(DATA!H35&gt;0,DATA!H35,"")</f>
        <v/>
      </c>
      <c r="AH33" s="24">
        <v>28</v>
      </c>
      <c r="AI33" s="24" t="str">
        <f t="shared" si="0"/>
        <v/>
      </c>
      <c r="AJ33" s="24" t="str">
        <f t="shared" si="8"/>
        <v/>
      </c>
      <c r="AK33" s="24" t="str">
        <f t="shared" si="1"/>
        <v/>
      </c>
    </row>
    <row r="34" spans="1:71" ht="12.6" customHeight="1" x14ac:dyDescent="0.25">
      <c r="A34" s="77" t="str">
        <f t="shared" si="2"/>
        <v/>
      </c>
      <c r="B34" s="216" t="str">
        <f t="shared" si="3"/>
        <v/>
      </c>
      <c r="C34" s="78" t="str">
        <f t="shared" si="4"/>
        <v/>
      </c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7"/>
      <c r="Z34" s="79">
        <f t="shared" si="5"/>
        <v>0</v>
      </c>
      <c r="AA34" s="157"/>
      <c r="AB34" s="147">
        <f t="shared" si="6"/>
        <v>0</v>
      </c>
      <c r="AD34" s="24" t="e">
        <f t="shared" si="7"/>
        <v>#VALUE!</v>
      </c>
      <c r="AE34" s="67" t="str">
        <f>IF(DATA!B36&gt;0,DATA!I36,"")</f>
        <v/>
      </c>
      <c r="AF34" s="59" t="str">
        <f>IF(DATA!B36&gt;0,(CONCATENATE(DATA!D36," ",DATA!B36)),"")</f>
        <v/>
      </c>
      <c r="AG34" s="59" t="str">
        <f>IF(DATA!H36&gt;0,DATA!H36,"")</f>
        <v/>
      </c>
      <c r="AH34" s="24">
        <v>29</v>
      </c>
      <c r="AI34" s="24" t="str">
        <f t="shared" si="0"/>
        <v/>
      </c>
      <c r="AJ34" s="24" t="str">
        <f t="shared" si="8"/>
        <v/>
      </c>
      <c r="AK34" s="24" t="str">
        <f t="shared" si="1"/>
        <v/>
      </c>
    </row>
    <row r="35" spans="1:71" ht="12.6" customHeight="1" x14ac:dyDescent="0.25">
      <c r="A35" s="77" t="str">
        <f t="shared" si="2"/>
        <v/>
      </c>
      <c r="B35" s="216" t="str">
        <f t="shared" si="3"/>
        <v/>
      </c>
      <c r="C35" s="78" t="str">
        <f t="shared" si="4"/>
        <v/>
      </c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7"/>
      <c r="Z35" s="79">
        <f t="shared" si="5"/>
        <v>0</v>
      </c>
      <c r="AA35" s="157"/>
      <c r="AB35" s="147">
        <f t="shared" si="6"/>
        <v>0</v>
      </c>
      <c r="AD35" s="24" t="e">
        <f t="shared" si="7"/>
        <v>#VALUE!</v>
      </c>
      <c r="AE35" s="67" t="str">
        <f>IF(DATA!B37&gt;0,DATA!I37,"")</f>
        <v/>
      </c>
      <c r="AF35" s="59" t="str">
        <f>IF(DATA!B37&gt;0,(CONCATENATE(DATA!D37," ",DATA!B37)),"")</f>
        <v/>
      </c>
      <c r="AG35" s="59" t="str">
        <f>IF(DATA!H37&gt;0,DATA!H37,"")</f>
        <v/>
      </c>
      <c r="AH35" s="24">
        <v>30</v>
      </c>
      <c r="AI35" s="24" t="str">
        <f t="shared" si="0"/>
        <v/>
      </c>
      <c r="AJ35" s="24" t="str">
        <f t="shared" si="8"/>
        <v/>
      </c>
      <c r="AK35" s="24" t="str">
        <f t="shared" si="1"/>
        <v/>
      </c>
    </row>
    <row r="36" spans="1:71" ht="5.7" customHeight="1" x14ac:dyDescent="0.25">
      <c r="A36" s="491" t="s">
        <v>167</v>
      </c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3"/>
      <c r="AG36" s="59"/>
    </row>
    <row r="37" spans="1:71" ht="5.7" customHeight="1" x14ac:dyDescent="0.25">
      <c r="A37" s="494"/>
      <c r="B37" s="495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6"/>
    </row>
    <row r="38" spans="1:71" ht="12.6" customHeight="1" x14ac:dyDescent="0.25">
      <c r="A38" s="77" t="str">
        <f>IF($AI38=0,"",AI38)</f>
        <v/>
      </c>
      <c r="B38" s="216" t="str">
        <f>IF($AI38=0,"",AJ38)</f>
        <v/>
      </c>
      <c r="C38" s="78" t="str">
        <f>IF($AI38=0,"",AK38)</f>
        <v/>
      </c>
      <c r="D38" s="155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7"/>
      <c r="Z38" s="79">
        <f t="shared" ref="Z38:Z44" si="9">COUNTA(D38:Y38)</f>
        <v>0</v>
      </c>
      <c r="AA38" s="157"/>
      <c r="AB38" s="147">
        <f t="shared" si="6"/>
        <v>0</v>
      </c>
      <c r="AD38" s="24" t="e">
        <f>RANK(AE38,AE$38:AE$44,1)</f>
        <v>#VALUE!</v>
      </c>
      <c r="AE38" s="67" t="str">
        <f>IF(DATA!B39&gt;0,DATA!I39,"")</f>
        <v/>
      </c>
      <c r="AF38" s="59" t="str">
        <f>IF(DATA!B39&gt;0,(CONCATENATE(DATA!D39," ",DATA!B39)),"")</f>
        <v/>
      </c>
      <c r="AG38" s="59" t="str">
        <f>IF(DATA!H39&gt;0,DATA!H39,"")</f>
        <v/>
      </c>
      <c r="AH38" s="24">
        <v>1</v>
      </c>
      <c r="AI38" s="24" t="str">
        <f>IFERROR(VLOOKUP(AH38,AD$38:AG$44,3,FALSE),"")</f>
        <v/>
      </c>
      <c r="AJ38" s="24" t="str">
        <f t="shared" ref="AJ38:AJ44" si="10">IFERROR(VLOOKUP(AH38,AD$38:AG$44,4,FALSE),"")</f>
        <v/>
      </c>
      <c r="AK38" s="24" t="str">
        <f>IFERROR(VLOOKUP(AH38,AD$38:AG$44,2,FALSE),"")</f>
        <v/>
      </c>
    </row>
    <row r="39" spans="1:71" ht="12.6" customHeight="1" x14ac:dyDescent="0.25">
      <c r="A39" s="77" t="str">
        <f t="shared" ref="A39:A44" si="11">IF($AI39=0,"",AI39)</f>
        <v/>
      </c>
      <c r="B39" s="216" t="str">
        <f t="shared" ref="B39:B44" si="12">IF($AI39=0,"",AJ39)</f>
        <v/>
      </c>
      <c r="C39" s="78" t="str">
        <f t="shared" ref="C39:C44" si="13">IF($AI39=0,"",AK39)</f>
        <v/>
      </c>
      <c r="D39" s="155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7"/>
      <c r="Z39" s="79">
        <f t="shared" si="9"/>
        <v>0</v>
      </c>
      <c r="AA39" s="157"/>
      <c r="AB39" s="147">
        <f t="shared" si="6"/>
        <v>0</v>
      </c>
      <c r="AD39" s="24" t="e">
        <f t="shared" ref="AD39:AD44" si="14">RANK(AE39,AE$38:AE$44,1)</f>
        <v>#VALUE!</v>
      </c>
      <c r="AE39" s="67" t="str">
        <f>IF(DATA!B40&gt;0,DATA!I40,"")</f>
        <v/>
      </c>
      <c r="AF39" s="59" t="str">
        <f>IF(DATA!B40&gt;0,(CONCATENATE(DATA!D40," ",DATA!B40)),"")</f>
        <v/>
      </c>
      <c r="AG39" s="59" t="str">
        <f>IF(DATA!H40&gt;0,DATA!H40,"")</f>
        <v/>
      </c>
      <c r="AH39" s="24">
        <v>2</v>
      </c>
      <c r="AI39" s="24" t="str">
        <f t="shared" ref="AI39:AI44" si="15">IFERROR(VLOOKUP(AH39,AD$38:AG$44,3,FALSE),"")</f>
        <v/>
      </c>
      <c r="AJ39" s="24" t="str">
        <f t="shared" si="10"/>
        <v/>
      </c>
      <c r="AK39" s="24" t="str">
        <f t="shared" ref="AK39:AK44" si="16">IFERROR(VLOOKUP(AH39,AD$38:AG$44,2,FALSE),"")</f>
        <v/>
      </c>
    </row>
    <row r="40" spans="1:71" ht="12.6" customHeight="1" x14ac:dyDescent="0.25">
      <c r="A40" s="77" t="str">
        <f t="shared" si="11"/>
        <v/>
      </c>
      <c r="B40" s="216" t="str">
        <f t="shared" si="12"/>
        <v/>
      </c>
      <c r="C40" s="78" t="str">
        <f t="shared" si="13"/>
        <v/>
      </c>
      <c r="D40" s="155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7"/>
      <c r="Z40" s="79">
        <f t="shared" si="9"/>
        <v>0</v>
      </c>
      <c r="AA40" s="157"/>
      <c r="AB40" s="147">
        <f t="shared" si="6"/>
        <v>0</v>
      </c>
      <c r="AD40" s="24" t="e">
        <f t="shared" si="14"/>
        <v>#VALUE!</v>
      </c>
      <c r="AE40" s="67" t="str">
        <f>IF(DATA!B41&gt;0,DATA!I41,"")</f>
        <v/>
      </c>
      <c r="AF40" s="59" t="str">
        <f>IF(DATA!B41&gt;0,(CONCATENATE(DATA!D41," ",DATA!B41)),"")</f>
        <v/>
      </c>
      <c r="AG40" s="59" t="str">
        <f>IF(DATA!H41&gt;0,DATA!H41,"")</f>
        <v/>
      </c>
      <c r="AH40" s="24">
        <v>3</v>
      </c>
      <c r="AI40" s="24" t="str">
        <f t="shared" si="15"/>
        <v/>
      </c>
      <c r="AJ40" s="24" t="str">
        <f t="shared" si="10"/>
        <v/>
      </c>
      <c r="AK40" s="24" t="str">
        <f t="shared" si="16"/>
        <v/>
      </c>
    </row>
    <row r="41" spans="1:71" ht="12.6" customHeight="1" x14ac:dyDescent="0.25">
      <c r="A41" s="77" t="str">
        <f t="shared" si="11"/>
        <v/>
      </c>
      <c r="B41" s="216" t="str">
        <f t="shared" si="12"/>
        <v/>
      </c>
      <c r="C41" s="78" t="str">
        <f t="shared" si="13"/>
        <v/>
      </c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7"/>
      <c r="Z41" s="79">
        <f t="shared" si="9"/>
        <v>0</v>
      </c>
      <c r="AA41" s="157"/>
      <c r="AB41" s="147">
        <f t="shared" si="6"/>
        <v>0</v>
      </c>
      <c r="AD41" s="24" t="e">
        <f t="shared" si="14"/>
        <v>#VALUE!</v>
      </c>
      <c r="AE41" s="67" t="str">
        <f>IF(DATA!B42&gt;0,DATA!I42,"")</f>
        <v/>
      </c>
      <c r="AF41" s="59" t="str">
        <f>IF(DATA!B42&gt;0,(CONCATENATE(DATA!D42," ",DATA!B42)),"")</f>
        <v/>
      </c>
      <c r="AG41" s="59" t="str">
        <f>IF(DATA!H42&gt;0,DATA!H42,"")</f>
        <v/>
      </c>
      <c r="AH41" s="24">
        <v>4</v>
      </c>
      <c r="AI41" s="24" t="str">
        <f t="shared" si="15"/>
        <v/>
      </c>
      <c r="AJ41" s="24" t="str">
        <f t="shared" si="10"/>
        <v/>
      </c>
      <c r="AK41" s="24" t="str">
        <f t="shared" si="16"/>
        <v/>
      </c>
    </row>
    <row r="42" spans="1:71" ht="12.6" customHeight="1" x14ac:dyDescent="0.25">
      <c r="A42" s="77" t="str">
        <f t="shared" si="11"/>
        <v/>
      </c>
      <c r="B42" s="216" t="str">
        <f t="shared" si="12"/>
        <v/>
      </c>
      <c r="C42" s="78" t="str">
        <f t="shared" si="13"/>
        <v/>
      </c>
      <c r="D42" s="155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7"/>
      <c r="Z42" s="79">
        <f t="shared" si="9"/>
        <v>0</v>
      </c>
      <c r="AA42" s="157"/>
      <c r="AB42" s="147">
        <f t="shared" si="6"/>
        <v>0</v>
      </c>
      <c r="AD42" s="24" t="e">
        <f t="shared" si="14"/>
        <v>#VALUE!</v>
      </c>
      <c r="AE42" s="67" t="str">
        <f>IF(DATA!B43&gt;0,DATA!I43,"")</f>
        <v/>
      </c>
      <c r="AF42" s="59" t="str">
        <f>IF(DATA!B43&gt;0,(CONCATENATE(DATA!D43," ",DATA!B43)),"")</f>
        <v/>
      </c>
      <c r="AG42" s="59" t="str">
        <f>IF(DATA!H43&gt;0,DATA!H43,"")</f>
        <v/>
      </c>
      <c r="AH42" s="24">
        <v>5</v>
      </c>
      <c r="AI42" s="24" t="str">
        <f t="shared" si="15"/>
        <v/>
      </c>
      <c r="AJ42" s="24" t="str">
        <f t="shared" si="10"/>
        <v/>
      </c>
      <c r="AK42" s="24" t="str">
        <f t="shared" si="16"/>
        <v/>
      </c>
    </row>
    <row r="43" spans="1:71" ht="12.6" customHeight="1" x14ac:dyDescent="0.25">
      <c r="A43" s="77" t="str">
        <f t="shared" si="11"/>
        <v/>
      </c>
      <c r="B43" s="216" t="str">
        <f t="shared" si="12"/>
        <v/>
      </c>
      <c r="C43" s="78" t="str">
        <f t="shared" si="13"/>
        <v/>
      </c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7"/>
      <c r="Z43" s="79">
        <f t="shared" si="9"/>
        <v>0</v>
      </c>
      <c r="AA43" s="157"/>
      <c r="AB43" s="147">
        <f t="shared" si="6"/>
        <v>0</v>
      </c>
      <c r="AD43" s="24" t="e">
        <f t="shared" si="14"/>
        <v>#VALUE!</v>
      </c>
      <c r="AE43" s="67" t="str">
        <f>IF(DATA!B44&gt;0,DATA!I44,"")</f>
        <v/>
      </c>
      <c r="AF43" s="59" t="str">
        <f>IF(DATA!B44&gt;0,(CONCATENATE(DATA!D44," ",DATA!B44)),"")</f>
        <v/>
      </c>
      <c r="AG43" s="59" t="str">
        <f>IF(DATA!H44&gt;0,DATA!H44,"")</f>
        <v/>
      </c>
      <c r="AH43" s="24">
        <v>6</v>
      </c>
      <c r="AI43" s="24" t="str">
        <f t="shared" si="15"/>
        <v/>
      </c>
      <c r="AJ43" s="24" t="str">
        <f t="shared" si="10"/>
        <v/>
      </c>
      <c r="AK43" s="24" t="str">
        <f t="shared" si="16"/>
        <v/>
      </c>
    </row>
    <row r="44" spans="1:71" ht="12.6" customHeight="1" thickBot="1" x14ac:dyDescent="0.3">
      <c r="A44" s="81" t="str">
        <f t="shared" si="11"/>
        <v/>
      </c>
      <c r="B44" s="217" t="str">
        <f t="shared" si="12"/>
        <v/>
      </c>
      <c r="C44" s="82" t="str">
        <f t="shared" si="13"/>
        <v/>
      </c>
      <c r="D44" s="158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83">
        <f t="shared" si="9"/>
        <v>0</v>
      </c>
      <c r="AA44" s="160"/>
      <c r="AB44" s="148">
        <f t="shared" si="6"/>
        <v>0</v>
      </c>
      <c r="AD44" s="24" t="e">
        <f t="shared" si="14"/>
        <v>#VALUE!</v>
      </c>
      <c r="AE44" s="67" t="str">
        <f>IF(DATA!B45&gt;0,DATA!I45,"")</f>
        <v/>
      </c>
      <c r="AF44" s="59" t="str">
        <f>IF(DATA!B45&gt;0,(CONCATENATE(DATA!D45," ",DATA!B45)),"")</f>
        <v/>
      </c>
      <c r="AG44" s="59" t="str">
        <f>IF(DATA!H45&gt;0,DATA!H45,"")</f>
        <v/>
      </c>
      <c r="AH44" s="24">
        <v>7</v>
      </c>
      <c r="AI44" s="24" t="str">
        <f t="shared" si="15"/>
        <v/>
      </c>
      <c r="AJ44" s="24" t="str">
        <f t="shared" si="10"/>
        <v/>
      </c>
      <c r="AK44" s="24" t="str">
        <f t="shared" si="16"/>
        <v/>
      </c>
    </row>
    <row r="45" spans="1:71" s="169" customFormat="1" ht="12.6" customHeight="1" thickBot="1" x14ac:dyDescent="0.3">
      <c r="A45" s="486" t="s">
        <v>299</v>
      </c>
      <c r="B45" s="487"/>
      <c r="C45" s="487"/>
      <c r="D45" s="256">
        <f t="shared" ref="D45:Y45" si="17">COUNTA(D6:D44)</f>
        <v>0</v>
      </c>
      <c r="E45" s="256">
        <f t="shared" si="17"/>
        <v>0</v>
      </c>
      <c r="F45" s="256">
        <f t="shared" si="17"/>
        <v>0</v>
      </c>
      <c r="G45" s="256">
        <f t="shared" si="17"/>
        <v>0</v>
      </c>
      <c r="H45" s="256">
        <f t="shared" si="17"/>
        <v>0</v>
      </c>
      <c r="I45" s="256">
        <f t="shared" si="17"/>
        <v>0</v>
      </c>
      <c r="J45" s="256">
        <f t="shared" si="17"/>
        <v>0</v>
      </c>
      <c r="K45" s="256">
        <f t="shared" si="17"/>
        <v>0</v>
      </c>
      <c r="L45" s="256">
        <f t="shared" si="17"/>
        <v>0</v>
      </c>
      <c r="M45" s="256">
        <f t="shared" si="17"/>
        <v>0</v>
      </c>
      <c r="N45" s="256">
        <f t="shared" si="17"/>
        <v>0</v>
      </c>
      <c r="O45" s="256">
        <f t="shared" si="17"/>
        <v>0</v>
      </c>
      <c r="P45" s="256">
        <f t="shared" si="17"/>
        <v>0</v>
      </c>
      <c r="Q45" s="256">
        <f t="shared" si="17"/>
        <v>0</v>
      </c>
      <c r="R45" s="256">
        <f t="shared" si="17"/>
        <v>0</v>
      </c>
      <c r="S45" s="256">
        <f t="shared" si="17"/>
        <v>0</v>
      </c>
      <c r="T45" s="256">
        <f t="shared" si="17"/>
        <v>0</v>
      </c>
      <c r="U45" s="256">
        <f t="shared" si="17"/>
        <v>0</v>
      </c>
      <c r="V45" s="256">
        <f t="shared" si="17"/>
        <v>0</v>
      </c>
      <c r="W45" s="256">
        <f t="shared" si="17"/>
        <v>0</v>
      </c>
      <c r="X45" s="256">
        <f t="shared" si="17"/>
        <v>0</v>
      </c>
      <c r="Y45" s="256">
        <f t="shared" si="17"/>
        <v>0</v>
      </c>
      <c r="Z45" s="257"/>
      <c r="AA45" s="257"/>
      <c r="AB45" s="258"/>
      <c r="AC45" s="218"/>
      <c r="AD45" s="218"/>
      <c r="AE45" s="259"/>
      <c r="AF45" s="37"/>
      <c r="AG45" s="218"/>
      <c r="AH45" s="218"/>
      <c r="AI45" s="218"/>
      <c r="AJ45" s="218"/>
      <c r="AK45" s="218"/>
      <c r="AL45" s="218"/>
      <c r="AM45" s="218"/>
      <c r="AN45" s="218"/>
      <c r="AO45" s="218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134"/>
      <c r="BS45" s="134"/>
    </row>
  </sheetData>
  <sheetProtection selectLockedCells="1"/>
  <mergeCells count="7">
    <mergeCell ref="A45:C45"/>
    <mergeCell ref="A1:AB1"/>
    <mergeCell ref="A36:AB37"/>
    <mergeCell ref="A3:Z3"/>
    <mergeCell ref="A4:C4"/>
    <mergeCell ref="X2:Y2"/>
    <mergeCell ref="Z2:AB2"/>
  </mergeCells>
  <conditionalFormatting sqref="A6:AB35">
    <cfRule type="expression" dxfId="2" priority="3">
      <formula>MOD(ROW(),2)=1</formula>
    </cfRule>
  </conditionalFormatting>
  <conditionalFormatting sqref="A38:AB44">
    <cfRule type="expression" dxfId="1" priority="5">
      <formula>MOD(ROW(),2)=1</formula>
    </cfRule>
  </conditionalFormatting>
  <printOptions horizontalCentered="1" verticalCentered="1"/>
  <pageMargins left="0.2" right="0.2" top="0.2" bottom="0.2" header="0" footer="0"/>
  <pageSetup fitToWidth="0" fitToHeight="0" orientation="landscape" r:id="rId1"/>
  <headerFooter alignWithMargins="0"/>
  <ignoredErrors>
    <ignoredError sqref="D45:Y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Instructions</vt:lpstr>
      <vt:lpstr>Sample</vt:lpstr>
      <vt:lpstr>DATA</vt:lpstr>
      <vt:lpstr>Sign-off</vt:lpstr>
      <vt:lpstr>Add-Subtract</vt:lpstr>
      <vt:lpstr>Adjust</vt:lpstr>
      <vt:lpstr>Sign-off+</vt:lpstr>
      <vt:lpstr>Stickers</vt:lpstr>
      <vt:lpstr>Verification</vt:lpstr>
      <vt:lpstr>Eligibility</vt:lpstr>
      <vt:lpstr>Website</vt:lpstr>
      <vt:lpstr>'Add-Subtract'!Print_Area</vt:lpstr>
      <vt:lpstr>Adjust!Print_Area</vt:lpstr>
      <vt:lpstr>DATA!Print_Area</vt:lpstr>
      <vt:lpstr>Eligibility!Print_Area</vt:lpstr>
      <vt:lpstr>Instructions!Print_Area</vt:lpstr>
      <vt:lpstr>Sample!Print_Area</vt:lpstr>
      <vt:lpstr>'Sign-off'!Print_Area</vt:lpstr>
      <vt:lpstr>'Sign-off+'!Print_Area</vt:lpstr>
      <vt:lpstr>Stickers!Print_Area</vt:lpstr>
      <vt:lpstr>Verification!Print_Area</vt:lpstr>
      <vt:lpstr>Website!Print_Area</vt:lpstr>
    </vt:vector>
  </TitlesOfParts>
  <Company>Entertainment Support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Fryer Jr</dc:creator>
  <cp:lastModifiedBy>Lori Hegedus</cp:lastModifiedBy>
  <cp:lastPrinted>2025-07-27T01:37:46Z</cp:lastPrinted>
  <dcterms:created xsi:type="dcterms:W3CDTF">2002-06-13T13:17:51Z</dcterms:created>
  <dcterms:modified xsi:type="dcterms:W3CDTF">2025-08-28T03:08:13Z</dcterms:modified>
</cp:coreProperties>
</file>